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esktop\Мой ДП\ДП_WebУчетИностранныхСтудентов\ДП_WebУчетИностранныхСтудентов\"/>
    </mc:Choice>
  </mc:AlternateContent>
  <bookViews>
    <workbookView xWindow="0" yWindow="0" windowWidth="30720" windowHeight="13704" activeTab="1"/>
  </bookViews>
  <sheets>
    <sheet name="абитуриенты" sheetId="1" r:id="rId1"/>
    <sheet name="заявление" sheetId="2" r:id="rId2"/>
    <sheet name="приказ (без профилизации)" sheetId="3" r:id="rId3"/>
    <sheet name="приказ (много)" sheetId="4" r:id="rId4"/>
    <sheet name="приказ (девушка)" sheetId="5" r:id="rId5"/>
    <sheet name="приказ НОВ" sheetId="6" r:id="rId6"/>
    <sheet name="сводная" sheetId="7" r:id="rId7"/>
    <sheet name="протокол по рус" sheetId="8" r:id="rId8"/>
    <sheet name="протоколТВОРЧЕСТВО" sheetId="9" r:id="rId9"/>
    <sheet name="протокол по рус  ZOOm" sheetId="10" r:id="rId10"/>
    <sheet name="факультеты" sheetId="11" r:id="rId11"/>
    <sheet name="специальности" sheetId="12" r:id="rId12"/>
    <sheet name="страны" sheetId="13" r:id="rId13"/>
  </sheets>
  <definedNames>
    <definedName name="Специальности">специальности!$B$2:$B$103</definedName>
  </definedNames>
  <calcPr calcId="152511"/>
  <extLst>
    <ext uri="GoogleSheetsCustomDataVersion2">
      <go:sheetsCustomData xmlns:go="http://customooxmlschemas.google.com/" r:id="rId18" roundtripDataChecksum="T8+uuPGHpBoXI7Vj1arCKp5tyTb9fBxjrOL6gjnMHkM="/>
    </ext>
  </extLst>
</workbook>
</file>

<file path=xl/calcChain.xml><?xml version="1.0" encoding="utf-8"?>
<calcChain xmlns="http://schemas.openxmlformats.org/spreadsheetml/2006/main">
  <c r="M40" i="10" l="1" a="1"/>
  <c r="M40" i="10" s="1"/>
  <c r="I16" i="10" a="1"/>
  <c r="I16" i="10" s="1"/>
  <c r="K15" i="10" a="1"/>
  <c r="K15" i="10" s="1"/>
  <c r="Q16" i="10" s="1" a="1"/>
  <c r="Q16" i="10" s="1"/>
  <c r="J13" i="10" a="1"/>
  <c r="J13" i="10" s="1"/>
  <c r="A13" i="10"/>
  <c r="H4" i="10" a="1"/>
  <c r="H4" i="10" s="1"/>
  <c r="B4" i="10" a="1"/>
  <c r="B4" i="10" s="1"/>
  <c r="M35" i="9"/>
  <c r="H3" i="9" a="1"/>
  <c r="H3" i="9" s="1"/>
  <c r="B3" i="9" a="1"/>
  <c r="B3" i="9" s="1"/>
  <c r="M40" i="8" a="1"/>
  <c r="M40" i="8" s="1"/>
  <c r="E31" i="8"/>
  <c r="I16" i="8" a="1"/>
  <c r="I16" i="8" s="1"/>
  <c r="K15" i="8" a="1"/>
  <c r="K15" i="8" s="1"/>
  <c r="Q16" i="8" s="1" a="1"/>
  <c r="Q16" i="8" s="1"/>
  <c r="J13" i="8" a="1"/>
  <c r="J13" i="8"/>
  <c r="Q29" i="8" s="1" a="1"/>
  <c r="Q29" i="8" s="1"/>
  <c r="A13" i="8"/>
  <c r="H4" i="8" a="1"/>
  <c r="H4" i="8" s="1"/>
  <c r="B4" i="8" a="1"/>
  <c r="B4" i="8"/>
  <c r="H16" i="7"/>
  <c r="B16" i="7"/>
  <c r="J10" i="7" a="1"/>
  <c r="J10" i="7" s="1"/>
  <c r="D10" i="7" s="1" a="1"/>
  <c r="D10" i="7" s="1"/>
  <c r="J9" i="7" a="1"/>
  <c r="J9" i="7" s="1"/>
  <c r="A7" i="7" a="1"/>
  <c r="A7" i="7"/>
  <c r="A3" i="7" a="1"/>
  <c r="A3" i="7" s="1"/>
  <c r="A64" i="6"/>
  <c r="A63" i="6"/>
  <c r="A58" i="6"/>
  <c r="A56" i="6"/>
  <c r="F20" i="6" a="1"/>
  <c r="F20" i="6" s="1"/>
  <c r="A20" i="6" a="1"/>
  <c r="A20" i="6" s="1"/>
  <c r="A24" i="4" s="1"/>
  <c r="C18" i="6" a="1"/>
  <c r="C18" i="6" s="1"/>
  <c r="F23" i="6" s="1" a="1"/>
  <c r="F23" i="6" s="1"/>
  <c r="F12" i="6" a="1"/>
  <c r="F12" i="6"/>
  <c r="F11" i="6" a="1"/>
  <c r="F11" i="6" s="1"/>
  <c r="A11" i="6" a="1"/>
  <c r="A11" i="6"/>
  <c r="A10" i="6" a="1"/>
  <c r="A10" i="6" s="1"/>
  <c r="A58" i="5"/>
  <c r="A57" i="5"/>
  <c r="A52" i="5"/>
  <c r="A50" i="5"/>
  <c r="F20" i="5" a="1"/>
  <c r="F20" i="5" s="1"/>
  <c r="A20" i="5" a="1"/>
  <c r="A20" i="5" s="1"/>
  <c r="C18" i="5" a="1"/>
  <c r="C18" i="5" s="1"/>
  <c r="F23" i="5" s="1" a="1"/>
  <c r="F23" i="5" s="1"/>
  <c r="F12" i="5" a="1"/>
  <c r="F12" i="5"/>
  <c r="F11" i="5" a="1"/>
  <c r="F11" i="5"/>
  <c r="A11" i="5" a="1"/>
  <c r="A11" i="5"/>
  <c r="A10" i="5" a="1"/>
  <c r="A10" i="5"/>
  <c r="A51" i="4"/>
  <c r="A50" i="4"/>
  <c r="A48" i="4"/>
  <c r="A45" i="4"/>
  <c r="A43" i="4"/>
  <c r="F27" i="4" a="1"/>
  <c r="F27" i="4" s="1"/>
  <c r="F24" i="4" a="1"/>
  <c r="F24" i="4"/>
  <c r="F12" i="4" a="1"/>
  <c r="F12" i="4" s="1"/>
  <c r="F11" i="4" a="1"/>
  <c r="F11" i="4" s="1"/>
  <c r="A11" i="4" a="1"/>
  <c r="A11" i="4"/>
  <c r="A10" i="4" a="1"/>
  <c r="A10" i="4"/>
  <c r="A58" i="3"/>
  <c r="A57" i="3"/>
  <c r="A55" i="3"/>
  <c r="A52" i="3"/>
  <c r="A50" i="3"/>
  <c r="F20" i="3" a="1"/>
  <c r="F20" i="3"/>
  <c r="A20" i="3" a="1"/>
  <c r="A20" i="3" s="1"/>
  <c r="C18" i="3" a="1"/>
  <c r="C18" i="3" s="1"/>
  <c r="F23" i="3" s="1" a="1"/>
  <c r="F23" i="3" s="1"/>
  <c r="F12" i="3" a="1"/>
  <c r="F12" i="3"/>
  <c r="F11" i="3" a="1"/>
  <c r="F11" i="3"/>
  <c r="A11" i="3" a="1"/>
  <c r="A11" i="3"/>
  <c r="A10" i="3" a="1"/>
  <c r="A10" i="3" s="1"/>
  <c r="G52" i="2" a="1"/>
  <c r="G52" i="2"/>
  <c r="G44" i="2" a="1"/>
  <c r="G44" i="2"/>
  <c r="A61" i="6" s="1"/>
  <c r="A44" i="2" a="1"/>
  <c r="A44" i="2"/>
  <c r="A54" i="3" s="1"/>
  <c r="C42" i="2" a="1"/>
  <c r="C42" i="2"/>
  <c r="D40" i="2" a="1"/>
  <c r="D40" i="2"/>
  <c r="A36" i="2" a="1"/>
  <c r="A36" i="2" s="1"/>
  <c r="C34" i="2" a="1"/>
  <c r="C34" i="2"/>
  <c r="N32" i="2" a="1"/>
  <c r="N32" i="2"/>
  <c r="C32" i="2" a="1"/>
  <c r="C32" i="2"/>
  <c r="C5" i="7" s="1"/>
  <c r="C30" i="2" a="1"/>
  <c r="C30" i="2"/>
  <c r="C4" i="7" s="1"/>
  <c r="A28" i="2" a="1"/>
  <c r="A28" i="2"/>
  <c r="F26" i="2" a="1"/>
  <c r="F26" i="2" s="1"/>
  <c r="D21" i="2" a="1"/>
  <c r="D21" i="2"/>
  <c r="G19" i="2" a="1"/>
  <c r="G19" i="2"/>
  <c r="C19" i="2" a="1"/>
  <c r="C19" i="2"/>
  <c r="A19" i="2" a="1"/>
  <c r="A19" i="2"/>
  <c r="D17" i="2" a="1"/>
  <c r="D17" i="2"/>
  <c r="G15" i="2" a="1"/>
  <c r="G15" i="2" s="1"/>
  <c r="C15" i="2" a="1"/>
  <c r="C15" i="2"/>
  <c r="H13" i="2" a="1"/>
  <c r="H13" i="2"/>
  <c r="E13" i="2" a="1"/>
  <c r="E13" i="2"/>
  <c r="F11" i="2" a="1"/>
  <c r="F11" i="2"/>
  <c r="A11" i="2" a="1"/>
  <c r="A11" i="2"/>
  <c r="F9" i="2" a="1"/>
  <c r="F9" i="2" s="1"/>
  <c r="A9" i="2" a="1"/>
  <c r="A9" i="2"/>
  <c r="F7" i="2" a="1"/>
  <c r="F7" i="2"/>
  <c r="F5" i="2" a="1"/>
  <c r="F5" i="2"/>
  <c r="AP3" i="1"/>
  <c r="AO3" i="1"/>
  <c r="AP2" i="1"/>
  <c r="C10" i="7" s="1" a="1"/>
  <c r="C10" i="7" s="1"/>
  <c r="AO2" i="1"/>
  <c r="B18" i="3" l="1"/>
  <c r="B18" i="6"/>
  <c r="B18" i="5"/>
  <c r="F17" i="5" a="1"/>
  <c r="F17" i="5" s="1"/>
  <c r="F17" i="3" a="1"/>
  <c r="F17" i="3" s="1"/>
  <c r="F15" i="6" a="1"/>
  <c r="F15" i="6" s="1"/>
  <c r="F60" i="5" a="1"/>
  <c r="F60" i="5" s="1"/>
  <c r="F15" i="5" a="1"/>
  <c r="F15" i="5" s="1"/>
  <c r="H15" i="5" a="1"/>
  <c r="H15" i="5" s="1"/>
  <c r="H17" i="3" a="1"/>
  <c r="H17" i="3" s="1"/>
  <c r="A15" i="6" a="1"/>
  <c r="A15" i="6" s="1"/>
  <c r="H17" i="4" a="1"/>
  <c r="H17" i="4" s="1"/>
  <c r="A15" i="5" a="1"/>
  <c r="A15" i="5" s="1"/>
  <c r="H15" i="3" a="1"/>
  <c r="H15" i="3" s="1"/>
  <c r="H17" i="6" a="1"/>
  <c r="H17" i="6" s="1"/>
  <c r="H15" i="4" a="1"/>
  <c r="H15" i="4" s="1"/>
  <c r="F60" i="3" a="1"/>
  <c r="F60" i="3" s="1"/>
  <c r="F15" i="3" a="1"/>
  <c r="F15" i="3" s="1"/>
  <c r="H17" i="5" a="1"/>
  <c r="H17" i="5" s="1"/>
  <c r="F17" i="6" a="1"/>
  <c r="F17" i="6" s="1"/>
  <c r="F15" i="4" a="1"/>
  <c r="F15" i="4" s="1"/>
  <c r="F66" i="6" a="1"/>
  <c r="F66" i="6" s="1"/>
  <c r="H15" i="6" a="1"/>
  <c r="H15" i="6" s="1"/>
  <c r="E31" i="10"/>
  <c r="Q19" i="10" a="1"/>
  <c r="Q19" i="10" s="1"/>
  <c r="F19" i="10" a="1"/>
  <c r="F19" i="10" s="1"/>
  <c r="T16" i="10" a="1"/>
  <c r="T16" i="10" s="1"/>
  <c r="A36" i="8"/>
  <c r="F19" i="8" a="1"/>
  <c r="F19" i="8" s="1"/>
  <c r="Q19" i="8" a="1"/>
  <c r="Q19" i="8" s="1"/>
  <c r="B15" i="7"/>
  <c r="A47" i="4" s="1"/>
  <c r="Q14" i="8" a="1"/>
  <c r="Q14" i="8" s="1"/>
  <c r="Q20" i="8" a="1"/>
  <c r="Q20" i="8" s="1"/>
  <c r="H15" i="7"/>
  <c r="A29" i="8"/>
  <c r="A29" i="10"/>
  <c r="A54" i="5"/>
  <c r="A55" i="5"/>
  <c r="A23" i="9"/>
  <c r="A27" i="9"/>
  <c r="A34" i="10"/>
  <c r="A60" i="6"/>
  <c r="A29" i="9"/>
  <c r="Q34" i="10"/>
  <c r="A34" i="8"/>
  <c r="A36" i="10"/>
  <c r="Q34" i="8"/>
  <c r="F19" i="6" l="1" a="1"/>
  <c r="F19" i="6" s="1"/>
  <c r="A19" i="6" a="1"/>
  <c r="A19" i="6" s="1"/>
  <c r="F19" i="5" a="1"/>
  <c r="F19" i="5" s="1"/>
  <c r="F22" i="4" a="1"/>
  <c r="F22" i="4" s="1"/>
  <c r="A19" i="5" a="1"/>
  <c r="A19" i="5" s="1"/>
  <c r="F19" i="3" a="1"/>
  <c r="F19" i="3" s="1"/>
</calcChain>
</file>

<file path=xl/sharedStrings.xml><?xml version="1.0" encoding="utf-8"?>
<sst xmlns="http://schemas.openxmlformats.org/spreadsheetml/2006/main" count="2065" uniqueCount="1542">
  <si>
    <t>№ п/п</t>
  </si>
  <si>
    <t>Фамилия</t>
  </si>
  <si>
    <t>Имя</t>
  </si>
  <si>
    <t>Отчество</t>
  </si>
  <si>
    <t>Surname</t>
  </si>
  <si>
    <t>Name</t>
  </si>
  <si>
    <t>Father's name</t>
  </si>
  <si>
    <t>Пол</t>
  </si>
  <si>
    <t>Дата рождения</t>
  </si>
  <si>
    <t>№ паспорта</t>
  </si>
  <si>
    <t>Идентификационный 
№</t>
  </si>
  <si>
    <t>Дата выдачи</t>
  </si>
  <si>
    <t>Срок действия паспорта</t>
  </si>
  <si>
    <t>Орган выдавший паспорт</t>
  </si>
  <si>
    <t>Место рожднеия</t>
  </si>
  <si>
    <t>Страна</t>
  </si>
  <si>
    <t>Населенный пункт</t>
  </si>
  <si>
    <t>Улица, дом</t>
  </si>
  <si>
    <t>Телефон</t>
  </si>
  <si>
    <t>Прибыл по приглашению</t>
  </si>
  <si>
    <t>Форма обучения</t>
  </si>
  <si>
    <t>Факультет</t>
  </si>
  <si>
    <t>Шифр специальности</t>
  </si>
  <si>
    <t>Профилизация</t>
  </si>
  <si>
    <t>Группа</t>
  </si>
  <si>
    <t>Язык обучения</t>
  </si>
  <si>
    <t>Что окончил</t>
  </si>
  <si>
    <t>Дата окончания</t>
  </si>
  <si>
    <t>№ Сертификата ПО</t>
  </si>
  <si>
    <t>№ и дата 
протокола по рус. яз</t>
  </si>
  <si>
    <t>№ и дата протокола 
по рисунку</t>
  </si>
  <si>
    <t>№ договора</t>
  </si>
  <si>
    <t>Дата договора</t>
  </si>
  <si>
    <t>№ протокола
 приемной комиссии</t>
  </si>
  <si>
    <t>Приказ о зачислении</t>
  </si>
  <si>
    <t>Примечание</t>
  </si>
  <si>
    <t>Срок окончания регистрации</t>
  </si>
  <si>
    <t>Дата подачи документов</t>
  </si>
  <si>
    <t>ПОЧТА</t>
  </si>
  <si>
    <t>Фирма</t>
  </si>
  <si>
    <t>ФИО</t>
  </si>
  <si>
    <t>ФИО англ</t>
  </si>
  <si>
    <t>Мед. справка с родины</t>
  </si>
  <si>
    <t>Мед. справка из 33 поликлиники</t>
  </si>
  <si>
    <t>образование</t>
  </si>
  <si>
    <t>адрес в РБ</t>
  </si>
  <si>
    <t>1.1</t>
  </si>
  <si>
    <t>Ян пример</t>
  </si>
  <si>
    <t>Хаобо</t>
  </si>
  <si>
    <t xml:space="preserve">Yang </t>
  </si>
  <si>
    <t>Haobo</t>
  </si>
  <si>
    <t>М</t>
  </si>
  <si>
    <t>25.09.2000</t>
  </si>
  <si>
    <t>EJ3400078</t>
  </si>
  <si>
    <t>20.07.2022</t>
  </si>
  <si>
    <t>19.07.2032</t>
  </si>
  <si>
    <t>Национальная иммиграционная администрация КНР</t>
  </si>
  <si>
    <t>Хэнань</t>
  </si>
  <si>
    <t>Китайской Народной Республики</t>
  </si>
  <si>
    <t>Хэнань, г. Даньчэн</t>
  </si>
  <si>
    <t>Административная деревня Жулу №1</t>
  </si>
  <si>
    <t>по приглашению фирмы</t>
  </si>
  <si>
    <t>ДО</t>
  </si>
  <si>
    <t>ФТУГ</t>
  </si>
  <si>
    <t>6-05-0311-02</t>
  </si>
  <si>
    <t>Организация и безопасность дорожного движения</t>
  </si>
  <si>
    <t>английский</t>
  </si>
  <si>
    <t>по собеседованию</t>
  </si>
  <si>
    <t>30.11.2024 № 243</t>
  </si>
  <si>
    <t>1208120240001001</t>
  </si>
  <si>
    <t>13.02.2024</t>
  </si>
  <si>
    <t>3</t>
  </si>
  <si>
    <t>698-лс от 14.02.2024</t>
  </si>
  <si>
    <t>15.02.2024</t>
  </si>
  <si>
    <t>dthnzf@gmal.com</t>
  </si>
  <si>
    <t>ООО "Евразийская компания развития"</t>
  </si>
  <si>
    <t>да</t>
  </si>
  <si>
    <t>1.2</t>
  </si>
  <si>
    <t>Введите № п/п студента:</t>
  </si>
  <si>
    <t>,</t>
  </si>
  <si>
    <t>РЕКТОРУ БНТУ</t>
  </si>
  <si>
    <t>ХАРИТОНЧИКУ С.В.</t>
  </si>
  <si>
    <t>Гражданина (-ки)</t>
  </si>
  <si>
    <t xml:space="preserve"> </t>
  </si>
  <si>
    <t>(страна)</t>
  </si>
  <si>
    <t>(surname)</t>
  </si>
  <si>
    <t>(фамилия)</t>
  </si>
  <si>
    <t>(name)</t>
  </si>
  <si>
    <t>(имя)</t>
  </si>
  <si>
    <t>(father's name)</t>
  </si>
  <si>
    <t>(отчество)</t>
  </si>
  <si>
    <t>Удостоверение личности (паспорт)     №</t>
  </si>
  <si>
    <t>выдан</t>
  </si>
  <si>
    <t>(серия)</t>
  </si>
  <si>
    <t>(номер)</t>
  </si>
  <si>
    <t>(дата выдачи)</t>
  </si>
  <si>
    <t>личный номер</t>
  </si>
  <si>
    <t>(личный номер)</t>
  </si>
  <si>
    <t>(дата рождения)</t>
  </si>
  <si>
    <t xml:space="preserve">проживающего по адресу (в): </t>
  </si>
  <si>
    <t>(область)</t>
  </si>
  <si>
    <t>(населенный пункт)</t>
  </si>
  <si>
    <t>(улица, дом)</t>
  </si>
  <si>
    <t>(контактный телефон)</t>
  </si>
  <si>
    <t xml:space="preserve">Прибыл по приглашению:   </t>
  </si>
  <si>
    <t>(Индивидуально, по приглашению фирмы - название, по линии МО. Центра или др.)</t>
  </si>
  <si>
    <t xml:space="preserve">   </t>
  </si>
  <si>
    <t>ЗАЯВЛЕНИЕ</t>
  </si>
  <si>
    <t xml:space="preserve">Прошу принять меня на платной основе на </t>
  </si>
  <si>
    <t>отделение</t>
  </si>
  <si>
    <t>(дневное, заочное)</t>
  </si>
  <si>
    <t>(указать название факультета)</t>
  </si>
  <si>
    <t>по специальности</t>
  </si>
  <si>
    <t>(шифр и название специальности)</t>
  </si>
  <si>
    <t>профилизация</t>
  </si>
  <si>
    <t>(название профилизации специальности (при наличии))</t>
  </si>
  <si>
    <t>поступление</t>
  </si>
  <si>
    <t>(год окончания ПО, название учебного заведения)</t>
  </si>
  <si>
    <t>«       »</t>
  </si>
  <si>
    <t>2024 г.</t>
  </si>
  <si>
    <t>(дата)</t>
  </si>
  <si>
    <t>(подпись)</t>
  </si>
  <si>
    <t>Согласен на специальность</t>
  </si>
  <si>
    <t>в группу</t>
  </si>
  <si>
    <t>Срок обучения</t>
  </si>
  <si>
    <t>УМС и ВЭД:</t>
  </si>
  <si>
    <t>Документ об образовании (к.104)</t>
  </si>
  <si>
    <t>Анкета, правила проживания (к.133)</t>
  </si>
  <si>
    <t>Протокол приемной комиссии</t>
  </si>
  <si>
    <t>Договор на обучение</t>
  </si>
  <si>
    <t xml:space="preserve">К оформлению на </t>
  </si>
  <si>
    <t xml:space="preserve">курс, </t>
  </si>
  <si>
    <t>специальность</t>
  </si>
  <si>
    <t>Декан ФМС</t>
  </si>
  <si>
    <t>П.И. Ширвель</t>
  </si>
  <si>
    <t>«         »</t>
  </si>
  <si>
    <t xml:space="preserve">             В течение первого месяца после въезда в страну обязуюсь представить оригиналы документов, необходимых для поступления и пройти обязательное медицинское обследование, подтверждающее отсутствие медицинских противопоказаний к обучению в Республике Беларусь.</t>
  </si>
  <si>
    <t xml:space="preserve">            Прошу зачислить меня в БНТУ без наличия медицинской справки, сделанной на территории Республики Беларусь.</t>
  </si>
  <si>
    <t xml:space="preserve">            Обязуюсь сделать и предоставить медицинскую справку в течение месяца.</t>
  </si>
  <si>
    <t>О зачислении в БНТУ иностранного</t>
  </si>
  <si>
    <t>гражданина студентом</t>
  </si>
  <si>
    <t>образования на платной основе</t>
  </si>
  <si>
    <t>ПРИКАЗЫВАЮ:</t>
  </si>
  <si>
    <t xml:space="preserve">       1. Нижеследующее лицо  из числа иностранных граждан,  заключившее нижеуказанный договор о подготовке специалиста с высшим образованием на платной основе в БНТУ, зачислить   29.12.2023 в БНТУ  студентом 1 курса в учебную группу  11310223 в дневную форму получения образования на платной основе на специальность 6-05-0716-08 "Микро- и наносистемная техника" приборостроительного факультета  на русском языке:</t>
  </si>
  <si>
    <t xml:space="preserve">№ 
п/п
</t>
  </si>
  <si>
    <t>Фамилия, собственное имя, отчество (если таковое имеется)</t>
  </si>
  <si>
    <t xml:space="preserve">Дата и номер договора </t>
  </si>
  <si>
    <t xml:space="preserve">         2. Декану ПСФ Свистуну А.И.   обеспечить разработку и утверждение индивидуального плана обучения студента, указанного в пункте 1 настоящего приказа, по специальности 6-05-0716-08 "Микро- и наносистемная техника" за 1 курс.</t>
  </si>
  <si>
    <t>Ректор</t>
  </si>
  <si>
    <t>С.В. Харитончик</t>
  </si>
  <si>
    <t xml:space="preserve">          </t>
  </si>
  <si>
    <t>Первый проректор</t>
  </si>
  <si>
    <t xml:space="preserve">Зам. начальника юридического управления - </t>
  </si>
  <si>
    <t>___________________Г.А. Вершина</t>
  </si>
  <si>
    <t>начальник ОИРиПЗ</t>
  </si>
  <si>
    <t>___________________2023</t>
  </si>
  <si>
    <t>__________________Н.Н. Красовская</t>
  </si>
  <si>
    <t>Проректор по учебной работе</t>
  </si>
  <si>
    <t>__________________2023</t>
  </si>
  <si>
    <t>___________________А.П. Куракова</t>
  </si>
  <si>
    <t>___________________Ю.А. Николайчик</t>
  </si>
  <si>
    <t>___________________2022</t>
  </si>
  <si>
    <t>Зам. главного бухгалтера</t>
  </si>
  <si>
    <t xml:space="preserve">                           Л.В. Морозова</t>
  </si>
  <si>
    <t>Начальник юридического управления</t>
  </si>
  <si>
    <t>__________________И.И. Пидложевич</t>
  </si>
  <si>
    <t>БНТУ 2023 г., директор ИИФОиМО</t>
  </si>
  <si>
    <t>ФМС Гуз 282 74 13</t>
  </si>
  <si>
    <t>УМС и ВЭД, Каптюг, 2921562</t>
  </si>
  <si>
    <t>О зачислении в БНТУ иностранных</t>
  </si>
  <si>
    <t>граждан студентами</t>
  </si>
  <si>
    <t xml:space="preserve">       1. Нижеследующих лиц  из числа иностранных граждан,  заключивших нижеуказанные договоры о подготовке специалиста с высшим образованием на платной основе в БНТУ, зачислить 29.12.2023 в БНТУ  студентами 1 курса в учебную группу  10801223 в дневную форму получения образования на платной основе на специальность  6-05-0412-01 "Менеджмент" факультета технологий управления и гуманитаризации  на русском языке:</t>
  </si>
  <si>
    <t>Баеков Эзиз  (Bayekov Eziz , гражданин Туркменистана)</t>
  </si>
  <si>
    <t>от 29.12.2023 №1208120230100553</t>
  </si>
  <si>
    <t>Ван Хуйюй  (Wang Huiyu , гражданин Китайской Народной Республики)</t>
  </si>
  <si>
    <t>от 29.12.2023 №1208120230100556</t>
  </si>
  <si>
    <t>Сейтакова Гульжемал  (Seytakova Gulzhemal , гражданка Туркменистана)</t>
  </si>
  <si>
    <t>от 29.12.2023 №1208120230100554</t>
  </si>
  <si>
    <t>Ханмедова Алтынай  (Hanmedova Altynay , гражданка Туркменистана)</t>
  </si>
  <si>
    <t>от 29.12.2023 №1208120230100555</t>
  </si>
  <si>
    <t xml:space="preserve">         2. Декану ФТУГ Бровке Г.М.  обеспечить разработку и утверждение индивидуального плана обучения студентов, указанных в пункте 1 настоящего приказа, по специальности 6-05-0412-01 "Менеджмент" за 1 курс.</t>
  </si>
  <si>
    <t>О зачислении в БНТУ иностранной</t>
  </si>
  <si>
    <t>гражданки студенткой</t>
  </si>
  <si>
    <t>___________________А.И. Сафонов</t>
  </si>
  <si>
    <t>___________________2024</t>
  </si>
  <si>
    <t>Проректор по воспитательной работе</t>
  </si>
  <si>
    <t>___________________Т.В. Матюшинец</t>
  </si>
  <si>
    <t>__________________2024</t>
  </si>
  <si>
    <t>БЕЛОРУССКИЙ НАЦИОНАЛЬНЫЙ ТЕХНИЧЕСКИЙ УНИВЕРСИТЕТ</t>
  </si>
  <si>
    <t>Сводная экзаменационная ведомость вступительных испытаний</t>
  </si>
  <si>
    <t>Специальность</t>
  </si>
  <si>
    <t>Номер экзаменационного листа</t>
  </si>
  <si>
    <t xml:space="preserve">Фамилия, собственное имя, отчество абитуриента  </t>
  </si>
  <si>
    <t>Экзаменационная отметка по вступительному испытанию</t>
  </si>
  <si>
    <t>Средний балл документа об образовании</t>
  </si>
  <si>
    <t>Вид конкурса</t>
  </si>
  <si>
    <t>Сведения о льготах</t>
  </si>
  <si>
    <t xml:space="preserve">Решение приемной комиссии </t>
  </si>
  <si>
    <t>-</t>
  </si>
  <si>
    <t>зачислить</t>
  </si>
  <si>
    <t>Ответственный секретарь приемной комиссии</t>
  </si>
  <si>
    <t>Н.А. Афанасьева</t>
  </si>
  <si>
    <t>Л.И. Шахрай</t>
  </si>
  <si>
    <t>Заместитель ответственного секретаря по ФМС</t>
  </si>
  <si>
    <t>М.М. Гуз</t>
  </si>
  <si>
    <t>=СЦЕПИТЬ(ИНДЕКС(абитур,ПОИСКПОЗ(заявление!D1,абитур[№ п/п],0),41)," (",ИНДЕКС(абитур,ПОИСКПОЗ(заявление!D1,абитур[№ п/п],0),42),", ",ЕСЛИ(ИНДЕКС(абитур,ПОИСКПОЗ(заявление!D1,абитур[№ п/п],0),8)="Ж","гражданка ","гражданин "),ИНДЕКС(#ССЫЛКА!,ПОИСКПОЗ(заявление!F5,#ССЫЛКА!,0),2), ")")'</t>
  </si>
  <si>
    <t xml:space="preserve">  </t>
  </si>
  <si>
    <t xml:space="preserve">    </t>
  </si>
  <si>
    <t>Выберите комиссию</t>
  </si>
  <si>
    <t>Комиссия 1 по рус</t>
  </si>
  <si>
    <t>"       "              2023</t>
  </si>
  <si>
    <t>Столбец1</t>
  </si>
  <si>
    <t>Председатель</t>
  </si>
  <si>
    <t>Секретарь</t>
  </si>
  <si>
    <t>Члены</t>
  </si>
  <si>
    <t>Кол-во членов комиссии</t>
  </si>
  <si>
    <t>Столбец2</t>
  </si>
  <si>
    <t xml:space="preserve">Будько И.В. </t>
  </si>
  <si>
    <t>Белый В.В., Борисевич С.А., Балабанович И.С., Ширвель П.И.</t>
  </si>
  <si>
    <t>И.В. Будько</t>
  </si>
  <si>
    <t>Заседания экзаменационной комиссии</t>
  </si>
  <si>
    <t>Утверждаю</t>
  </si>
  <si>
    <t>Комиссия 2 по рус</t>
  </si>
  <si>
    <t>по проведению и результатам</t>
  </si>
  <si>
    <t>Комиссия 1 по англ</t>
  </si>
  <si>
    <t>Веремейчик О.В.</t>
  </si>
  <si>
    <t>Кажемская Л.Л., Ширвель П.И., Борисевич С.А., Дашкевич О.В., Краков М.С.</t>
  </si>
  <si>
    <t>О.В. Веремейчик</t>
  </si>
  <si>
    <t>собеседования по учебной дисциплине</t>
  </si>
  <si>
    <t>Ю.А. Николайчик</t>
  </si>
  <si>
    <t>"Русский язык"</t>
  </si>
  <si>
    <t>Комиссия 2 по англ</t>
  </si>
  <si>
    <t xml:space="preserve">"           "                                 2024 </t>
  </si>
  <si>
    <t xml:space="preserve">Секретарь экзаменационной комиссии №2           - </t>
  </si>
  <si>
    <t xml:space="preserve">Члены экзаменационной комиссии - </t>
  </si>
  <si>
    <t>Присутствовали -</t>
  </si>
  <si>
    <t>Место проведения:</t>
  </si>
  <si>
    <t>ауд.</t>
  </si>
  <si>
    <t>корп.</t>
  </si>
  <si>
    <t>18а .</t>
  </si>
  <si>
    <t>Время с</t>
  </si>
  <si>
    <t>по</t>
  </si>
  <si>
    <t>СКРЫТАЯ на дистанционку столб 24-27</t>
  </si>
  <si>
    <t>Форма проведения собеседования с абитуриентом - с использованием дистанционных образовательных технологий.</t>
  </si>
  <si>
    <t>Платформа (сервис)</t>
  </si>
  <si>
    <t>Повестка дня:</t>
  </si>
  <si>
    <t>СЛУШАЛИ</t>
  </si>
  <si>
    <t>- председателя экзаменационной комиссии:</t>
  </si>
  <si>
    <t>на основании собеседования на знание русского языка (сертификат )</t>
  </si>
  <si>
    <r>
      <rPr>
        <sz val="14"/>
        <color rgb="FF000000"/>
        <rFont val="Times New Roman"/>
        <family val="1"/>
        <charset val="204"/>
      </rPr>
      <t xml:space="preserve">Голосовали: "за" - </t>
    </r>
    <r>
      <rPr>
        <u/>
        <sz val="14"/>
        <color rgb="FF000000"/>
        <rFont val="Times New Roman"/>
        <family val="1"/>
        <charset val="204"/>
      </rPr>
      <t xml:space="preserve">               </t>
    </r>
    <r>
      <rPr>
        <sz val="14"/>
        <color rgb="FF000000"/>
        <rFont val="Times New Roman"/>
        <family val="1"/>
        <charset val="204"/>
      </rPr>
      <t>; "против" -</t>
    </r>
    <r>
      <rPr>
        <u/>
        <sz val="14"/>
        <color rgb="FF000000"/>
        <rFont val="Times New Roman"/>
        <family val="1"/>
        <charset val="204"/>
      </rPr>
      <t xml:space="preserve">       0      </t>
    </r>
    <r>
      <rPr>
        <sz val="14"/>
        <color rgb="FF000000"/>
        <rFont val="Times New Roman"/>
        <family val="1"/>
        <charset val="204"/>
      </rPr>
      <t xml:space="preserve">; "воздержались" - </t>
    </r>
    <r>
      <rPr>
        <u/>
        <sz val="14"/>
        <color rgb="FF000000"/>
        <rFont val="Times New Roman"/>
        <family val="1"/>
        <charset val="204"/>
      </rPr>
      <t xml:space="preserve">                 </t>
    </r>
    <r>
      <rPr>
        <sz val="14"/>
        <color rgb="FF000000"/>
        <rFont val="Times New Roman"/>
        <family val="1"/>
        <charset val="204"/>
      </rPr>
      <t>.</t>
    </r>
  </si>
  <si>
    <t>(инициалы, фамилия)</t>
  </si>
  <si>
    <t>Примечание:</t>
  </si>
  <si>
    <t>Если член комиссии голосуюет "против" - особое мнение по  принятому комиссией решению, то такое мнение отражается в протоколе заседания комисии или прилагается в виде отдельного документа к протоколу заседания комиссии.</t>
  </si>
  <si>
    <t xml:space="preserve">     "     "             2023</t>
  </si>
  <si>
    <t>по русскому языку</t>
  </si>
  <si>
    <t>собеседования профильного испытания</t>
  </si>
  <si>
    <t>по дисциплине "Творчество"</t>
  </si>
  <si>
    <t>"          "                               2024</t>
  </si>
  <si>
    <t xml:space="preserve">Председатель экзаменационной комиссии - </t>
  </si>
  <si>
    <t>Шуляковская Н.Н.</t>
  </si>
  <si>
    <t xml:space="preserve">Секретарь экзаменационной комиссии - </t>
  </si>
  <si>
    <t>Члены экзаменационной комиссии -</t>
  </si>
  <si>
    <t>Сардаров А.С.,  Литвинова А.А., Прокопов Д.Н., Шаппо К.Ю.</t>
  </si>
  <si>
    <t>Колосовская А.Н., Лазовская Н.А., Литвинова А.А., Прокопов Д.Н., Сардаров А.С.</t>
  </si>
  <si>
    <t>!</t>
  </si>
  <si>
    <t>Лазовская Н.А., Литвинова А.А., Прокопов Д.Н., Сардаров А.С., Колосовская А.Н.</t>
  </si>
  <si>
    <t>Колосовскую А.Н.</t>
  </si>
  <si>
    <t xml:space="preserve"> -</t>
  </si>
  <si>
    <t>председателя экзаменационной комиссии:</t>
  </si>
  <si>
    <r>
      <rPr>
        <sz val="14"/>
        <color rgb="FF000000"/>
        <rFont val="Times New Roman"/>
        <family val="1"/>
        <charset val="204"/>
      </rPr>
      <t xml:space="preserve">Голосовали: "за" - </t>
    </r>
    <r>
      <rPr>
        <u/>
        <sz val="14"/>
        <color rgb="FF000000"/>
        <rFont val="Times New Roman"/>
        <family val="1"/>
        <charset val="204"/>
      </rPr>
      <t xml:space="preserve">               </t>
    </r>
    <r>
      <rPr>
        <sz val="14"/>
        <color rgb="FF000000"/>
        <rFont val="Times New Roman"/>
        <family val="1"/>
        <charset val="204"/>
      </rPr>
      <t>; "против" -</t>
    </r>
    <r>
      <rPr>
        <u/>
        <sz val="14"/>
        <color rgb="FF000000"/>
        <rFont val="Times New Roman"/>
        <family val="1"/>
        <charset val="204"/>
      </rPr>
      <t xml:space="preserve">      0      </t>
    </r>
    <r>
      <rPr>
        <sz val="14"/>
        <color rgb="FF000000"/>
        <rFont val="Times New Roman"/>
        <family val="1"/>
        <charset val="204"/>
      </rPr>
      <t xml:space="preserve">; "воздержались" - </t>
    </r>
    <r>
      <rPr>
        <u/>
        <sz val="14"/>
        <color rgb="FF000000"/>
        <rFont val="Times New Roman"/>
        <family val="1"/>
        <charset val="204"/>
      </rPr>
      <t xml:space="preserve">                </t>
    </r>
    <r>
      <rPr>
        <sz val="14"/>
        <color rgb="FF000000"/>
        <rFont val="Times New Roman"/>
        <family val="1"/>
        <charset val="204"/>
      </rPr>
      <t>.</t>
    </r>
  </si>
  <si>
    <t>Н.Н. Шуляковская</t>
  </si>
  <si>
    <t>(инициалы,фамилия)</t>
  </si>
  <si>
    <t>Секретарь экзаменационной комиссии</t>
  </si>
  <si>
    <t>Будько И.В.</t>
  </si>
  <si>
    <r>
      <rPr>
        <sz val="14"/>
        <color rgb="FF000000"/>
        <rFont val="Times New Roman"/>
        <family val="1"/>
        <charset val="204"/>
      </rPr>
      <t xml:space="preserve">Голосовали: "за" - </t>
    </r>
    <r>
      <rPr>
        <u/>
        <sz val="14"/>
        <color rgb="FF000000"/>
        <rFont val="Times New Roman"/>
        <family val="1"/>
        <charset val="204"/>
      </rPr>
      <t xml:space="preserve">               </t>
    </r>
    <r>
      <rPr>
        <sz val="14"/>
        <color rgb="FF000000"/>
        <rFont val="Times New Roman"/>
        <family val="1"/>
        <charset val="204"/>
      </rPr>
      <t>; "против" -</t>
    </r>
    <r>
      <rPr>
        <u/>
        <sz val="14"/>
        <color rgb="FF000000"/>
        <rFont val="Times New Roman"/>
        <family val="1"/>
        <charset val="204"/>
      </rPr>
      <t xml:space="preserve">       0      </t>
    </r>
    <r>
      <rPr>
        <sz val="14"/>
        <color rgb="FF000000"/>
        <rFont val="Times New Roman"/>
        <family val="1"/>
        <charset val="204"/>
      </rPr>
      <t xml:space="preserve">; "воздержались" - </t>
    </r>
    <r>
      <rPr>
        <u/>
        <sz val="14"/>
        <color rgb="FF000000"/>
        <rFont val="Times New Roman"/>
        <family val="1"/>
        <charset val="204"/>
      </rPr>
      <t xml:space="preserve">                 </t>
    </r>
    <r>
      <rPr>
        <sz val="14"/>
        <color rgb="FF000000"/>
        <rFont val="Times New Roman"/>
        <family val="1"/>
        <charset val="204"/>
      </rPr>
      <t>.</t>
    </r>
  </si>
  <si>
    <t>Полное название факультета</t>
  </si>
  <si>
    <t>полн назв в Р п</t>
  </si>
  <si>
    <t>Декан</t>
  </si>
  <si>
    <t>полн назв (Где?)</t>
  </si>
  <si>
    <t>Деканы в Д.П.</t>
  </si>
  <si>
    <t>АТФ</t>
  </si>
  <si>
    <t>Автотракторный факультет</t>
  </si>
  <si>
    <t>автотракторного факультета</t>
  </si>
  <si>
    <t>К.В. Буйкус</t>
  </si>
  <si>
    <t>Е.А. Гриневич</t>
  </si>
  <si>
    <t>на автотракторном факультете</t>
  </si>
  <si>
    <t>Буйкусу К.В.</t>
  </si>
  <si>
    <t>Индивидуально</t>
  </si>
  <si>
    <t>АФ</t>
  </si>
  <si>
    <t>Архитектурный факультет</t>
  </si>
  <si>
    <t xml:space="preserve">архитектурного факультета </t>
  </si>
  <si>
    <t>А.Н. Колосовская</t>
  </si>
  <si>
    <t>на архитектурном факультете</t>
  </si>
  <si>
    <t>Сардарову А.С.</t>
  </si>
  <si>
    <t>ООО "Ворд Платинум"</t>
  </si>
  <si>
    <t>Беларусь (Россия, Турция, Украина)</t>
  </si>
  <si>
    <t>ВТФ</t>
  </si>
  <si>
    <t>Военно-технический факультет</t>
  </si>
  <si>
    <t xml:space="preserve">военно-технического факультета </t>
  </si>
  <si>
    <t>Герасимюк А.И.</t>
  </si>
  <si>
    <t>ИП Нуриев Довран</t>
  </si>
  <si>
    <t>Туркменистан</t>
  </si>
  <si>
    <t>ИПФ</t>
  </si>
  <si>
    <t>Инженерно-педагогический факультет</t>
  </si>
  <si>
    <t xml:space="preserve">инженерно-педагогического факультета </t>
  </si>
  <si>
    <t>А.А. Дробыш</t>
  </si>
  <si>
    <t>И.В. Игнаткович</t>
  </si>
  <si>
    <t xml:space="preserve">на инженерно-педагогическом факультете </t>
  </si>
  <si>
    <t>Дробышу А.А.</t>
  </si>
  <si>
    <t>ООО "БЕЙРУТ тревел"</t>
  </si>
  <si>
    <t>Беларусь</t>
  </si>
  <si>
    <t>МИДО</t>
  </si>
  <si>
    <t>Международный институт дистанционного образования</t>
  </si>
  <si>
    <t xml:space="preserve">международного института дистанционного образования </t>
  </si>
  <si>
    <t>М.А. Седнина</t>
  </si>
  <si>
    <t>Седнине М.А.</t>
  </si>
  <si>
    <t>ООО "Либанон тревэл"</t>
  </si>
  <si>
    <t>МСФ</t>
  </si>
  <si>
    <t>Машиностроительный факультет</t>
  </si>
  <si>
    <t xml:space="preserve">машиностроительного факультета </t>
  </si>
  <si>
    <t>А.И. Сафонов</t>
  </si>
  <si>
    <t xml:space="preserve">на машиностроительном факультете </t>
  </si>
  <si>
    <t>Сафонову А.И.</t>
  </si>
  <si>
    <t xml:space="preserve">GUZYE INVESTMENTS LIMITED </t>
  </si>
  <si>
    <t>Нигерия</t>
  </si>
  <si>
    <t>МТФ</t>
  </si>
  <si>
    <t>Механико-технологический факультет</t>
  </si>
  <si>
    <t xml:space="preserve">механико-технологического факультета </t>
  </si>
  <si>
    <t>И.А. Иванов</t>
  </si>
  <si>
    <t>А.В. Арабей</t>
  </si>
  <si>
    <t xml:space="preserve">на механико-технологическом факультете </t>
  </si>
  <si>
    <t>Иванову И.А.</t>
  </si>
  <si>
    <t>Китайско-Европейский Культурно-образовательный центр "ДУНОУ"</t>
  </si>
  <si>
    <t>Китай</t>
  </si>
  <si>
    <t>ПСФ</t>
  </si>
  <si>
    <t>Приборостроительный факультет</t>
  </si>
  <si>
    <t xml:space="preserve">приборостроительного факультета </t>
  </si>
  <si>
    <t>А.И. Свистун</t>
  </si>
  <si>
    <t xml:space="preserve">на приборостроительном факультете </t>
  </si>
  <si>
    <t xml:space="preserve">Свистуну А.И. </t>
  </si>
  <si>
    <t>ИП Чжао Фуцян</t>
  </si>
  <si>
    <t>СТФ</t>
  </si>
  <si>
    <t>Спортивно-технический факультет</t>
  </si>
  <si>
    <t xml:space="preserve">спортивно-технического факультета </t>
  </si>
  <si>
    <t>И.В. Бельский</t>
  </si>
  <si>
    <t xml:space="preserve">на спортивно-техническом факультете </t>
  </si>
  <si>
    <t>Бельскому И.В.</t>
  </si>
  <si>
    <t>ООО "Центр культурного обмена КитБел"</t>
  </si>
  <si>
    <t>СФ</t>
  </si>
  <si>
    <t>Строительный факультет</t>
  </si>
  <si>
    <t xml:space="preserve">строительного факультета </t>
  </si>
  <si>
    <t>Н.И. Вабищевич</t>
  </si>
  <si>
    <t>Статкевич П.И.</t>
  </si>
  <si>
    <t xml:space="preserve">на строительном факульте </t>
  </si>
  <si>
    <t>Вабищевичу Н.И.</t>
  </si>
  <si>
    <t>Скаймакс, ООО</t>
  </si>
  <si>
    <t>ф. Солигорск</t>
  </si>
  <si>
    <t>ФИЛИАЛ БНТУ, Г. СОЛИГОРСК</t>
  </si>
  <si>
    <t>ФИЛИАЛА БНТУ, Г. СОЛИГОРСКА</t>
  </si>
  <si>
    <t/>
  </si>
  <si>
    <t>Сайнсберри, ООО</t>
  </si>
  <si>
    <t>ФГДЭ</t>
  </si>
  <si>
    <t>Факультет горного дела и инженерной экологии</t>
  </si>
  <si>
    <t xml:space="preserve">факультета горного дела и инженерной экологии </t>
  </si>
  <si>
    <t>А.А. Кологривко</t>
  </si>
  <si>
    <t>В.И. Стасевич</t>
  </si>
  <si>
    <t xml:space="preserve">на факультете горного дела и инженерной экологии </t>
  </si>
  <si>
    <t>Кологривко А.А.</t>
  </si>
  <si>
    <t>ЯН ЯТИН, компания с ограниченной ответственностью по оказанию конгсалтинговых услуг в сфере образования за рубежом</t>
  </si>
  <si>
    <t>ФИТР</t>
  </si>
  <si>
    <t>Факультет информационных технологий и робототехники</t>
  </si>
  <si>
    <t xml:space="preserve">факультета информационных технологий и робототехники </t>
  </si>
  <si>
    <t>А.В. Манюкевич</t>
  </si>
  <si>
    <t>А.М. Авсиевич</t>
  </si>
  <si>
    <t xml:space="preserve">на факультете информационных технологий и робототехники </t>
  </si>
  <si>
    <t xml:space="preserve">Авсиевичу А.М. </t>
  </si>
  <si>
    <t>БелКитТорг, ООО</t>
  </si>
  <si>
    <t>ФММП</t>
  </si>
  <si>
    <t>Факультет маркетинга, менеджмента, предпринимательства</t>
  </si>
  <si>
    <t xml:space="preserve">факультета маркетинга, менеджмента, предпринимательства </t>
  </si>
  <si>
    <t>А.В. Данильченко</t>
  </si>
  <si>
    <t xml:space="preserve">на факультете маркетинга, менеджмента, предпринимательства </t>
  </si>
  <si>
    <t>Данильченко А.В.</t>
  </si>
  <si>
    <t>ООО МайЮнивер</t>
  </si>
  <si>
    <t>Беларусь-Китай</t>
  </si>
  <si>
    <t>ФТК</t>
  </si>
  <si>
    <t>Факультет транспортных коммуникаций</t>
  </si>
  <si>
    <t xml:space="preserve">факультета транспортных коммуникаций </t>
  </si>
  <si>
    <t>С.Е. Кравченко</t>
  </si>
  <si>
    <t>Е.М. Жуковский</t>
  </si>
  <si>
    <t xml:space="preserve">на факультете  транспортных коммуникаций </t>
  </si>
  <si>
    <t>Кравченко С.Е.</t>
  </si>
  <si>
    <t>Факультет технологий управления и гуманитаризации</t>
  </si>
  <si>
    <t xml:space="preserve">факультета технологий управления и гуманитаризации </t>
  </si>
  <si>
    <t>Г.М. Бровка</t>
  </si>
  <si>
    <t>И.Н. Кандричина</t>
  </si>
  <si>
    <t xml:space="preserve">на факультете технологий управления и гуманитаризации </t>
  </si>
  <si>
    <t>Бровке Г.М.</t>
  </si>
  <si>
    <t>ФЭС</t>
  </si>
  <si>
    <t>Факультет энергетического строительства</t>
  </si>
  <si>
    <t xml:space="preserve">факультета энергетического строительства </t>
  </si>
  <si>
    <t>Д.Г. Ливанский</t>
  </si>
  <si>
    <t>О.Н. Кобяк</t>
  </si>
  <si>
    <t xml:space="preserve">на факультете энергетического строительства </t>
  </si>
  <si>
    <t>Ливанскому Д.Г.</t>
  </si>
  <si>
    <t>ЭФ</t>
  </si>
  <si>
    <t>Энергетический факультет</t>
  </si>
  <si>
    <t>энергетического факультета</t>
  </si>
  <si>
    <t>Е.Г. Пономаренко</t>
  </si>
  <si>
    <t>на энергетическом факультете</t>
  </si>
  <si>
    <t>Пономаренко Е.Г.</t>
  </si>
  <si>
    <t>ФМС</t>
  </si>
  <si>
    <t>Факультет международного сотрудничества</t>
  </si>
  <si>
    <t>Н.В. Вишняков</t>
  </si>
  <si>
    <t>Шифр</t>
  </si>
  <si>
    <t>Срок 
обучения на ДО</t>
  </si>
  <si>
    <t>На ЗО</t>
  </si>
  <si>
    <t>6-05-0715-03</t>
  </si>
  <si>
    <t>Автомобили, тракторы, мобильные и технологические комплексы</t>
  </si>
  <si>
    <t>Электрические и автономные транспортные средства</t>
  </si>
  <si>
    <t>4 года</t>
  </si>
  <si>
    <t>Автомобилестроение (электроника)</t>
  </si>
  <si>
    <t>Тракторы и мобильные комплексы</t>
  </si>
  <si>
    <t>Колесные машины и специализированное транспортно-технологическое оборудование и системы</t>
  </si>
  <si>
    <t xml:space="preserve">Грузовые и легковые автомобили </t>
  </si>
  <si>
    <t>Автоматизированное проектирование автомобилей</t>
  </si>
  <si>
    <t>6-05-0715-04</t>
  </si>
  <si>
    <t>Гидропневмосистемы мобильных и технологических машин и оборудования</t>
  </si>
  <si>
    <t>Инжиниринг гидравлических и пневматических систем мобильных машин и оборудования</t>
  </si>
  <si>
    <t>6-05-0715-05</t>
  </si>
  <si>
    <t xml:space="preserve">Силовые установки
</t>
  </si>
  <si>
    <t>Поршневые двигатели внутреннего сгорания</t>
  </si>
  <si>
    <t>6-05-0715-07</t>
  </si>
  <si>
    <t>Эксплуатация наземных транспортных и технологических машин и комплексов</t>
  </si>
  <si>
    <t>Техническая эксплуатация автомобилей и автосервис</t>
  </si>
  <si>
    <t>5 лет</t>
  </si>
  <si>
    <t>6-05-0715-10</t>
  </si>
  <si>
    <t>Технологии транспортных процессов</t>
  </si>
  <si>
    <t>Организация перевозок и управление на автомобильном и городском транспорте</t>
  </si>
  <si>
    <t>6-05-0715-12</t>
  </si>
  <si>
    <t>Эксплуатация дорожно-транспортной инфраструктуры</t>
  </si>
  <si>
    <t>Интеллектуальная дорожно-транспортная инфраструктура</t>
  </si>
  <si>
    <t>6-05-1041-01</t>
  </si>
  <si>
    <t>Организация дорожного движения и транспортное планирование</t>
  </si>
  <si>
    <t>6-05-0714-08</t>
  </si>
  <si>
    <t>Промышленный дизайн</t>
  </si>
  <si>
    <t>Дизайн транспортных средств</t>
  </si>
  <si>
    <t>6-05-0718-01</t>
  </si>
  <si>
    <t>Инженерная экономика</t>
  </si>
  <si>
    <t>Транспорт</t>
  </si>
  <si>
    <t>6-05-1042-01</t>
  </si>
  <si>
    <t>Транспортная логистика</t>
  </si>
  <si>
    <t>Транспортно-логистические системы и управление цепями поставок</t>
  </si>
  <si>
    <t>7-07-0714-01</t>
  </si>
  <si>
    <t>Машины и оборудование для горнодобывающих производств</t>
  </si>
  <si>
    <t>Горная электромеханика</t>
  </si>
  <si>
    <t>5,5 лет</t>
  </si>
  <si>
    <t>7-07-0724-01</t>
  </si>
  <si>
    <t>Разработка месторождений полезных ископаемых</t>
  </si>
  <si>
    <t>Открытые горные работы</t>
  </si>
  <si>
    <t>6 лет</t>
  </si>
  <si>
    <t>Подземные горные работы</t>
  </si>
  <si>
    <t>6-05-0714-02</t>
  </si>
  <si>
    <t>Технология машиностроения, металлорежущие станки и инструменты</t>
  </si>
  <si>
    <t>Технологическое обеспечение машиностроительного производства</t>
  </si>
  <si>
    <t>Инжиниринг технологического оборудования</t>
  </si>
  <si>
    <t>Высокоэнергетические технологии обработки деталей</t>
  </si>
  <si>
    <t>Инструментальное обеспечение производства</t>
  </si>
  <si>
    <t>6-05-0713-04</t>
  </si>
  <si>
    <t>Автоматизация технологических процессов и производств</t>
  </si>
  <si>
    <t>Интеллектуальные приборы, машины и производства</t>
  </si>
  <si>
    <t>Компьютерная мехатроника</t>
  </si>
  <si>
    <t>Цифровое машиностроительное производство</t>
  </si>
  <si>
    <t>Бизнес-процессы промышленных предприятий</t>
  </si>
  <si>
    <t>Цифровое производство</t>
  </si>
  <si>
    <t>6-05-0714-01</t>
  </si>
  <si>
    <t>Технологии высокотемпературной обработки металлов</t>
  </si>
  <si>
    <t>Цифровое металловедение и термическая обработка</t>
  </si>
  <si>
    <t>Компьютерное проектирование литейных и металлургических процессов</t>
  </si>
  <si>
    <t>Инжиниринг технологических процессов в металлургическом производстве</t>
  </si>
  <si>
    <t>6-05-0714-03</t>
  </si>
  <si>
    <t>Инженерно-техническое проектирование и производство материалов и изделий из них</t>
  </si>
  <si>
    <t>Материаловедение в машиностроении</t>
  </si>
  <si>
    <t>Деформационные технологии и оборудование</t>
  </si>
  <si>
    <t>Оборудование и технология сварочного производства</t>
  </si>
  <si>
    <t>Машины и технология литейного производства</t>
  </si>
  <si>
    <t>Аддитивные технологии в литейном производстве</t>
  </si>
  <si>
    <t>Экономика и управление</t>
  </si>
  <si>
    <t>Экономика и управление на предприятии промышленности</t>
  </si>
  <si>
    <t>6-05-0412-02</t>
  </si>
  <si>
    <t>Бизнес-администрирование</t>
  </si>
  <si>
    <t>Бизнес-администрирование организации</t>
  </si>
  <si>
    <t>6-05-0412-04</t>
  </si>
  <si>
    <t>Маркетинг</t>
  </si>
  <si>
    <t>Маркетинг предприятий промышленности</t>
  </si>
  <si>
    <t>Инновационные проекты на промышленном предприятии</t>
  </si>
  <si>
    <t>Управление дизайн-проектами на промышленном предприятии</t>
  </si>
  <si>
    <t>Организация внешнеэкономической деятельности обрабатывающей промышленности</t>
  </si>
  <si>
    <t>6-05-0714-05</t>
  </si>
  <si>
    <t>Оборудование и технологии упаковочного производства, торговли и экспозиционно-рекламных объектов</t>
  </si>
  <si>
    <t>Торговое оборудование и технологии</t>
  </si>
  <si>
    <t>6-05-0611-01</t>
  </si>
  <si>
    <t>Информационные системы и технологии</t>
  </si>
  <si>
    <t>Информационные системы и технологии (в банковской сфере)</t>
  </si>
  <si>
    <t>7-07-0712-01</t>
  </si>
  <si>
    <t>Электроэнергетика и электротехника</t>
  </si>
  <si>
    <t>Электрические установки, электростанции и подстанции</t>
  </si>
  <si>
    <t>Электроэнергетические системы и сети</t>
  </si>
  <si>
    <t>Электроснабжение</t>
  </si>
  <si>
    <t>Релейная защита и автоматика</t>
  </si>
  <si>
    <t>7-07-0712-02</t>
  </si>
  <si>
    <t>Теплоэнергетика и теплотехника</t>
  </si>
  <si>
    <t>Промышленная теплоэнергетика</t>
  </si>
  <si>
    <t>Автоматизация и управление теплоэнергетическими процессами</t>
  </si>
  <si>
    <t>7-07-0712-03</t>
  </si>
  <si>
    <t>Проектирование и эксплуатация атомных электрических станций</t>
  </si>
  <si>
    <t>Электроэнергетика и теплоэнергетика</t>
  </si>
  <si>
    <t>6-05-0612-01</t>
  </si>
  <si>
    <t>Программная инженерия</t>
  </si>
  <si>
    <t>Информационные системы и технологии в проектировании и производстве</t>
  </si>
  <si>
    <t>Автоматизация технологических процессов и производств в приборостроении и радиоэлектронике</t>
  </si>
  <si>
    <t>Автоматизация технологических процессов и производств в энергетике</t>
  </si>
  <si>
    <t>Автоматизированные электроприводы</t>
  </si>
  <si>
    <t>6-05-0713-05</t>
  </si>
  <si>
    <t>Робототехнические системы</t>
  </si>
  <si>
    <t>Промышленные роботы и робототехнические комплексы</t>
  </si>
  <si>
    <t>Упаковочное производство</t>
  </si>
  <si>
    <t>6-05-0714-06</t>
  </si>
  <si>
    <t>Оборудование и технологии вакуумной, компрессорной и низкотемпературной техники</t>
  </si>
  <si>
    <t>Низкотемпературная техника</t>
  </si>
  <si>
    <t>Энергоэффективные технологии и энергетический менеджмент</t>
  </si>
  <si>
    <t>6-05-0412-01</t>
  </si>
  <si>
    <t>Менеджмент</t>
  </si>
  <si>
    <t>Экономика и экономическая безопасность промышленного предприятия</t>
  </si>
  <si>
    <t>Экономика и цифровые технологии на промышленном предприятии</t>
  </si>
  <si>
    <t>6-05-1036-01</t>
  </si>
  <si>
    <t>Таможенное дело</t>
  </si>
  <si>
    <t>Промышленный дизайн производственного оборудования</t>
  </si>
  <si>
    <t>Вакуумная и компрессорная техника</t>
  </si>
  <si>
    <t>6-05-0719-01</t>
  </si>
  <si>
    <t>Инженерно-педагогическая деятельность</t>
  </si>
  <si>
    <t>Машиностроение</t>
  </si>
  <si>
    <t>Автомобилестроение</t>
  </si>
  <si>
    <t>Прикладное программирование</t>
  </si>
  <si>
    <t>6-05-0715-06</t>
  </si>
  <si>
    <t>Водные транспортные средства</t>
  </si>
  <si>
    <t>Судостроение и техническая эксплуатация водного транспорта</t>
  </si>
  <si>
    <t>7-07-0732-01</t>
  </si>
  <si>
    <t>Строительство зданий и сооружений</t>
  </si>
  <si>
    <t>Гидротехническое строительство</t>
  </si>
  <si>
    <t>Строительство зданий и сооружений тепловой и атомной энергетики</t>
  </si>
  <si>
    <t>7-07-0732-02</t>
  </si>
  <si>
    <t>Инженерные сети, оборудование зданий и сооружений</t>
  </si>
  <si>
    <t>Теплогазоснабжение, вентиляция и охрана воздушного бассейна</t>
  </si>
  <si>
    <t xml:space="preserve">	Водоснабжение, водоотведение и охрана водных ресурсов</t>
  </si>
  <si>
    <t>Водоснабжение, водоотведение и охрана воздушного бассейна</t>
  </si>
  <si>
    <t>Коммунальное и водное хозяйство</t>
  </si>
  <si>
    <t>7-07-0731-01</t>
  </si>
  <si>
    <t>Архитектура</t>
  </si>
  <si>
    <t>7-07-0731-02</t>
  </si>
  <si>
    <t>Архитектурный дизайн</t>
  </si>
  <si>
    <t>Урбанистика и дизайн архитектурной среды</t>
  </si>
  <si>
    <t>6-05-0732-01</t>
  </si>
  <si>
    <t>Техническая эксплуатация зданий и сооружений</t>
  </si>
  <si>
    <t>Эксплуатация объектов жилищно-коммунального хозяйства</t>
  </si>
  <si>
    <t>6-05-0732-02</t>
  </si>
  <si>
    <t>Экспертиза и управление недвижимостью</t>
  </si>
  <si>
    <t>Производство строительных изделий и конструкций</t>
  </si>
  <si>
    <t>Промышленное и гражданское строительство</t>
  </si>
  <si>
    <t>Архитектура, строительство и экономика недвижимости</t>
  </si>
  <si>
    <t>6-05-0716-01</t>
  </si>
  <si>
    <t>Метрология, стандартизация и контроль качества</t>
  </si>
  <si>
    <t>Метрология, стандартизация и контроль качества в машиностроении и приборостроении</t>
  </si>
  <si>
    <t>6-05-0716-03</t>
  </si>
  <si>
    <t>Информационно-измерительные приборы и системы</t>
  </si>
  <si>
    <t>Информационно-измерительная техника и технологии</t>
  </si>
  <si>
    <t>Информационные системы и технология неразрушающего контроля и диагностики</t>
  </si>
  <si>
    <t>Механические и электромеханические приборы и системы</t>
  </si>
  <si>
    <t>Технология и оборудование ювелирного производства</t>
  </si>
  <si>
    <t>6-05-0716-04</t>
  </si>
  <si>
    <t>Оптико-электронная и лазерная техника</t>
  </si>
  <si>
    <t>Оптические и оптико-электронные приборы и комплексы</t>
  </si>
  <si>
    <t>6-05-0716-05</t>
  </si>
  <si>
    <t>Технические системы обеспечения безопасности</t>
  </si>
  <si>
    <t>6-05-0716-06</t>
  </si>
  <si>
    <t>Биомедицинская инженерия</t>
  </si>
  <si>
    <t>Технические средства диагностики и лечения</t>
  </si>
  <si>
    <t>6-05-0716-08</t>
  </si>
  <si>
    <t>Микро- и наносистемная техника</t>
  </si>
  <si>
    <t>Эксплуатация и технический сервис подъемно-транспортных, дорожно-строительных и технологических машин строительного комплекса</t>
  </si>
  <si>
    <t>6-05-0731-01</t>
  </si>
  <si>
    <t>Геодезия</t>
  </si>
  <si>
    <t>7-07-0732-03</t>
  </si>
  <si>
    <t>Строительство транспортных коммуникаций</t>
  </si>
  <si>
    <t>Автомобильные дороги</t>
  </si>
  <si>
    <t>Мосты, транспортные тоннели и метрополитены</t>
  </si>
  <si>
    <t>6-05-0716-02</t>
  </si>
  <si>
    <t>Спортивная инженерия</t>
  </si>
  <si>
    <t>Техническое обеспечение эксплуатации спортивных объектов</t>
  </si>
  <si>
    <t>Проектирование и производство спортивной техники</t>
  </si>
  <si>
    <t>Полное наименование страны</t>
  </si>
  <si>
    <t>полное название страна в Р_п</t>
  </si>
  <si>
    <t>Буквенный код</t>
  </si>
  <si>
    <t>Циф- ровой код</t>
  </si>
  <si>
    <t>Австралия</t>
  </si>
  <si>
    <t>Австралии</t>
  </si>
  <si>
    <t>AU</t>
  </si>
  <si>
    <t>AUS</t>
  </si>
  <si>
    <t>Австрийская Республика</t>
  </si>
  <si>
    <t>Австрийской Республики</t>
  </si>
  <si>
    <t>AT</t>
  </si>
  <si>
    <t>AUT</t>
  </si>
  <si>
    <t>Азербайджанская Республика</t>
  </si>
  <si>
    <t>Азербайджанской Республики</t>
  </si>
  <si>
    <t>AZ</t>
  </si>
  <si>
    <t>AZE</t>
  </si>
  <si>
    <t>Республика Албания</t>
  </si>
  <si>
    <t>Республики Албания</t>
  </si>
  <si>
    <t>AL</t>
  </si>
  <si>
    <t>ALB</t>
  </si>
  <si>
    <t>Алжирская Народная Демократическая Республика</t>
  </si>
  <si>
    <t>Алжирской Народной Демократической Республики</t>
  </si>
  <si>
    <t>DZ</t>
  </si>
  <si>
    <t>DZA</t>
  </si>
  <si>
    <t>Американское Самоа</t>
  </si>
  <si>
    <t>AS</t>
  </si>
  <si>
    <t>ASM</t>
  </si>
  <si>
    <t>Ангилья</t>
  </si>
  <si>
    <t>Ангильи</t>
  </si>
  <si>
    <t>AI</t>
  </si>
  <si>
    <t>AIA</t>
  </si>
  <si>
    <t>Республика Ангола</t>
  </si>
  <si>
    <t>Республики Ангола</t>
  </si>
  <si>
    <t>AO</t>
  </si>
  <si>
    <t>AGO</t>
  </si>
  <si>
    <t>Княжество Андорра</t>
  </si>
  <si>
    <t>Княжества Андорра</t>
  </si>
  <si>
    <t>AD</t>
  </si>
  <si>
    <t>AND</t>
  </si>
  <si>
    <t>Антарктида</t>
  </si>
  <si>
    <t>Антарктиды</t>
  </si>
  <si>
    <t>AQ</t>
  </si>
  <si>
    <t>ATA</t>
  </si>
  <si>
    <t>Антигуа и Барбуда</t>
  </si>
  <si>
    <t>AG</t>
  </si>
  <si>
    <t>ATG</t>
  </si>
  <si>
    <t>Аргентинская Республика</t>
  </si>
  <si>
    <t>Аргентинской Республики</t>
  </si>
  <si>
    <t>AR</t>
  </si>
  <si>
    <t>ARG</t>
  </si>
  <si>
    <t>Республика Армения</t>
  </si>
  <si>
    <t>Республики Армения</t>
  </si>
  <si>
    <t>AM</t>
  </si>
  <si>
    <t>ARM</t>
  </si>
  <si>
    <t>Аруба</t>
  </si>
  <si>
    <t>Арубы</t>
  </si>
  <si>
    <t>AW</t>
  </si>
  <si>
    <t>ABW</t>
  </si>
  <si>
    <t>Исламское Государство Афганистан</t>
  </si>
  <si>
    <t>Исламского Государства Афганистан</t>
  </si>
  <si>
    <t>AF</t>
  </si>
  <si>
    <t>AFG</t>
  </si>
  <si>
    <t>Содружество Багамы</t>
  </si>
  <si>
    <t>Содружества Багамы</t>
  </si>
  <si>
    <t>BS</t>
  </si>
  <si>
    <t>BHS</t>
  </si>
  <si>
    <t>Народная Республика Бангладеш</t>
  </si>
  <si>
    <t>Народной Республики Бангладеш</t>
  </si>
  <si>
    <t>BD</t>
  </si>
  <si>
    <t>BGD</t>
  </si>
  <si>
    <t>Барбадос</t>
  </si>
  <si>
    <t>Барбадоса</t>
  </si>
  <si>
    <t>BB</t>
  </si>
  <si>
    <t>BRB</t>
  </si>
  <si>
    <t>Государство Бахрейн</t>
  </si>
  <si>
    <t>Государства Бахрейн</t>
  </si>
  <si>
    <t>BH</t>
  </si>
  <si>
    <t>BHR</t>
  </si>
  <si>
    <t>Республика Беларусь</t>
  </si>
  <si>
    <t>Республики Беларусь</t>
  </si>
  <si>
    <t>BY</t>
  </si>
  <si>
    <t>BLR</t>
  </si>
  <si>
    <t>Белиз</t>
  </si>
  <si>
    <t>Белиза</t>
  </si>
  <si>
    <t>BZ</t>
  </si>
  <si>
    <t>BLZ</t>
  </si>
  <si>
    <t>Королевство Бельгия</t>
  </si>
  <si>
    <t>Королевства Бельгия</t>
  </si>
  <si>
    <t>BE</t>
  </si>
  <si>
    <t>BEL</t>
  </si>
  <si>
    <t>Народная Республика Бенин</t>
  </si>
  <si>
    <t>Народной Республики Бенин</t>
  </si>
  <si>
    <t>BJ</t>
  </si>
  <si>
    <t>BEN</t>
  </si>
  <si>
    <t>Бермудские острова</t>
  </si>
  <si>
    <t>Бермудских островов</t>
  </si>
  <si>
    <t>BM</t>
  </si>
  <si>
    <t>BMU</t>
  </si>
  <si>
    <t>Республика Болгария</t>
  </si>
  <si>
    <t>Республики Болгария</t>
  </si>
  <si>
    <t>BG</t>
  </si>
  <si>
    <t>BGR</t>
  </si>
  <si>
    <t>Республика Боливия</t>
  </si>
  <si>
    <t>Республики Боливия</t>
  </si>
  <si>
    <t>BO</t>
  </si>
  <si>
    <t>BOL</t>
  </si>
  <si>
    <t>Босния и Герцеговина</t>
  </si>
  <si>
    <t>Боснии и Герцеговины</t>
  </si>
  <si>
    <t>BA</t>
  </si>
  <si>
    <t>BIH</t>
  </si>
  <si>
    <t>Республики Ботсвана</t>
  </si>
  <si>
    <t>BW</t>
  </si>
  <si>
    <t>BWA</t>
  </si>
  <si>
    <t>Федеративная Республика Бразилия</t>
  </si>
  <si>
    <t>Федеративной Республики Бразилия</t>
  </si>
  <si>
    <t>BR</t>
  </si>
  <si>
    <t>BRA</t>
  </si>
  <si>
    <t>Британская территория в Индийском океане</t>
  </si>
  <si>
    <t>Британской территории в Индийском океане</t>
  </si>
  <si>
    <t>IO</t>
  </si>
  <si>
    <t>IOT</t>
  </si>
  <si>
    <t>Государство Бруней-Даруссалам</t>
  </si>
  <si>
    <t>Государства Бруней-Даруссалам</t>
  </si>
  <si>
    <t>BN</t>
  </si>
  <si>
    <t>BRN</t>
  </si>
  <si>
    <t>Буркина-Фасо</t>
  </si>
  <si>
    <t>BF</t>
  </si>
  <si>
    <t>BFA</t>
  </si>
  <si>
    <t>Республика Бурунди</t>
  </si>
  <si>
    <t>Республики Бурунди</t>
  </si>
  <si>
    <t>BI</t>
  </si>
  <si>
    <t>BDI</t>
  </si>
  <si>
    <t>Королевство Бутан</t>
  </si>
  <si>
    <t>Королевства Бутан</t>
  </si>
  <si>
    <t>BT</t>
  </si>
  <si>
    <t>BTN</t>
  </si>
  <si>
    <t>Республика Вануату</t>
  </si>
  <si>
    <t>Республики Вануату</t>
  </si>
  <si>
    <t>VU</t>
  </si>
  <si>
    <t>VUT</t>
  </si>
  <si>
    <t>Соединенное Королевство Великобритании и Северной Ирландии</t>
  </si>
  <si>
    <t>Соединенного Королевства Великобритании и Северной Ирландии</t>
  </si>
  <si>
    <t>GB</t>
  </si>
  <si>
    <t>GBR</t>
  </si>
  <si>
    <t>Венгерская Республика</t>
  </si>
  <si>
    <t>Венгерской Республики</t>
  </si>
  <si>
    <t>HU</t>
  </si>
  <si>
    <t>HUN</t>
  </si>
  <si>
    <t>Республика Венесуэла</t>
  </si>
  <si>
    <t>Республики Венесуэла</t>
  </si>
  <si>
    <t>VE</t>
  </si>
  <si>
    <t>VEN</t>
  </si>
  <si>
    <t>Британские Виргинские Острова</t>
  </si>
  <si>
    <t>Британских Виргинских Островов</t>
  </si>
  <si>
    <t>VG</t>
  </si>
  <si>
    <t>VGB</t>
  </si>
  <si>
    <t>Виргинские Острова Соединенных Штатов</t>
  </si>
  <si>
    <t>Виргинских Островов Соединенных Штатов</t>
  </si>
  <si>
    <t>VI</t>
  </si>
  <si>
    <t>VIR</t>
  </si>
  <si>
    <t>Восточный Тимор</t>
  </si>
  <si>
    <t>Восточного Тимора</t>
  </si>
  <si>
    <t>TP</t>
  </si>
  <si>
    <t>TMP</t>
  </si>
  <si>
    <t>Социалистическая Республика Вьетнам</t>
  </si>
  <si>
    <t>Социалистической Республикм Вьетнам</t>
  </si>
  <si>
    <t>VN</t>
  </si>
  <si>
    <t>VNM</t>
  </si>
  <si>
    <t>Габонская Республика</t>
  </si>
  <si>
    <t>Габонской Республики</t>
  </si>
  <si>
    <t>GA</t>
  </si>
  <si>
    <t>GAB</t>
  </si>
  <si>
    <t>Республика Гаити</t>
  </si>
  <si>
    <t>Республики Гаити</t>
  </si>
  <si>
    <t>HT</t>
  </si>
  <si>
    <t>HTI</t>
  </si>
  <si>
    <t>Республика Гайана</t>
  </si>
  <si>
    <t>Республики Гайана</t>
  </si>
  <si>
    <t>GY</t>
  </si>
  <si>
    <t>GUY</t>
  </si>
  <si>
    <t>Республика Гамбия</t>
  </si>
  <si>
    <t>Республики Гамбия</t>
  </si>
  <si>
    <t>GM</t>
  </si>
  <si>
    <t>GMB</t>
  </si>
  <si>
    <t>Республика Гана</t>
  </si>
  <si>
    <t>Республики Гана</t>
  </si>
  <si>
    <t>GH</t>
  </si>
  <si>
    <t>GHA</t>
  </si>
  <si>
    <t>Гваделупа</t>
  </si>
  <si>
    <t>Гваделупы</t>
  </si>
  <si>
    <t>GP</t>
  </si>
  <si>
    <t>GLP</t>
  </si>
  <si>
    <t>Республика Гватемала</t>
  </si>
  <si>
    <t>Республики Гватемала</t>
  </si>
  <si>
    <t>GT</t>
  </si>
  <si>
    <t>GTM</t>
  </si>
  <si>
    <t>Гвинейская Республика</t>
  </si>
  <si>
    <t>Гвинейской Республики</t>
  </si>
  <si>
    <t>GN</t>
  </si>
  <si>
    <t>GIN</t>
  </si>
  <si>
    <t>Республика Гвинея-Бисау</t>
  </si>
  <si>
    <t>Республики Гвинея-Бисау</t>
  </si>
  <si>
    <t>GW</t>
  </si>
  <si>
    <t>GNB</t>
  </si>
  <si>
    <t>Федеративная Республика Германия</t>
  </si>
  <si>
    <t>Федеративной Республики Германия</t>
  </si>
  <si>
    <t>DE</t>
  </si>
  <si>
    <t>DEU</t>
  </si>
  <si>
    <t>Гибралтар</t>
  </si>
  <si>
    <t>Гибралтара</t>
  </si>
  <si>
    <t>GI</t>
  </si>
  <si>
    <t>GIB</t>
  </si>
  <si>
    <t>Республика Гондурас</t>
  </si>
  <si>
    <t>Республики Гондурас</t>
  </si>
  <si>
    <t>HN</t>
  </si>
  <si>
    <t>HND</t>
  </si>
  <si>
    <t>Гренада</t>
  </si>
  <si>
    <t>Гренады</t>
  </si>
  <si>
    <t>GD</t>
  </si>
  <si>
    <t>GRD</t>
  </si>
  <si>
    <t>Гренландия</t>
  </si>
  <si>
    <t>Гренландии</t>
  </si>
  <si>
    <t>GL</t>
  </si>
  <si>
    <t>GRL</t>
  </si>
  <si>
    <t>Греческая Республика</t>
  </si>
  <si>
    <t>Греческой Республики</t>
  </si>
  <si>
    <t>GR</t>
  </si>
  <si>
    <t>GRC</t>
  </si>
  <si>
    <t>Грузия</t>
  </si>
  <si>
    <t>Грузии</t>
  </si>
  <si>
    <t>GE</t>
  </si>
  <si>
    <t>GEO</t>
  </si>
  <si>
    <t>Гуам</t>
  </si>
  <si>
    <t>Гуамы</t>
  </si>
  <si>
    <t>GU</t>
  </si>
  <si>
    <t>GUM</t>
  </si>
  <si>
    <t>Королевство Дания</t>
  </si>
  <si>
    <t>Королевства Дания</t>
  </si>
  <si>
    <t>DK</t>
  </si>
  <si>
    <t>DNK</t>
  </si>
  <si>
    <t>Республика Джибути</t>
  </si>
  <si>
    <t>Республики Джибути</t>
  </si>
  <si>
    <t>DJ</t>
  </si>
  <si>
    <t>DJI</t>
  </si>
  <si>
    <t>Содружество Доминики</t>
  </si>
  <si>
    <t>Содружества Доминики</t>
  </si>
  <si>
    <t>DM</t>
  </si>
  <si>
    <t>DMA</t>
  </si>
  <si>
    <t>Доминиканская Республика</t>
  </si>
  <si>
    <t>Доминиканской Республики</t>
  </si>
  <si>
    <t>DO</t>
  </si>
  <si>
    <t>DOM</t>
  </si>
  <si>
    <t>Арабская Республика Египет</t>
  </si>
  <si>
    <t>Арабской Республики Египет</t>
  </si>
  <si>
    <t>EG</t>
  </si>
  <si>
    <t>EGY</t>
  </si>
  <si>
    <t>Республика Замбия</t>
  </si>
  <si>
    <t>Республики Замбия</t>
  </si>
  <si>
    <t>ZM</t>
  </si>
  <si>
    <t>ZMB</t>
  </si>
  <si>
    <t>Западная Сахара</t>
  </si>
  <si>
    <t>Западной Сахары</t>
  </si>
  <si>
    <t>EH</t>
  </si>
  <si>
    <t>ESH</t>
  </si>
  <si>
    <t>Республика Зимбабве</t>
  </si>
  <si>
    <t>Республики Зимбабве</t>
  </si>
  <si>
    <t>ZW</t>
  </si>
  <si>
    <t>ZWE</t>
  </si>
  <si>
    <t>Государство Израиль</t>
  </si>
  <si>
    <t>Государства Израиль</t>
  </si>
  <si>
    <t>IL</t>
  </si>
  <si>
    <t>ISR</t>
  </si>
  <si>
    <t>Республика Индия</t>
  </si>
  <si>
    <t>Республики Индия</t>
  </si>
  <si>
    <t>IN</t>
  </si>
  <si>
    <t>IND</t>
  </si>
  <si>
    <t>Республика Индонезия</t>
  </si>
  <si>
    <t>Республики Индонезия</t>
  </si>
  <si>
    <t>ID</t>
  </si>
  <si>
    <t>IDN</t>
  </si>
  <si>
    <t>Иорданское Хашимитское Королевство</t>
  </si>
  <si>
    <t>Иорданского Хашимитского Королевства</t>
  </si>
  <si>
    <t>JO</t>
  </si>
  <si>
    <t>JOR</t>
  </si>
  <si>
    <t>Иракская Республика</t>
  </si>
  <si>
    <t>Иракской Республики</t>
  </si>
  <si>
    <t>IQ</t>
  </si>
  <si>
    <t>IRQ</t>
  </si>
  <si>
    <t>Исламская Республика Иран</t>
  </si>
  <si>
    <t>Исламской Республики Иран</t>
  </si>
  <si>
    <t>IR</t>
  </si>
  <si>
    <t>IRN</t>
  </si>
  <si>
    <t>Ирландия</t>
  </si>
  <si>
    <t>Ирландии</t>
  </si>
  <si>
    <t>IE</t>
  </si>
  <si>
    <t>IRL</t>
  </si>
  <si>
    <t>Республика Исландия</t>
  </si>
  <si>
    <t>Республики Исландия</t>
  </si>
  <si>
    <t>IS</t>
  </si>
  <si>
    <t>ISL</t>
  </si>
  <si>
    <t>Королевство Испания</t>
  </si>
  <si>
    <t>Королевства Испания</t>
  </si>
  <si>
    <t>ES</t>
  </si>
  <si>
    <t>ESP</t>
  </si>
  <si>
    <t>Итальянская Республика</t>
  </si>
  <si>
    <t>Итальянской Республики</t>
  </si>
  <si>
    <t>IT</t>
  </si>
  <si>
    <t>ITA</t>
  </si>
  <si>
    <t>Йеменская Республика</t>
  </si>
  <si>
    <t>Йеменской Республики</t>
  </si>
  <si>
    <t>YE</t>
  </si>
  <si>
    <t>YEM</t>
  </si>
  <si>
    <t>Республика Кабо-Верде</t>
  </si>
  <si>
    <t>Республики Кабо-Верде</t>
  </si>
  <si>
    <t>CV</t>
  </si>
  <si>
    <t>CPV</t>
  </si>
  <si>
    <t>Республика Казахстан</t>
  </si>
  <si>
    <t>Республики Казахстан</t>
  </si>
  <si>
    <t>KZ</t>
  </si>
  <si>
    <t>KAZ</t>
  </si>
  <si>
    <t>Королевство Камбоджа</t>
  </si>
  <si>
    <t>Королевства Камбоджа</t>
  </si>
  <si>
    <t>KH</t>
  </si>
  <si>
    <t>KHM</t>
  </si>
  <si>
    <t>Республика Камерун</t>
  </si>
  <si>
    <t>Республики Камерун</t>
  </si>
  <si>
    <t>CM</t>
  </si>
  <si>
    <t>CMR</t>
  </si>
  <si>
    <t>Канада</t>
  </si>
  <si>
    <t>Канады</t>
  </si>
  <si>
    <t>CA</t>
  </si>
  <si>
    <t>CAN</t>
  </si>
  <si>
    <t>Государство Катар</t>
  </si>
  <si>
    <t>Государства Катар</t>
  </si>
  <si>
    <t>QA</t>
  </si>
  <si>
    <t>QAT</t>
  </si>
  <si>
    <t>Республика Кения</t>
  </si>
  <si>
    <t>Республики Кения</t>
  </si>
  <si>
    <t>KE</t>
  </si>
  <si>
    <t>KEN</t>
  </si>
  <si>
    <t>Республика Кипр</t>
  </si>
  <si>
    <t>Республики Кипр</t>
  </si>
  <si>
    <t>CY</t>
  </si>
  <si>
    <t>CYP</t>
  </si>
  <si>
    <t>Кирибати</t>
  </si>
  <si>
    <t>KI</t>
  </si>
  <si>
    <t>KIR</t>
  </si>
  <si>
    <t>Китайская Народная Республика</t>
  </si>
  <si>
    <t>CN</t>
  </si>
  <si>
    <t>CHN</t>
  </si>
  <si>
    <t>Кокосовые (Килинг) острова</t>
  </si>
  <si>
    <t>Кокосовых (Килинг) островов</t>
  </si>
  <si>
    <t>CC</t>
  </si>
  <si>
    <t>CCK</t>
  </si>
  <si>
    <t>Республика Колумбия</t>
  </si>
  <si>
    <t>Республики Колумбия</t>
  </si>
  <si>
    <t>CO</t>
  </si>
  <si>
    <t>COL</t>
  </si>
  <si>
    <t>Исламская Федеральная Республика Коморы</t>
  </si>
  <si>
    <t>Исламской Федеральной Республики Коморы</t>
  </si>
  <si>
    <t>KM</t>
  </si>
  <si>
    <t>COM</t>
  </si>
  <si>
    <t>Республика Конго</t>
  </si>
  <si>
    <t>Республики Конго</t>
  </si>
  <si>
    <t>CG</t>
  </si>
  <si>
    <t>COG</t>
  </si>
  <si>
    <t>Демократическая Республика Конго</t>
  </si>
  <si>
    <t>Демократической Республики Конго</t>
  </si>
  <si>
    <t>CD</t>
  </si>
  <si>
    <t>COD</t>
  </si>
  <si>
    <t>Корейская Народно- Демократическая Республика</t>
  </si>
  <si>
    <t>Корейской Народно- Демократической Республики</t>
  </si>
  <si>
    <t>KP</t>
  </si>
  <si>
    <t>PRK</t>
  </si>
  <si>
    <t>Республика Корея</t>
  </si>
  <si>
    <t>Республики Корея</t>
  </si>
  <si>
    <t>KR</t>
  </si>
  <si>
    <t>KOR</t>
  </si>
  <si>
    <t>Республика Коста-Рика</t>
  </si>
  <si>
    <t>Республики Коста-Рика</t>
  </si>
  <si>
    <t>CR</t>
  </si>
  <si>
    <t>CRI</t>
  </si>
  <si>
    <t>Республика Кот-д'Ивуар</t>
  </si>
  <si>
    <t>Республики Кот-д'Ивуар</t>
  </si>
  <si>
    <t>CI</t>
  </si>
  <si>
    <t>CIV</t>
  </si>
  <si>
    <t>Республика Куба</t>
  </si>
  <si>
    <t>Республики Куба</t>
  </si>
  <si>
    <t>CU</t>
  </si>
  <si>
    <t>CUB</t>
  </si>
  <si>
    <t>Государство Кувейт</t>
  </si>
  <si>
    <t>Государства Кувейт</t>
  </si>
  <si>
    <t>KW</t>
  </si>
  <si>
    <t>KWT</t>
  </si>
  <si>
    <t>Кыргызская Республика</t>
  </si>
  <si>
    <t>Кыргызской Республики</t>
  </si>
  <si>
    <t>KG</t>
  </si>
  <si>
    <t>KGZ</t>
  </si>
  <si>
    <t>Лаосская Народно- Демократическая Республика</t>
  </si>
  <si>
    <t>Лаосской Народно- Демократической Республики</t>
  </si>
  <si>
    <t>LA</t>
  </si>
  <si>
    <t>LAO</t>
  </si>
  <si>
    <t>Латвийская Республика</t>
  </si>
  <si>
    <t>Латвийской Республики</t>
  </si>
  <si>
    <t>LV</t>
  </si>
  <si>
    <t>LVA</t>
  </si>
  <si>
    <t>Королевство Лесото</t>
  </si>
  <si>
    <t>Королевства Лесото</t>
  </si>
  <si>
    <t>LS</t>
  </si>
  <si>
    <t>LSO</t>
  </si>
  <si>
    <t>Республика Либерия</t>
  </si>
  <si>
    <t>Республики Либерия</t>
  </si>
  <si>
    <t>LR</t>
  </si>
  <si>
    <t>LBR</t>
  </si>
  <si>
    <t>Ливанская Республика</t>
  </si>
  <si>
    <t>Ливанской Республики</t>
  </si>
  <si>
    <t>LB</t>
  </si>
  <si>
    <t>LBN</t>
  </si>
  <si>
    <t>Государство Ливия</t>
  </si>
  <si>
    <t>Государства Ливия</t>
  </si>
  <si>
    <t>LY</t>
  </si>
  <si>
    <t>LBY</t>
  </si>
  <si>
    <t>Социалистическая Народная Ливийская Арабская Джамахирия</t>
  </si>
  <si>
    <t>Литовская Республика</t>
  </si>
  <si>
    <t>Литовской Республики</t>
  </si>
  <si>
    <t>LT</t>
  </si>
  <si>
    <t>LTU</t>
  </si>
  <si>
    <t>Княжество Лихтенштейн</t>
  </si>
  <si>
    <t>Княжества Лихтенштейн</t>
  </si>
  <si>
    <t>LI</t>
  </si>
  <si>
    <t>LIE</t>
  </si>
  <si>
    <t>Великое Герцогство Люксембург</t>
  </si>
  <si>
    <t>Великого Герцогства Люксембург</t>
  </si>
  <si>
    <t>LU</t>
  </si>
  <si>
    <t>LUX</t>
  </si>
  <si>
    <t>Республика Маврикий</t>
  </si>
  <si>
    <t>Республики Маврикий</t>
  </si>
  <si>
    <t>MU</t>
  </si>
  <si>
    <t>MUS</t>
  </si>
  <si>
    <t>Исламская Республика Мавритания</t>
  </si>
  <si>
    <t>Исламской Республики Мавритания</t>
  </si>
  <si>
    <t>MR</t>
  </si>
  <si>
    <t>MRT</t>
  </si>
  <si>
    <t>Республика Мадагаскар</t>
  </si>
  <si>
    <t>Республики Мадагаскар</t>
  </si>
  <si>
    <t>MG</t>
  </si>
  <si>
    <t>MDG</t>
  </si>
  <si>
    <t>Майотта</t>
  </si>
  <si>
    <t>Майотты</t>
  </si>
  <si>
    <t>YT</t>
  </si>
  <si>
    <t>MYT</t>
  </si>
  <si>
    <t>Макао</t>
  </si>
  <si>
    <t>MO</t>
  </si>
  <si>
    <t>MAC</t>
  </si>
  <si>
    <t>Республика Македония</t>
  </si>
  <si>
    <t>Республики Македония</t>
  </si>
  <si>
    <t>MK</t>
  </si>
  <si>
    <t>MKD</t>
  </si>
  <si>
    <t>Республика Малави</t>
  </si>
  <si>
    <t>Республики Малави</t>
  </si>
  <si>
    <t>MW</t>
  </si>
  <si>
    <t>MWI</t>
  </si>
  <si>
    <t>Малайзия</t>
  </si>
  <si>
    <t>Малайзии</t>
  </si>
  <si>
    <t>MY</t>
  </si>
  <si>
    <t>MYS</t>
  </si>
  <si>
    <t>Республика Мали</t>
  </si>
  <si>
    <t>Республики Мали</t>
  </si>
  <si>
    <t>ML</t>
  </si>
  <si>
    <t>MLI</t>
  </si>
  <si>
    <t>Малые тихоокеанские отдаленные острова Соединенных Штатов</t>
  </si>
  <si>
    <t>Малых тихоокеанских отдаленных островов Соединенных Штатов</t>
  </si>
  <si>
    <t>UM</t>
  </si>
  <si>
    <t>UMI</t>
  </si>
  <si>
    <t>Мальдивская Республика</t>
  </si>
  <si>
    <t>Мальдивской Республики</t>
  </si>
  <si>
    <t>MV</t>
  </si>
  <si>
    <t>MDV</t>
  </si>
  <si>
    <t>Республика Мальта</t>
  </si>
  <si>
    <t>Республики Мальта</t>
  </si>
  <si>
    <t>MT</t>
  </si>
  <si>
    <t>MLT</t>
  </si>
  <si>
    <t>Королевство Марокко</t>
  </si>
  <si>
    <t>Королевства Марокко</t>
  </si>
  <si>
    <t>MA</t>
  </si>
  <si>
    <t>MAR</t>
  </si>
  <si>
    <t>Мартиника</t>
  </si>
  <si>
    <t>Мартиники</t>
  </si>
  <si>
    <t>MQ</t>
  </si>
  <si>
    <t>MTQ</t>
  </si>
  <si>
    <t>Республика Маршалловы Острова</t>
  </si>
  <si>
    <t>Республики Маршалловы Острова</t>
  </si>
  <si>
    <t>MH</t>
  </si>
  <si>
    <t>MHL</t>
  </si>
  <si>
    <t>Мексиканские Соединенные Штаты</t>
  </si>
  <si>
    <t>Мексиканских Соединенных Штатов</t>
  </si>
  <si>
    <t>MX</t>
  </si>
  <si>
    <t>MEX</t>
  </si>
  <si>
    <t>Федеративные Штаты Микронезии</t>
  </si>
  <si>
    <t>Федеративных Штатов Микронезии</t>
  </si>
  <si>
    <t>FM</t>
  </si>
  <si>
    <t>FSM</t>
  </si>
  <si>
    <t>Республика Мозамбик</t>
  </si>
  <si>
    <t>Республики Мозамбик</t>
  </si>
  <si>
    <t>MZ</t>
  </si>
  <si>
    <t>MOZ</t>
  </si>
  <si>
    <t>Республика Молдова</t>
  </si>
  <si>
    <t>Республики Молдова</t>
  </si>
  <si>
    <t>MD</t>
  </si>
  <si>
    <t>MDA</t>
  </si>
  <si>
    <t>Княжество Монако</t>
  </si>
  <si>
    <t>Княжества Монако</t>
  </si>
  <si>
    <t>MC</t>
  </si>
  <si>
    <t>MCO</t>
  </si>
  <si>
    <t>Монголия</t>
  </si>
  <si>
    <t>Монголии</t>
  </si>
  <si>
    <t>MN</t>
  </si>
  <si>
    <t>MNG</t>
  </si>
  <si>
    <t>Монтсеррат</t>
  </si>
  <si>
    <t>Монтсеррата</t>
  </si>
  <si>
    <t>MS</t>
  </si>
  <si>
    <t>MSR</t>
  </si>
  <si>
    <t>Союз Мьянма</t>
  </si>
  <si>
    <t>Союза Мьянма</t>
  </si>
  <si>
    <t>MM</t>
  </si>
  <si>
    <t>MMR</t>
  </si>
  <si>
    <t>Республика Намибия</t>
  </si>
  <si>
    <t>Республики Намибия</t>
  </si>
  <si>
    <t>NA</t>
  </si>
  <si>
    <t>NAM</t>
  </si>
  <si>
    <t>Республика Науру</t>
  </si>
  <si>
    <t>Республики Науру</t>
  </si>
  <si>
    <t>NR</t>
  </si>
  <si>
    <t>NRU</t>
  </si>
  <si>
    <t>Королевство Непал</t>
  </si>
  <si>
    <t>Королевства Непал</t>
  </si>
  <si>
    <t>NP</t>
  </si>
  <si>
    <t>NPL</t>
  </si>
  <si>
    <t>Республика Нигер</t>
  </si>
  <si>
    <t>Республики Нигер</t>
  </si>
  <si>
    <t>NE</t>
  </si>
  <si>
    <t>NER</t>
  </si>
  <si>
    <t>Федеративная Республика Нигерия</t>
  </si>
  <si>
    <t>Федеративной Республики Нигерия</t>
  </si>
  <si>
    <t>NG</t>
  </si>
  <si>
    <t>NGA</t>
  </si>
  <si>
    <t>Нидерландские Антилы</t>
  </si>
  <si>
    <t>Нидерландских Антил</t>
  </si>
  <si>
    <t>AN</t>
  </si>
  <si>
    <t>ANT</t>
  </si>
  <si>
    <t>Королевство Нидерландов</t>
  </si>
  <si>
    <t>Королевства Нидерландов</t>
  </si>
  <si>
    <t>NL</t>
  </si>
  <si>
    <t>NLD</t>
  </si>
  <si>
    <t>Республика Никарагуа</t>
  </si>
  <si>
    <t>Республики Никарагуа</t>
  </si>
  <si>
    <t>NI</t>
  </si>
  <si>
    <t>NIC</t>
  </si>
  <si>
    <t>Ниуэ</t>
  </si>
  <si>
    <t>NU</t>
  </si>
  <si>
    <t>NIU</t>
  </si>
  <si>
    <t>Новая Зеландия</t>
  </si>
  <si>
    <t>Новой Зеландии</t>
  </si>
  <si>
    <t>NZ</t>
  </si>
  <si>
    <t>NZL</t>
  </si>
  <si>
    <t>Новая Каледония</t>
  </si>
  <si>
    <t>Новой Каледонии</t>
  </si>
  <si>
    <t>NC</t>
  </si>
  <si>
    <t>NCL</t>
  </si>
  <si>
    <t>Королевство Норвегия</t>
  </si>
  <si>
    <t>Королевства Норвегия</t>
  </si>
  <si>
    <t>NO</t>
  </si>
  <si>
    <t>NOR</t>
  </si>
  <si>
    <t>Норфолк</t>
  </si>
  <si>
    <t>Норфолка</t>
  </si>
  <si>
    <t>NF</t>
  </si>
  <si>
    <t>NFK</t>
  </si>
  <si>
    <t>Объединенные Арабские Эмираты</t>
  </si>
  <si>
    <t>Объединенных Арабских Эмиратов</t>
  </si>
  <si>
    <t>AE</t>
  </si>
  <si>
    <t>ARE</t>
  </si>
  <si>
    <t>Султанат Оман</t>
  </si>
  <si>
    <t>Султаната Оман</t>
  </si>
  <si>
    <t>OM</t>
  </si>
  <si>
    <t>OMN</t>
  </si>
  <si>
    <t>Остров Буве</t>
  </si>
  <si>
    <t>Острова Буве</t>
  </si>
  <si>
    <t>BV</t>
  </si>
  <si>
    <t>BVT</t>
  </si>
  <si>
    <t>Остров Рождества</t>
  </si>
  <si>
    <t>Острова Рождества</t>
  </si>
  <si>
    <t>CX</t>
  </si>
  <si>
    <t>CXR</t>
  </si>
  <si>
    <t>Остров Святой Елены</t>
  </si>
  <si>
    <t>Острова Святой Елены</t>
  </si>
  <si>
    <t>SH</t>
  </si>
  <si>
    <t>SHN</t>
  </si>
  <si>
    <t>Острова Кайман</t>
  </si>
  <si>
    <t>Остравов Кайман</t>
  </si>
  <si>
    <t>KY</t>
  </si>
  <si>
    <t>CYM</t>
  </si>
  <si>
    <t>Острова Кука</t>
  </si>
  <si>
    <t>Островов Кука</t>
  </si>
  <si>
    <t>CK</t>
  </si>
  <si>
    <t>COK</t>
  </si>
  <si>
    <t>Исламская Республика Пакистан</t>
  </si>
  <si>
    <t>Исламской Республики Пакистан</t>
  </si>
  <si>
    <t>PK</t>
  </si>
  <si>
    <t>PAK</t>
  </si>
  <si>
    <t>Республика Палау</t>
  </si>
  <si>
    <t>Республики Палау</t>
  </si>
  <si>
    <t>PW</t>
  </si>
  <si>
    <t>PLW</t>
  </si>
  <si>
    <t>Республика Панама</t>
  </si>
  <si>
    <t>Республики Панама</t>
  </si>
  <si>
    <t>PA</t>
  </si>
  <si>
    <t>PAN</t>
  </si>
  <si>
    <t>Папский Престол (Государство–Город Ватикан)</t>
  </si>
  <si>
    <t>Папского Престола (Государство–Город Ватикан)</t>
  </si>
  <si>
    <t>VA</t>
  </si>
  <si>
    <t>VAT</t>
  </si>
  <si>
    <t>Папуа–Новая Гвинея</t>
  </si>
  <si>
    <t>Папуа–Новой Гвинеи</t>
  </si>
  <si>
    <t>PG</t>
  </si>
  <si>
    <t>PNG</t>
  </si>
  <si>
    <t>Республика Парагвай</t>
  </si>
  <si>
    <t>Республики Парагвай</t>
  </si>
  <si>
    <t>PY</t>
  </si>
  <si>
    <t>PRY</t>
  </si>
  <si>
    <t>Республика Перу</t>
  </si>
  <si>
    <t>Республики Перу</t>
  </si>
  <si>
    <t>PE</t>
  </si>
  <si>
    <t>PER</t>
  </si>
  <si>
    <t>Питкэрн</t>
  </si>
  <si>
    <t>Питкэрна</t>
  </si>
  <si>
    <t>PN</t>
  </si>
  <si>
    <t>PCN</t>
  </si>
  <si>
    <t>Польская Республика</t>
  </si>
  <si>
    <t>Польской Республики</t>
  </si>
  <si>
    <t>PL</t>
  </si>
  <si>
    <t>POL</t>
  </si>
  <si>
    <t>Португальская Республика</t>
  </si>
  <si>
    <t>Португальской Республики</t>
  </si>
  <si>
    <t>PT</t>
  </si>
  <si>
    <t>PRT</t>
  </si>
  <si>
    <t>Пуэрто-Рико</t>
  </si>
  <si>
    <t>PR</t>
  </si>
  <si>
    <t>PRI</t>
  </si>
  <si>
    <t>Реюньон</t>
  </si>
  <si>
    <t>Реюньона</t>
  </si>
  <si>
    <t>RE</t>
  </si>
  <si>
    <t>REU</t>
  </si>
  <si>
    <t>Российская Федерация</t>
  </si>
  <si>
    <t>Российской Федерации</t>
  </si>
  <si>
    <t>RU</t>
  </si>
  <si>
    <t>RUS</t>
  </si>
  <si>
    <t>Руандийская Республика</t>
  </si>
  <si>
    <t>Руандийской Республики</t>
  </si>
  <si>
    <t>RW</t>
  </si>
  <si>
    <t>RWA</t>
  </si>
  <si>
    <t>Республика Румыния</t>
  </si>
  <si>
    <t>Республики Румыния</t>
  </si>
  <si>
    <t>RO</t>
  </si>
  <si>
    <t>ROM</t>
  </si>
  <si>
    <t>Республика Эль-Сальвадор</t>
  </si>
  <si>
    <t>Республики Эль-Сальвадор</t>
  </si>
  <si>
    <t>SV</t>
  </si>
  <si>
    <t>SLV</t>
  </si>
  <si>
    <t>Независимое государство Западное Самоа</t>
  </si>
  <si>
    <t>Независимого государства Западное Самоа</t>
  </si>
  <si>
    <t>WS</t>
  </si>
  <si>
    <t>WSM</t>
  </si>
  <si>
    <t>Республика Сан-Марино</t>
  </si>
  <si>
    <t>Республики Сан-Марино</t>
  </si>
  <si>
    <t>SM</t>
  </si>
  <si>
    <t>SMR</t>
  </si>
  <si>
    <t>Демократическая Республика Сан-Томе и Принсипи</t>
  </si>
  <si>
    <t>Демократической Республики Сан-Томе и Принсипи</t>
  </si>
  <si>
    <t>ST</t>
  </si>
  <si>
    <t>STP</t>
  </si>
  <si>
    <t>Королевство Саудовская Аравия</t>
  </si>
  <si>
    <t>Королевства Саудовская Аравия</t>
  </si>
  <si>
    <t>SA</t>
  </si>
  <si>
    <t>SAU</t>
  </si>
  <si>
    <t>Королевство Свазиленд</t>
  </si>
  <si>
    <t>Королевства Свазиленд</t>
  </si>
  <si>
    <t>SZ</t>
  </si>
  <si>
    <t>SWZ</t>
  </si>
  <si>
    <t>Содружество Северных Марианских Островов</t>
  </si>
  <si>
    <t>Содружества Северных Марианских Островов</t>
  </si>
  <si>
    <t>MP</t>
  </si>
  <si>
    <t>MNP</t>
  </si>
  <si>
    <t>Республика Сейшелы</t>
  </si>
  <si>
    <t>Республики Сейшелы</t>
  </si>
  <si>
    <t>SC</t>
  </si>
  <si>
    <t>SYC</t>
  </si>
  <si>
    <t>Республика Сенегал</t>
  </si>
  <si>
    <t>Республики Сенегал</t>
  </si>
  <si>
    <t>SN</t>
  </si>
  <si>
    <t>SEN</t>
  </si>
  <si>
    <t>Сен-Пьер и Микелон</t>
  </si>
  <si>
    <t>Сен-Пьера и Микелона</t>
  </si>
  <si>
    <t>PM</t>
  </si>
  <si>
    <t>SPM</t>
  </si>
  <si>
    <t>Сент-Винсент и Гренадины</t>
  </si>
  <si>
    <t>Сент-Винсента и Гренадин</t>
  </si>
  <si>
    <t>VC</t>
  </si>
  <si>
    <t>VCT</t>
  </si>
  <si>
    <t>Федерация Сент-Китс и Невис</t>
  </si>
  <si>
    <t>Федерации Сент-Китс и Невис</t>
  </si>
  <si>
    <t>KN</t>
  </si>
  <si>
    <t>KNA</t>
  </si>
  <si>
    <t>Сент-Люсия</t>
  </si>
  <si>
    <t>Сент-Люсии</t>
  </si>
  <si>
    <t>LC</t>
  </si>
  <si>
    <t>LCA</t>
  </si>
  <si>
    <t>Республика Сингапур</t>
  </si>
  <si>
    <t>Республики Сингапур</t>
  </si>
  <si>
    <t>SG</t>
  </si>
  <si>
    <t>SGP</t>
  </si>
  <si>
    <t>Сирийская Арабская Республика</t>
  </si>
  <si>
    <t>Сирийской Арабской Республики</t>
  </si>
  <si>
    <t>SY</t>
  </si>
  <si>
    <t>SYR</t>
  </si>
  <si>
    <t>Словацкая Республика</t>
  </si>
  <si>
    <t>Словацкой Республики</t>
  </si>
  <si>
    <t>SK</t>
  </si>
  <si>
    <t>SVK</t>
  </si>
  <si>
    <t>Республика Словения</t>
  </si>
  <si>
    <t>Республики Словения</t>
  </si>
  <si>
    <t>SI</t>
  </si>
  <si>
    <t>SVN</t>
  </si>
  <si>
    <t>Соединенные Штаты Америки</t>
  </si>
  <si>
    <t>Соединенных Штатов Америки</t>
  </si>
  <si>
    <t>US</t>
  </si>
  <si>
    <t>USA</t>
  </si>
  <si>
    <t>Соломоновы Острова</t>
  </si>
  <si>
    <t>Соломоновых Островов</t>
  </si>
  <si>
    <t>SB</t>
  </si>
  <si>
    <t>SLB</t>
  </si>
  <si>
    <t>Сомалийская Демократическая Республика</t>
  </si>
  <si>
    <t>Сомалийской Демократической Республики</t>
  </si>
  <si>
    <t>SO</t>
  </si>
  <si>
    <t>SOM</t>
  </si>
  <si>
    <t>Республика Судан</t>
  </si>
  <si>
    <t>Республики Судан</t>
  </si>
  <si>
    <t>SD</t>
  </si>
  <si>
    <t>SDN</t>
  </si>
  <si>
    <t>Республика Суринам</t>
  </si>
  <si>
    <t>Республики Суринам</t>
  </si>
  <si>
    <t>SR</t>
  </si>
  <si>
    <t>SUR</t>
  </si>
  <si>
    <t>Республика Сьерра-Леоне</t>
  </si>
  <si>
    <t>Республики Сьерра-Леоне</t>
  </si>
  <si>
    <t>SL</t>
  </si>
  <si>
    <t>SLE</t>
  </si>
  <si>
    <t>Республика Таджикистан</t>
  </si>
  <si>
    <t>Республики Таджикистан</t>
  </si>
  <si>
    <t>TJ</t>
  </si>
  <si>
    <t>TJK</t>
  </si>
  <si>
    <t>Королевство Таиланд</t>
  </si>
  <si>
    <t>Королевства Таиланд</t>
  </si>
  <si>
    <t>TH</t>
  </si>
  <si>
    <t>THA</t>
  </si>
  <si>
    <t>Тайвань, Провинция Китая</t>
  </si>
  <si>
    <t>Тайвани, Провинции Китая</t>
  </si>
  <si>
    <t>TW</t>
  </si>
  <si>
    <t>TWN</t>
  </si>
  <si>
    <t>Объединенная Республика Танзания</t>
  </si>
  <si>
    <t>Объединенной Республики Танзания</t>
  </si>
  <si>
    <t>TZ</t>
  </si>
  <si>
    <t>TZA</t>
  </si>
  <si>
    <t>Теркс и Кайкос</t>
  </si>
  <si>
    <t>Теркса и Кайкоса</t>
  </si>
  <si>
    <t>TC</t>
  </si>
  <si>
    <t>TCA</t>
  </si>
  <si>
    <t>Тоголезская Республика</t>
  </si>
  <si>
    <t>Тоголезской Республики</t>
  </si>
  <si>
    <t>TG</t>
  </si>
  <si>
    <t>TGO</t>
  </si>
  <si>
    <t>Токелау (Юнион)</t>
  </si>
  <si>
    <t>TK</t>
  </si>
  <si>
    <t>TKL</t>
  </si>
  <si>
    <t>Королевство Тонга</t>
  </si>
  <si>
    <t>Королевства Тонга</t>
  </si>
  <si>
    <t>TO</t>
  </si>
  <si>
    <t>TON</t>
  </si>
  <si>
    <t>Республика Тринидад и Тобаго</t>
  </si>
  <si>
    <t>Республики Тринидад и Тобаго</t>
  </si>
  <si>
    <t>TT</t>
  </si>
  <si>
    <t>TTO</t>
  </si>
  <si>
    <t>Тувалу</t>
  </si>
  <si>
    <t>TV</t>
  </si>
  <si>
    <t>TUV</t>
  </si>
  <si>
    <t>Тунисская Республика</t>
  </si>
  <si>
    <t>Тунисской Республики</t>
  </si>
  <si>
    <t>TN</t>
  </si>
  <si>
    <t>TUN</t>
  </si>
  <si>
    <t>Туркменистана</t>
  </si>
  <si>
    <t>TM</t>
  </si>
  <si>
    <t>TKM</t>
  </si>
  <si>
    <t>Турецкая Республика</t>
  </si>
  <si>
    <t>Турецкой Республики</t>
  </si>
  <si>
    <t>TR</t>
  </si>
  <si>
    <t>TUR</t>
  </si>
  <si>
    <t>Республика Уганда</t>
  </si>
  <si>
    <t>Республики Уганда</t>
  </si>
  <si>
    <t>UG</t>
  </si>
  <si>
    <t>UGA</t>
  </si>
  <si>
    <t>Республика Узбекистан</t>
  </si>
  <si>
    <t>Республики Узбекистан</t>
  </si>
  <si>
    <t>UZ</t>
  </si>
  <si>
    <t>UZB</t>
  </si>
  <si>
    <t>Украина</t>
  </si>
  <si>
    <t>Украины</t>
  </si>
  <si>
    <t>UA</t>
  </si>
  <si>
    <t>UKR</t>
  </si>
  <si>
    <t>Уоллис и Футуна</t>
  </si>
  <si>
    <t>Уоллиса и Футуны</t>
  </si>
  <si>
    <t>WF</t>
  </si>
  <si>
    <t>WLF</t>
  </si>
  <si>
    <t>Восточная Республика Уругвай</t>
  </si>
  <si>
    <t>Восточной Республики Уругвай</t>
  </si>
  <si>
    <t>UY</t>
  </si>
  <si>
    <t>URY</t>
  </si>
  <si>
    <t>Фарерские Острова</t>
  </si>
  <si>
    <t>Фарерских Островов</t>
  </si>
  <si>
    <t>FO</t>
  </si>
  <si>
    <t>FRO</t>
  </si>
  <si>
    <t>Республика Фиджи</t>
  </si>
  <si>
    <t>Республики Фиджи</t>
  </si>
  <si>
    <t>FJ</t>
  </si>
  <si>
    <t>FJI</t>
  </si>
  <si>
    <t>Республика Филиппины</t>
  </si>
  <si>
    <t>Республики Филиппины</t>
  </si>
  <si>
    <t>PH</t>
  </si>
  <si>
    <t>PHL</t>
  </si>
  <si>
    <t>Финляндская Республика</t>
  </si>
  <si>
    <t>Финляндской Республики</t>
  </si>
  <si>
    <t>FI</t>
  </si>
  <si>
    <t>FIN</t>
  </si>
  <si>
    <t>Фолклендские Острова (Мальвинские)</t>
  </si>
  <si>
    <t>Фолклендских Островов (Мальвинские)</t>
  </si>
  <si>
    <t>FK</t>
  </si>
  <si>
    <t>FLK</t>
  </si>
  <si>
    <t>Французская Республика</t>
  </si>
  <si>
    <t>Французской Республики</t>
  </si>
  <si>
    <t>FR</t>
  </si>
  <si>
    <t>FRA</t>
  </si>
  <si>
    <t>Французская Гвиана</t>
  </si>
  <si>
    <t>Французской Гвианы</t>
  </si>
  <si>
    <t>GF</t>
  </si>
  <si>
    <t>GUF</t>
  </si>
  <si>
    <t>Французская Полинезия</t>
  </si>
  <si>
    <t>Французской Полинезии</t>
  </si>
  <si>
    <t>PF</t>
  </si>
  <si>
    <t>PYF</t>
  </si>
  <si>
    <t>Французские Южные Территории</t>
  </si>
  <si>
    <t>Французской Южной Территории</t>
  </si>
  <si>
    <t>TF</t>
  </si>
  <si>
    <t>ATF</t>
  </si>
  <si>
    <t>Херд и Макдональд</t>
  </si>
  <si>
    <t>Херд и Макдональда</t>
  </si>
  <si>
    <t>HM</t>
  </si>
  <si>
    <t>HMD</t>
  </si>
  <si>
    <t>Республика Хорватия</t>
  </si>
  <si>
    <t>Республики Хорватия</t>
  </si>
  <si>
    <t>HR</t>
  </si>
  <si>
    <t>HRV</t>
  </si>
  <si>
    <t>Центральноафриканская Республика</t>
  </si>
  <si>
    <t>Центральноафриканской Республики</t>
  </si>
  <si>
    <t>CF</t>
  </si>
  <si>
    <t>CAF</t>
  </si>
  <si>
    <t>Республика Чад</t>
  </si>
  <si>
    <t>Республики Чад</t>
  </si>
  <si>
    <t>TD</t>
  </si>
  <si>
    <t>TCD</t>
  </si>
  <si>
    <t>Чешская Республика</t>
  </si>
  <si>
    <t>Чешской Республики</t>
  </si>
  <si>
    <t>CZ</t>
  </si>
  <si>
    <t>CZE</t>
  </si>
  <si>
    <t>Республика Чили</t>
  </si>
  <si>
    <t>Республики Чили</t>
  </si>
  <si>
    <t>CL</t>
  </si>
  <si>
    <t>CHL</t>
  </si>
  <si>
    <t>Швейцарская Конфедерация</t>
  </si>
  <si>
    <t>Швейцарской Конфедерации</t>
  </si>
  <si>
    <t>CH</t>
  </si>
  <si>
    <t>CHE</t>
  </si>
  <si>
    <t>Королевство Швеция</t>
  </si>
  <si>
    <t>Королевства Швеция</t>
  </si>
  <si>
    <t>SE</t>
  </si>
  <si>
    <t>SWE</t>
  </si>
  <si>
    <t>Шпицберген и Ян-Майен</t>
  </si>
  <si>
    <t>Шпицбергена и Ян-Майена</t>
  </si>
  <si>
    <t>SJ</t>
  </si>
  <si>
    <t>SJM</t>
  </si>
  <si>
    <t>Демократическая Социалистическая Республика Шри-Ланка</t>
  </si>
  <si>
    <t>Демократической Социалистической Республики Шри-Ланка</t>
  </si>
  <si>
    <t>LK</t>
  </si>
  <si>
    <t>LKA</t>
  </si>
  <si>
    <t>Республика Эквадор</t>
  </si>
  <si>
    <t>Республики Эквадор</t>
  </si>
  <si>
    <t>EC</t>
  </si>
  <si>
    <t>ECU</t>
  </si>
  <si>
    <t>Республика Экваториальная Гвинея</t>
  </si>
  <si>
    <t>Республики Экваториальная Гвинея</t>
  </si>
  <si>
    <t>GQ</t>
  </si>
  <si>
    <t>GNQ</t>
  </si>
  <si>
    <t>Государство Эритрея</t>
  </si>
  <si>
    <t>Государства Эритрея</t>
  </si>
  <si>
    <t>ER</t>
  </si>
  <si>
    <t>ERI</t>
  </si>
  <si>
    <t>Эстонская Республика</t>
  </si>
  <si>
    <t>Эстонской Республики</t>
  </si>
  <si>
    <t>EE</t>
  </si>
  <si>
    <t>EST</t>
  </si>
  <si>
    <t>Федеративная Демократическая Республика Эфиопия</t>
  </si>
  <si>
    <t>Федеративной Демократической Республики Эфиопия</t>
  </si>
  <si>
    <t>ET</t>
  </si>
  <si>
    <t>ETH</t>
  </si>
  <si>
    <t>Югославия и Союзная Республика Югославия</t>
  </si>
  <si>
    <t>Югославии и Союзной Республики Югославия</t>
  </si>
  <si>
    <t>YU</t>
  </si>
  <si>
    <t>YUG</t>
  </si>
  <si>
    <t>Южная Африкаи Южно-Африканская Республика</t>
  </si>
  <si>
    <t>Южной Африкаи Южно-Африканской Республики</t>
  </si>
  <si>
    <t>ZA</t>
  </si>
  <si>
    <t>ZAF</t>
  </si>
  <si>
    <t>Южная Георгия и Южные Сандвичевы Острова</t>
  </si>
  <si>
    <t>Южной Георгии и Южных Сандвичевых Островов</t>
  </si>
  <si>
    <t>GS</t>
  </si>
  <si>
    <t>SGS</t>
  </si>
  <si>
    <t>Ямайка</t>
  </si>
  <si>
    <t>Ямайки</t>
  </si>
  <si>
    <t>JM</t>
  </si>
  <si>
    <t>JAM</t>
  </si>
  <si>
    <t>Япония</t>
  </si>
  <si>
    <t>Японии</t>
  </si>
  <si>
    <t>JP</t>
  </si>
  <si>
    <t>JPN</t>
  </si>
  <si>
    <t>!surname!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</si>
</sst>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;[Red]0"/>
  </numFmts>
  <fonts count="52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1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8"/>
      <color rgb="FFFFFFFF"/>
      <name val="Calibri"/>
      <family val="2"/>
      <charset val="204"/>
    </font>
    <font>
      <sz val="8"/>
      <color rgb="FF444444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i/>
      <sz val="12"/>
      <color rgb="FF000000"/>
      <name val="Times New Roman"/>
      <family val="1"/>
      <charset val="204"/>
    </font>
    <font>
      <i/>
      <vertAlign val="superscript"/>
      <sz val="10"/>
      <color rgb="FF000000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sz val="14"/>
      <color rgb="FFFFFFFF"/>
      <name val="Times New Roman"/>
      <family val="1"/>
      <charset val="204"/>
    </font>
    <font>
      <sz val="11"/>
      <color rgb="FF444444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b/>
      <sz val="12"/>
      <color rgb="FFFF0000"/>
      <name val="Calibri"/>
      <family val="2"/>
      <charset val="204"/>
    </font>
    <font>
      <b/>
      <sz val="11"/>
      <color rgb="FF00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i/>
      <sz val="14"/>
      <color theme="1"/>
      <name val="Times New Roman"/>
      <family val="1"/>
      <charset val="204"/>
    </font>
    <font>
      <u/>
      <sz val="14"/>
      <color rgb="FF00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2EFDA"/>
        <bgColor rgb="FFE2EFDA"/>
      </patternFill>
    </fill>
    <fill>
      <patternFill patternType="solid">
        <fgColor rgb="FFF288E9"/>
        <bgColor rgb="FFF288E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3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164" fontId="2" fillId="0" borderId="7" xfId="0" applyNumberFormat="1" applyFont="1" applyBorder="1" applyAlignment="1">
      <alignment horizontal="right" vertical="top" wrapText="1"/>
    </xf>
    <xf numFmtId="165" fontId="2" fillId="0" borderId="7" xfId="0" applyNumberFormat="1" applyFont="1" applyBorder="1" applyAlignment="1">
      <alignment vertical="top" wrapText="1"/>
    </xf>
    <xf numFmtId="0" fontId="3" fillId="5" borderId="7" xfId="0" applyFont="1" applyFill="1" applyBorder="1" applyAlignment="1">
      <alignment wrapText="1"/>
    </xf>
    <xf numFmtId="1" fontId="2" fillId="0" borderId="7" xfId="0" applyNumberFormat="1" applyFont="1" applyBorder="1" applyAlignment="1">
      <alignment vertical="top" wrapText="1"/>
    </xf>
    <xf numFmtId="14" fontId="2" fillId="0" borderId="7" xfId="0" applyNumberFormat="1" applyFont="1" applyBorder="1" applyAlignment="1">
      <alignment vertical="top" wrapText="1"/>
    </xf>
    <xf numFmtId="164" fontId="2" fillId="0" borderId="7" xfId="0" applyNumberFormat="1" applyFont="1" applyBorder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49" fontId="2" fillId="3" borderId="7" xfId="0" applyNumberFormat="1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vertical="top" wrapText="1"/>
    </xf>
    <xf numFmtId="1" fontId="5" fillId="0" borderId="7" xfId="0" applyNumberFormat="1" applyFont="1" applyBorder="1" applyAlignment="1">
      <alignment vertical="top" wrapText="1"/>
    </xf>
    <xf numFmtId="14" fontId="5" fillId="0" borderId="7" xfId="0" applyNumberFormat="1" applyFont="1" applyBorder="1" applyAlignment="1">
      <alignment vertical="top" wrapText="1"/>
    </xf>
    <xf numFmtId="164" fontId="5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vertical="top"/>
    </xf>
    <xf numFmtId="49" fontId="5" fillId="2" borderId="7" xfId="0" applyNumberFormat="1" applyFont="1" applyFill="1" applyBorder="1" applyAlignment="1">
      <alignment vertical="top" wrapText="1"/>
    </xf>
    <xf numFmtId="49" fontId="5" fillId="3" borderId="7" xfId="0" applyNumberFormat="1" applyFont="1" applyFill="1" applyBorder="1" applyAlignment="1">
      <alignment vertical="top" wrapText="1"/>
    </xf>
    <xf numFmtId="164" fontId="5" fillId="4" borderId="7" xfId="0" applyNumberFormat="1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49" fontId="6" fillId="3" borderId="8" xfId="0" applyNumberFormat="1" applyFont="1" applyFill="1" applyBorder="1"/>
    <xf numFmtId="0" fontId="1" fillId="4" borderId="8" xfId="0" applyFont="1" applyFill="1" applyBorder="1" applyAlignment="1">
      <alignment vertical="top"/>
    </xf>
    <xf numFmtId="165" fontId="1" fillId="0" borderId="0" xfId="0" applyNumberFormat="1" applyFont="1" applyAlignment="1">
      <alignment vertical="top"/>
    </xf>
    <xf numFmtId="0" fontId="7" fillId="0" borderId="0" xfId="0" applyFont="1"/>
    <xf numFmtId="165" fontId="6" fillId="0" borderId="0" xfId="0" applyNumberFormat="1" applyFont="1"/>
    <xf numFmtId="0" fontId="8" fillId="0" borderId="0" xfId="0" applyFont="1"/>
    <xf numFmtId="0" fontId="6" fillId="0" borderId="0" xfId="0" applyFont="1"/>
    <xf numFmtId="0" fontId="11" fillId="0" borderId="0" xfId="0" applyFont="1"/>
    <xf numFmtId="0" fontId="12" fillId="0" borderId="13" xfId="0" applyFont="1" applyBorder="1" applyAlignment="1">
      <alignment horizontal="center" vertical="top"/>
    </xf>
    <xf numFmtId="0" fontId="1" fillId="0" borderId="12" xfId="0" applyFont="1" applyBorder="1"/>
    <xf numFmtId="0" fontId="1" fillId="0" borderId="0" xfId="0" applyFont="1" applyAlignment="1">
      <alignment wrapText="1"/>
    </xf>
    <xf numFmtId="165" fontId="13" fillId="0" borderId="12" xfId="0" applyNumberFormat="1" applyFont="1" applyBorder="1"/>
    <xf numFmtId="0" fontId="1" fillId="0" borderId="13" xfId="0" applyFont="1" applyBorder="1"/>
    <xf numFmtId="16" fontId="1" fillId="0" borderId="12" xfId="0" applyNumberFormat="1" applyFont="1" applyBorder="1"/>
    <xf numFmtId="16" fontId="14" fillId="0" borderId="12" xfId="0" applyNumberFormat="1" applyFont="1" applyBorder="1"/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5" fillId="5" borderId="14" xfId="0" applyFont="1" applyFill="1" applyBorder="1"/>
    <xf numFmtId="0" fontId="12" fillId="5" borderId="14" xfId="0" applyFont="1" applyFill="1" applyBorder="1"/>
    <xf numFmtId="0" fontId="8" fillId="0" borderId="12" xfId="0" applyFont="1" applyBorder="1"/>
    <xf numFmtId="0" fontId="16" fillId="0" borderId="12" xfId="0" applyFont="1" applyBorder="1"/>
    <xf numFmtId="0" fontId="16" fillId="0" borderId="0" xfId="0" applyFont="1"/>
    <xf numFmtId="0" fontId="1" fillId="0" borderId="12" xfId="0" applyFont="1" applyBorder="1" applyAlignment="1">
      <alignment horizontal="left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" fillId="0" borderId="12" xfId="0" applyFont="1" applyBorder="1" applyAlignment="1">
      <alignment horizontal="right"/>
    </xf>
    <xf numFmtId="0" fontId="20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right"/>
    </xf>
    <xf numFmtId="0" fontId="8" fillId="0" borderId="15" xfId="0" applyFont="1" applyBorder="1"/>
    <xf numFmtId="0" fontId="8" fillId="0" borderId="12" xfId="0" applyFont="1" applyBorder="1" applyAlignment="1">
      <alignment horizontal="center"/>
    </xf>
    <xf numFmtId="0" fontId="21" fillId="0" borderId="0" xfId="0" applyFont="1"/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2" xfId="0" applyFont="1" applyBorder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vertical="top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3" fillId="0" borderId="7" xfId="0" applyFont="1" applyBorder="1" applyAlignment="1">
      <alignment horizontal="center" vertical="top" wrapText="1"/>
    </xf>
    <xf numFmtId="0" fontId="23" fillId="0" borderId="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27" fillId="0" borderId="0" xfId="0" applyFont="1" applyAlignment="1">
      <alignment vertical="center"/>
    </xf>
    <xf numFmtId="0" fontId="27" fillId="0" borderId="0" xfId="0" applyFont="1"/>
    <xf numFmtId="0" fontId="6" fillId="0" borderId="0" xfId="0" applyFont="1" applyAlignment="1">
      <alignment wrapText="1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vertical="top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12" fillId="0" borderId="0" xfId="0" applyFont="1"/>
    <xf numFmtId="0" fontId="30" fillId="0" borderId="0" xfId="0" applyFont="1"/>
    <xf numFmtId="0" fontId="31" fillId="0" borderId="0" xfId="0" applyFont="1"/>
    <xf numFmtId="0" fontId="23" fillId="0" borderId="3" xfId="0" applyFont="1" applyBorder="1" applyAlignment="1">
      <alignment horizontal="center" vertical="top" wrapText="1"/>
    </xf>
    <xf numFmtId="0" fontId="23" fillId="0" borderId="3" xfId="0" applyFont="1" applyBorder="1" applyAlignment="1">
      <alignment horizontal="center" vertical="center" wrapText="1"/>
    </xf>
    <xf numFmtId="0" fontId="29" fillId="0" borderId="0" xfId="0" applyFont="1"/>
    <xf numFmtId="0" fontId="32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34" fillId="0" borderId="0" xfId="0" applyFont="1"/>
    <xf numFmtId="0" fontId="35" fillId="0" borderId="0" xfId="0" applyFont="1" applyAlignment="1">
      <alignment horizontal="center" vertical="top"/>
    </xf>
    <xf numFmtId="0" fontId="35" fillId="0" borderId="0" xfId="0" applyFont="1" applyAlignment="1">
      <alignment vertical="top"/>
    </xf>
    <xf numFmtId="0" fontId="5" fillId="0" borderId="7" xfId="0" applyFont="1" applyBorder="1" applyAlignment="1">
      <alignment horizontal="center" vertical="center" wrapText="1"/>
    </xf>
    <xf numFmtId="0" fontId="32" fillId="8" borderId="8" xfId="0" applyFont="1" applyFill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34" fillId="0" borderId="0" xfId="0" applyFont="1" applyAlignment="1">
      <alignment vertical="top"/>
    </xf>
    <xf numFmtId="0" fontId="5" fillId="0" borderId="0" xfId="0" quotePrefix="1" applyFont="1"/>
    <xf numFmtId="0" fontId="1" fillId="0" borderId="0" xfId="0" applyFont="1" applyAlignment="1">
      <alignment horizontal="center"/>
    </xf>
    <xf numFmtId="0" fontId="1" fillId="0" borderId="0" xfId="0" applyFont="1"/>
    <xf numFmtId="0" fontId="39" fillId="0" borderId="0" xfId="0" applyFont="1" applyAlignment="1">
      <alignment vertical="top"/>
    </xf>
    <xf numFmtId="0" fontId="9" fillId="0" borderId="0" xfId="0" applyFont="1"/>
    <xf numFmtId="0" fontId="1" fillId="0" borderId="0" xfId="0" applyFont="1" applyAlignment="1">
      <alignment wrapText="1"/>
    </xf>
    <xf numFmtId="0" fontId="40" fillId="0" borderId="0" xfId="0" applyFont="1"/>
    <xf numFmtId="0" fontId="14" fillId="0" borderId="0" xfId="0" applyFont="1" applyAlignment="1">
      <alignment horizontal="center"/>
    </xf>
    <xf numFmtId="0" fontId="23" fillId="0" borderId="1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3" fillId="0" borderId="12" xfId="0" applyFont="1" applyBorder="1" applyAlignment="1">
      <alignment horizontal="center"/>
    </xf>
    <xf numFmtId="0" fontId="14" fillId="0" borderId="0" xfId="0" applyFont="1"/>
    <xf numFmtId="0" fontId="42" fillId="0" borderId="0" xfId="0" applyFont="1"/>
    <xf numFmtId="0" fontId="1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3" fillId="0" borderId="12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45" fillId="0" borderId="0" xfId="0" applyFont="1"/>
    <xf numFmtId="0" fontId="22" fillId="0" borderId="0" xfId="0" applyFont="1" applyAlignment="1">
      <alignment horizontal="left"/>
    </xf>
    <xf numFmtId="0" fontId="6" fillId="0" borderId="0" xfId="0" applyFont="1" applyAlignment="1">
      <alignment horizontal="center" vertical="top"/>
    </xf>
    <xf numFmtId="0" fontId="12" fillId="0" borderId="0" xfId="0" applyFont="1" applyAlignment="1">
      <alignment vertical="top" wrapText="1"/>
    </xf>
    <xf numFmtId="0" fontId="5" fillId="0" borderId="0" xfId="0" applyFont="1"/>
    <xf numFmtId="0" fontId="46" fillId="10" borderId="20" xfId="0" applyFont="1" applyFill="1" applyBorder="1" applyAlignment="1">
      <alignment horizontal="center" vertical="top"/>
    </xf>
    <xf numFmtId="0" fontId="15" fillId="10" borderId="20" xfId="0" applyFont="1" applyFill="1" applyBorder="1" applyAlignment="1">
      <alignment horizontal="center" vertical="top"/>
    </xf>
    <xf numFmtId="0" fontId="46" fillId="0" borderId="21" xfId="0" applyFont="1" applyBorder="1" applyAlignment="1">
      <alignment vertical="top" wrapText="1"/>
    </xf>
    <xf numFmtId="0" fontId="15" fillId="0" borderId="21" xfId="0" applyFont="1" applyBorder="1" applyAlignment="1">
      <alignment vertical="top" wrapText="1"/>
    </xf>
    <xf numFmtId="0" fontId="33" fillId="7" borderId="22" xfId="0" applyFont="1" applyFill="1" applyBorder="1" applyAlignment="1">
      <alignment horizontal="left" vertical="top" wrapText="1"/>
    </xf>
    <xf numFmtId="0" fontId="5" fillId="7" borderId="22" xfId="0" applyFont="1" applyFill="1" applyBorder="1" applyAlignment="1">
      <alignment horizontal="left" vertical="top"/>
    </xf>
    <xf numFmtId="0" fontId="5" fillId="7" borderId="22" xfId="0" applyFont="1" applyFill="1" applyBorder="1" applyAlignment="1">
      <alignment horizontal="left" vertical="top" wrapText="1"/>
    </xf>
    <xf numFmtId="0" fontId="47" fillId="0" borderId="21" xfId="0" applyFont="1" applyBorder="1" applyAlignment="1">
      <alignment vertical="top" wrapText="1"/>
    </xf>
    <xf numFmtId="0" fontId="48" fillId="0" borderId="21" xfId="0" applyFont="1" applyBorder="1" applyAlignment="1">
      <alignment vertical="top" wrapText="1"/>
    </xf>
    <xf numFmtId="0" fontId="20" fillId="7" borderId="22" xfId="0" applyFont="1" applyFill="1" applyBorder="1" applyAlignment="1">
      <alignment horizontal="left" vertical="top" wrapText="1"/>
    </xf>
    <xf numFmtId="0" fontId="15" fillId="0" borderId="0" xfId="0" applyFont="1"/>
    <xf numFmtId="0" fontId="46" fillId="0" borderId="23" xfId="0" applyFont="1" applyBorder="1" applyAlignment="1">
      <alignment vertical="top" wrapText="1"/>
    </xf>
    <xf numFmtId="0" fontId="15" fillId="0" borderId="23" xfId="0" applyFont="1" applyBorder="1" applyAlignment="1">
      <alignment vertical="top" wrapText="1"/>
    </xf>
    <xf numFmtId="0" fontId="49" fillId="0" borderId="0" xfId="0" applyFont="1"/>
    <xf numFmtId="0" fontId="42" fillId="0" borderId="0" xfId="0" applyFont="1" applyAlignment="1">
      <alignment vertical="top"/>
    </xf>
    <xf numFmtId="0" fontId="23" fillId="0" borderId="2" xfId="0" applyFont="1" applyBorder="1" applyAlignment="1">
      <alignment horizontal="left" vertical="top" wrapText="1"/>
    </xf>
    <xf numFmtId="0" fontId="42" fillId="0" borderId="7" xfId="0" applyFont="1" applyBorder="1" applyAlignment="1">
      <alignment vertical="top"/>
    </xf>
    <xf numFmtId="0" fontId="42" fillId="0" borderId="7" xfId="0" applyFont="1" applyBorder="1" applyAlignment="1">
      <alignment vertical="top" wrapText="1"/>
    </xf>
    <xf numFmtId="0" fontId="42" fillId="0" borderId="7" xfId="0" applyFont="1" applyBorder="1" applyAlignment="1">
      <alignment horizontal="center" vertical="top" wrapText="1"/>
    </xf>
    <xf numFmtId="0" fontId="42" fillId="0" borderId="7" xfId="0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0" fontId="23" fillId="0" borderId="7" xfId="0" applyFont="1" applyBorder="1" applyAlignment="1">
      <alignment vertical="top"/>
    </xf>
    <xf numFmtId="0" fontId="23" fillId="0" borderId="7" xfId="0" applyFont="1" applyBorder="1" applyAlignment="1">
      <alignment vertical="top" wrapText="1"/>
    </xf>
    <xf numFmtId="0" fontId="23" fillId="0" borderId="7" xfId="0" applyFont="1" applyBorder="1" applyAlignment="1">
      <alignment horizontal="center" vertical="top" wrapText="1"/>
    </xf>
    <xf numFmtId="0" fontId="50" fillId="0" borderId="7" xfId="0" applyFont="1" applyBorder="1" applyAlignment="1">
      <alignment vertical="top" wrapText="1"/>
    </xf>
    <xf numFmtId="0" fontId="23" fillId="7" borderId="7" xfId="0" applyFont="1" applyFill="1" applyBorder="1" applyAlignment="1">
      <alignment horizontal="left" vertical="top" wrapText="1"/>
    </xf>
    <xf numFmtId="0" fontId="5" fillId="10" borderId="24" xfId="0" applyFont="1" applyFill="1" applyBorder="1" applyAlignment="1">
      <alignment horizontal="center" vertical="top"/>
    </xf>
    <xf numFmtId="0" fontId="5" fillId="10" borderId="25" xfId="0" applyFont="1" applyFill="1" applyBorder="1" applyAlignment="1">
      <alignment horizontal="center" vertical="top"/>
    </xf>
    <xf numFmtId="0" fontId="1" fillId="0" borderId="2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2" fillId="0" borderId="13" xfId="0" applyFont="1" applyBorder="1" applyAlignment="1">
      <alignment horizontal="center" vertical="center"/>
    </xf>
    <xf numFmtId="0" fontId="10" fillId="0" borderId="13" xfId="0" applyFont="1" applyBorder="1"/>
    <xf numFmtId="0" fontId="1" fillId="0" borderId="12" xfId="0" applyFont="1" applyBorder="1" applyAlignment="1">
      <alignment horizontal="center" vertical="center"/>
    </xf>
    <xf numFmtId="0" fontId="10" fillId="0" borderId="12" xfId="0" applyFont="1" applyBorder="1"/>
    <xf numFmtId="49" fontId="9" fillId="6" borderId="9" xfId="0" applyNumberFormat="1" applyFont="1" applyFill="1" applyBorder="1" applyAlignment="1">
      <alignment horizontal="center"/>
    </xf>
    <xf numFmtId="0" fontId="10" fillId="0" borderId="10" xfId="0" applyFont="1" applyBorder="1"/>
    <xf numFmtId="0" fontId="10" fillId="0" borderId="11" xfId="0" applyFont="1" applyBorder="1"/>
    <xf numFmtId="0" fontId="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49" fontId="1" fillId="0" borderId="12" xfId="0" applyNumberFormat="1" applyFont="1" applyBorder="1" applyAlignment="1">
      <alignment horizontal="left"/>
    </xf>
    <xf numFmtId="164" fontId="1" fillId="0" borderId="12" xfId="0" applyNumberFormat="1" applyFont="1" applyBorder="1" applyAlignment="1">
      <alignment horizontal="left"/>
    </xf>
    <xf numFmtId="164" fontId="1" fillId="0" borderId="12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Font="1" applyAlignment="1"/>
    <xf numFmtId="0" fontId="5" fillId="0" borderId="1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5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22" fillId="0" borderId="13" xfId="0" applyFont="1" applyBorder="1" applyAlignment="1">
      <alignment horizontal="center" vertical="top"/>
    </xf>
    <xf numFmtId="0" fontId="8" fillId="0" borderId="0" xfId="0" applyFont="1" applyAlignment="1">
      <alignment horizontal="left"/>
    </xf>
    <xf numFmtId="0" fontId="15" fillId="0" borderId="1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1" fillId="0" borderId="12" xfId="0" applyFont="1" applyBorder="1" applyAlignment="1">
      <alignment horizontal="center"/>
    </xf>
    <xf numFmtId="0" fontId="23" fillId="0" borderId="13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3" fillId="0" borderId="16" xfId="0" applyFont="1" applyBorder="1" applyAlignment="1">
      <alignment horizontal="center" wrapText="1"/>
    </xf>
    <xf numFmtId="0" fontId="10" fillId="0" borderId="17" xfId="0" applyFont="1" applyBorder="1"/>
    <xf numFmtId="0" fontId="27" fillId="0" borderId="0" xfId="0" applyFont="1" applyAlignment="1">
      <alignment horizontal="righ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23" fillId="0" borderId="16" xfId="0" applyFont="1" applyBorder="1" applyAlignment="1">
      <alignment horizontal="center" vertical="top" wrapText="1"/>
    </xf>
    <xf numFmtId="0" fontId="29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/>
    </xf>
    <xf numFmtId="0" fontId="26" fillId="0" borderId="0" xfId="0" applyFont="1" applyAlignment="1">
      <alignment horizontal="left" vertical="center"/>
    </xf>
    <xf numFmtId="0" fontId="23" fillId="0" borderId="18" xfId="0" applyFont="1" applyBorder="1" applyAlignment="1">
      <alignment horizontal="center" vertical="top" wrapText="1"/>
    </xf>
    <xf numFmtId="0" fontId="10" fillId="0" borderId="19" xfId="0" applyFont="1" applyBorder="1"/>
    <xf numFmtId="0" fontId="27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7" borderId="9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0" fontId="27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7" fillId="0" borderId="0" xfId="0" applyFont="1" applyAlignment="1">
      <alignment horizontal="center" vertical="top"/>
    </xf>
    <xf numFmtId="0" fontId="34" fillId="0" borderId="12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top" wrapText="1"/>
    </xf>
    <xf numFmtId="0" fontId="32" fillId="0" borderId="12" xfId="0" applyFont="1" applyBorder="1" applyAlignment="1">
      <alignment horizontal="center" vertical="top"/>
    </xf>
    <xf numFmtId="0" fontId="36" fillId="0" borderId="1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23" fillId="0" borderId="15" xfId="0" applyFont="1" applyBorder="1" applyAlignment="1">
      <alignment horizontal="right"/>
    </xf>
    <xf numFmtId="0" fontId="10" fillId="0" borderId="15" xfId="0" applyFont="1" applyBorder="1"/>
    <xf numFmtId="0" fontId="23" fillId="0" borderId="12" xfId="0" applyFont="1" applyBorder="1" applyAlignment="1">
      <alignment horizontal="left"/>
    </xf>
    <xf numFmtId="0" fontId="1" fillId="9" borderId="9" xfId="0" applyFont="1" applyFill="1" applyBorder="1" applyAlignment="1">
      <alignment horizontal="center"/>
    </xf>
    <xf numFmtId="0" fontId="38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9" fillId="0" borderId="0" xfId="0" applyFont="1" applyAlignment="1">
      <alignment horizontal="center" vertical="top"/>
    </xf>
    <xf numFmtId="0" fontId="39" fillId="0" borderId="0" xfId="0" applyFont="1" applyAlignment="1">
      <alignment horizontal="left" vertical="top"/>
    </xf>
    <xf numFmtId="0" fontId="27" fillId="0" borderId="0" xfId="0" applyFont="1" applyAlignment="1">
      <alignment horizontal="left"/>
    </xf>
    <xf numFmtId="0" fontId="41" fillId="0" borderId="0" xfId="0" applyFont="1" applyAlignment="1">
      <alignment horizontal="center"/>
    </xf>
    <xf numFmtId="0" fontId="23" fillId="0" borderId="12" xfId="0" applyFont="1" applyBorder="1" applyAlignment="1">
      <alignment horizontal="center"/>
    </xf>
    <xf numFmtId="0" fontId="12" fillId="0" borderId="0" xfId="0" applyFont="1" applyAlignment="1">
      <alignment horizontal="center" vertical="top"/>
    </xf>
    <xf numFmtId="0" fontId="23" fillId="0" borderId="0" xfId="0" applyFont="1" applyAlignment="1">
      <alignment horizontal="left" vertical="top"/>
    </xf>
    <xf numFmtId="0" fontId="8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wrapText="1"/>
    </xf>
    <xf numFmtId="0" fontId="23" fillId="0" borderId="0" xfId="0" applyFont="1" applyAlignment="1">
      <alignment horizontal="left" vertical="center" wrapText="1"/>
    </xf>
    <xf numFmtId="0" fontId="23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43" fillId="0" borderId="12" xfId="0" applyFont="1" applyBorder="1" applyAlignment="1">
      <alignment horizontal="center"/>
    </xf>
    <xf numFmtId="0" fontId="29" fillId="0" borderId="0" xfId="0" applyFont="1" applyAlignment="1">
      <alignment horizontal="left"/>
    </xf>
    <xf numFmtId="0" fontId="29" fillId="0" borderId="0" xfId="0" applyFont="1" applyAlignment="1">
      <alignment horizontal="left" vertical="top"/>
    </xf>
    <xf numFmtId="0" fontId="14" fillId="0" borderId="12" xfId="0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center" vertical="top"/>
    </xf>
    <xf numFmtId="0" fontId="27" fillId="0" borderId="12" xfId="0" applyFont="1" applyBorder="1" applyAlignment="1">
      <alignment horizontal="center"/>
    </xf>
    <xf numFmtId="0" fontId="27" fillId="0" borderId="15" xfId="0" applyFont="1" applyBorder="1" applyAlignment="1">
      <alignment horizontal="right"/>
    </xf>
    <xf numFmtId="0" fontId="14" fillId="0" borderId="0" xfId="0" applyFont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18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абитуриенты-style" pivot="0" count="3">
      <tableStyleElement type="headerRow" dxfId="17"/>
      <tableStyleElement type="firstRowStripe" dxfId="16"/>
      <tableStyleElement type="secondRowStripe" dxfId="15"/>
    </tableStyle>
    <tableStyle name="протокол по рус-style" pivot="0" count="3">
      <tableStyleElement type="headerRow" dxfId="14"/>
      <tableStyleElement type="firstRowStripe" dxfId="13"/>
      <tableStyleElement type="secondRowStripe" dxfId="12"/>
    </tableStyle>
    <tableStyle name="протокол по рус  ZOOm-style" pivot="0" count="3">
      <tableStyleElement type="headerRow" dxfId="11"/>
      <tableStyleElement type="firstRowStripe" dxfId="10"/>
      <tableStyleElement type="secondRowStripe" dxfId="9"/>
    </tableStyle>
    <tableStyle name="факультеты-style" pivot="0" count="3">
      <tableStyleElement type="headerRow" dxfId="8"/>
      <tableStyleElement type="firstRowStripe" dxfId="7"/>
      <tableStyleElement type="secondRowStripe" dxfId="6"/>
    </tableStyle>
    <tableStyle name="специальности-style" pivot="0" count="3">
      <tableStyleElement type="headerRow" dxfId="5"/>
      <tableStyleElement type="firstRowStripe" dxfId="4"/>
      <tableStyleElement type="secondRowStripe" dxfId="3"/>
    </tableStyle>
    <tableStyle name="страны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_1" displayName="Table_1" ref="A1:AT3">
  <tableColumns count="46">
    <tableColumn id="1" name="№ п/п"/>
    <tableColumn id="2" name="Фамилия"/>
    <tableColumn id="3" name="Имя"/>
    <tableColumn id="4" name="Отчество"/>
    <tableColumn id="5" name="Surname"/>
    <tableColumn id="6" name="Name"/>
    <tableColumn id="7" name="Father's name"/>
    <tableColumn id="8" name="Пол"/>
    <tableColumn id="9" name="Дата рождения"/>
    <tableColumn id="10" name="№ паспорта"/>
    <tableColumn id="11" name="Идентификационный _x000a_№"/>
    <tableColumn id="12" name="Дата выдачи"/>
    <tableColumn id="13" name="Срок действия паспорта"/>
    <tableColumn id="14" name="Орган выдавший паспорт"/>
    <tableColumn id="15" name="Место рожднеия"/>
    <tableColumn id="16" name="Страна"/>
    <tableColumn id="17" name="Населенный пункт"/>
    <tableColumn id="18" name="Улица, дом"/>
    <tableColumn id="19" name="Телефон"/>
    <tableColumn id="20" name="Прибыл по приглашению"/>
    <tableColumn id="21" name="Форма обучения"/>
    <tableColumn id="22" name="Факультет"/>
    <tableColumn id="23" name="Шифр специальности"/>
    <tableColumn id="24" name="Профилизация"/>
    <tableColumn id="25" name="Группа"/>
    <tableColumn id="26" name="Язык обучения"/>
    <tableColumn id="27" name="Что окончил"/>
    <tableColumn id="28" name="Дата окончания"/>
    <tableColumn id="29" name="№ Сертификата ПО"/>
    <tableColumn id="30" name="№ и дата _x000a_протокола по рус. яз"/>
    <tableColumn id="31" name="№ и дата протокола _x000a_по рисунку"/>
    <tableColumn id="32" name="№ договора"/>
    <tableColumn id="33" name="Дата договора"/>
    <tableColumn id="34" name="№ протокола_x000a_ приемной комиссии"/>
    <tableColumn id="35" name="Приказ о зачислении"/>
    <tableColumn id="36" name="Примечание"/>
    <tableColumn id="37" name="Срок окончания регистрации"/>
    <tableColumn id="38" name="Дата подачи документов"/>
    <tableColumn id="39" name="ПОЧТА"/>
    <tableColumn id="40" name="Фирма"/>
    <tableColumn id="41" name="ФИО"/>
    <tableColumn id="42" name="ФИО англ"/>
    <tableColumn id="43" name="Мед. справка с родины"/>
    <tableColumn id="44" name="Мед. справка из 33 поликлиники"/>
    <tableColumn id="45" name="образование"/>
    <tableColumn id="46" name="адрес в РБ"/>
  </tableColumns>
  <tableStyleInfo name="абитуриенты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P3:U8">
  <tableColumns count="6">
    <tableColumn id="1" name="Столбец1"/>
    <tableColumn id="2" name="Председатель"/>
    <tableColumn id="3" name="Секретарь"/>
    <tableColumn id="4" name="Члены"/>
    <tableColumn id="5" name="Кол-во членов комиссии"/>
    <tableColumn id="6" name="Столбец2"/>
  </tableColumns>
  <tableStyleInfo name="протокол по рус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P3:U8">
  <tableColumns count="6">
    <tableColumn id="1" name="Столбец1"/>
    <tableColumn id="2" name="Председатель"/>
    <tableColumn id="3" name="Секретарь"/>
    <tableColumn id="4" name="Члены"/>
    <tableColumn id="5" name="Кол-во членов комиссии"/>
    <tableColumn id="6" name="Столбец2"/>
  </tableColumns>
  <tableStyleInfo name="протокол по рус  ZOOm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1:G20">
  <tableColumns count="7">
    <tableColumn id="1" name="Факультет"/>
    <tableColumn id="2" name="Полное название факультета"/>
    <tableColumn id="3" name="полн назв в Р п"/>
    <tableColumn id="4" name="Декан"/>
    <tableColumn id="5" name="Столбец1"/>
    <tableColumn id="6" name="полн назв (Где?)"/>
    <tableColumn id="7" name="Деканы в Д.П."/>
  </tableColumns>
  <tableStyleInfo name="факультеты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A2:E119">
  <tableColumns count="5">
    <tableColumn id="1" name="Шифр"/>
    <tableColumn id="2" name="Специальность"/>
    <tableColumn id="3" name="профилизация"/>
    <tableColumn id="4" name="Срок _x000a_обучения на ДО"/>
    <tableColumn id="5" name="На ЗО"/>
  </tableColumns>
  <tableStyleInfo name="специальности-style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A1:E238">
  <tableColumns count="5">
    <tableColumn id="1" name="Полное наименование страны"/>
    <tableColumn id="2" name="полное название страна в Р_п"/>
    <tableColumn id="3" name="Буквенный код"/>
    <tableColumn id="4" name="Столбец1"/>
    <tableColumn id="5" name="Циф- ровой код"/>
  </tableColumns>
  <tableStyleInfo name="страны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thnzf@gmal.com" TargetMode="External"/><Relationship Id="rId1" Type="http://schemas.openxmlformats.org/officeDocument/2006/relationships/hyperlink" Target="https://ru.wikipedia.org/wiki/%D0%A3%D0%BC%D0%BD%D0%B5%D0%B3%D0%BE%D0%B2%D1%8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4140625" defaultRowHeight="15" customHeight="1" x14ac:dyDescent="0.3"/>
  <cols>
    <col min="1" max="1" width="9.109375" customWidth="1"/>
    <col min="2" max="2" width="18.33203125" customWidth="1"/>
    <col min="3" max="3" width="13.5546875" customWidth="1"/>
    <col min="4" max="4" width="9.109375" customWidth="1"/>
    <col min="5" max="5" width="13.5546875" customWidth="1"/>
    <col min="6" max="6" width="12.88671875" customWidth="1"/>
    <col min="7" max="8" width="9.109375" customWidth="1"/>
    <col min="9" max="9" width="14.33203125" customWidth="1"/>
    <col min="10" max="10" width="13" customWidth="1"/>
    <col min="11" max="11" width="22.5546875" customWidth="1"/>
    <col min="12" max="12" width="12.33203125" customWidth="1"/>
    <col min="13" max="13" width="15.88671875" customWidth="1"/>
    <col min="14" max="14" width="9.109375" customWidth="1"/>
    <col min="15" max="15" width="17.5546875" customWidth="1"/>
    <col min="16" max="17" width="13.44140625" customWidth="1"/>
    <col min="18" max="18" width="15.88671875" customWidth="1"/>
    <col min="19" max="19" width="14.5546875" customWidth="1"/>
    <col min="20" max="22" width="9.109375" customWidth="1"/>
    <col min="23" max="23" width="12.33203125" customWidth="1"/>
    <col min="24" max="24" width="13.88671875" customWidth="1"/>
    <col min="25" max="25" width="15.5546875" customWidth="1"/>
    <col min="26" max="26" width="9.109375" customWidth="1"/>
    <col min="27" max="27" width="19.33203125" customWidth="1"/>
    <col min="28" max="29" width="9.109375" customWidth="1"/>
    <col min="30" max="30" width="15.5546875" customWidth="1"/>
    <col min="31" max="31" width="9.109375" customWidth="1"/>
    <col min="32" max="32" width="22.88671875" customWidth="1"/>
    <col min="33" max="33" width="11.5546875" customWidth="1"/>
    <col min="34" max="37" width="9.109375" customWidth="1"/>
    <col min="38" max="38" width="11.33203125" customWidth="1"/>
    <col min="39" max="46" width="9.109375" customWidth="1"/>
  </cols>
  <sheetData>
    <row r="1" spans="1:46" ht="48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1" t="s">
        <v>32</v>
      </c>
      <c r="AH1" s="8" t="s">
        <v>33</v>
      </c>
      <c r="AI1" s="9" t="s">
        <v>34</v>
      </c>
      <c r="AJ1" s="4" t="s">
        <v>35</v>
      </c>
      <c r="AK1" s="10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1" t="s">
        <v>45</v>
      </c>
    </row>
    <row r="2" spans="1:46" ht="15" customHeight="1" x14ac:dyDescent="0.3">
      <c r="A2" s="12" t="s">
        <v>46</v>
      </c>
      <c r="B2" s="13" t="s">
        <v>47</v>
      </c>
      <c r="C2" s="13" t="s">
        <v>48</v>
      </c>
      <c r="D2" s="13"/>
      <c r="E2" s="13" t="s">
        <v>49</v>
      </c>
      <c r="F2" s="13" t="s">
        <v>50</v>
      </c>
      <c r="G2" s="13"/>
      <c r="H2" s="13" t="s">
        <v>51</v>
      </c>
      <c r="I2" s="14" t="s">
        <v>52</v>
      </c>
      <c r="J2" s="12" t="s">
        <v>53</v>
      </c>
      <c r="K2" s="15"/>
      <c r="L2" s="14" t="s">
        <v>54</v>
      </c>
      <c r="M2" s="14" t="s">
        <v>55</v>
      </c>
      <c r="N2" s="14" t="s">
        <v>56</v>
      </c>
      <c r="O2" s="16" t="s">
        <v>57</v>
      </c>
      <c r="P2" s="13" t="s">
        <v>58</v>
      </c>
      <c r="Q2" s="13" t="s">
        <v>59</v>
      </c>
      <c r="R2" s="13" t="s">
        <v>60</v>
      </c>
      <c r="S2" s="17">
        <v>80336598070</v>
      </c>
      <c r="T2" s="13" t="s">
        <v>61</v>
      </c>
      <c r="U2" s="13" t="s">
        <v>62</v>
      </c>
      <c r="V2" s="13" t="s">
        <v>63</v>
      </c>
      <c r="W2" s="13" t="s">
        <v>64</v>
      </c>
      <c r="X2" s="13" t="s">
        <v>65</v>
      </c>
      <c r="Y2" s="13">
        <v>10808324</v>
      </c>
      <c r="Z2" s="18" t="s">
        <v>66</v>
      </c>
      <c r="AA2" s="13" t="s">
        <v>67</v>
      </c>
      <c r="AB2" s="19"/>
      <c r="AC2" s="12"/>
      <c r="AD2" s="13" t="s">
        <v>68</v>
      </c>
      <c r="AE2" s="13"/>
      <c r="AF2" s="20" t="s">
        <v>69</v>
      </c>
      <c r="AG2" s="19" t="s">
        <v>70</v>
      </c>
      <c r="AH2" s="21" t="s">
        <v>71</v>
      </c>
      <c r="AI2" s="22" t="s">
        <v>72</v>
      </c>
      <c r="AJ2" s="15"/>
      <c r="AK2" s="13" t="s">
        <v>73</v>
      </c>
      <c r="AL2" s="13">
        <v>1.012024</v>
      </c>
      <c r="AM2" s="23" t="s">
        <v>74</v>
      </c>
      <c r="AN2" s="13" t="s">
        <v>75</v>
      </c>
      <c r="AO2" s="13" t="str">
        <f t="shared" ref="AO2:AO3" si="0">CONCATENATE(B2," ",C2," ",D2)</f>
        <v xml:space="preserve">Ян пример Хаобо </v>
      </c>
      <c r="AP2" s="13" t="str">
        <f t="shared" ref="AP2:AP3" si="1">CONCATENATE(E2," ",F2," ",G2)</f>
        <v xml:space="preserve">Yang  Haobo </v>
      </c>
      <c r="AQ2" s="13" t="s">
        <v>76</v>
      </c>
      <c r="AR2" s="13" t="s">
        <v>76</v>
      </c>
      <c r="AS2" s="13"/>
      <c r="AT2" s="24"/>
    </row>
    <row r="3" spans="1:46" ht="15" customHeight="1" x14ac:dyDescent="0.3">
      <c r="A3" s="25" t="s">
        <v>77</v>
      </c>
      <c r="B3" s="26"/>
      <c r="C3" s="26"/>
      <c r="D3" s="26"/>
      <c r="E3" s="26"/>
      <c r="F3" s="26"/>
      <c r="G3" s="26"/>
      <c r="H3" s="26"/>
      <c r="I3" s="27"/>
      <c r="J3" s="25"/>
      <c r="K3" s="28"/>
      <c r="L3" s="27"/>
      <c r="M3" s="27"/>
      <c r="N3" s="27"/>
      <c r="O3" s="27"/>
      <c r="P3" s="26"/>
      <c r="Q3" s="26"/>
      <c r="R3" s="26"/>
      <c r="S3" s="29"/>
      <c r="T3" s="29"/>
      <c r="U3" s="26"/>
      <c r="V3" s="26"/>
      <c r="W3" s="26"/>
      <c r="X3" s="26"/>
      <c r="Y3" s="26"/>
      <c r="Z3" s="30"/>
      <c r="AA3" s="26"/>
      <c r="AB3" s="31"/>
      <c r="AC3" s="25"/>
      <c r="AD3" s="26"/>
      <c r="AE3" s="32"/>
      <c r="AF3" s="33"/>
      <c r="AG3" s="31"/>
      <c r="AH3" s="34"/>
      <c r="AI3" s="35"/>
      <c r="AJ3" s="28"/>
      <c r="AK3" s="13"/>
      <c r="AL3" s="26"/>
      <c r="AM3" s="26"/>
      <c r="AN3" s="26"/>
      <c r="AO3" s="26" t="str">
        <f t="shared" si="0"/>
        <v xml:space="preserve">  </v>
      </c>
      <c r="AP3" s="28" t="str">
        <f t="shared" si="1"/>
        <v xml:space="preserve">  </v>
      </c>
      <c r="AQ3" s="26"/>
      <c r="AR3" s="26"/>
      <c r="AS3" s="26"/>
      <c r="AT3" s="26"/>
    </row>
    <row r="4" spans="1:46" ht="15.6" x14ac:dyDescent="0.3">
      <c r="A4" s="36"/>
      <c r="B4" s="37"/>
      <c r="C4" s="37"/>
      <c r="D4" s="37"/>
      <c r="E4" s="37"/>
      <c r="F4" s="37"/>
      <c r="G4" s="37"/>
      <c r="H4" s="37"/>
      <c r="I4" s="38"/>
      <c r="J4" s="37"/>
      <c r="K4" s="37"/>
      <c r="L4" s="38"/>
      <c r="M4" s="38"/>
      <c r="N4" s="38"/>
      <c r="O4" s="38"/>
      <c r="Q4" s="37"/>
      <c r="R4" s="37"/>
      <c r="S4" s="37"/>
      <c r="T4" s="39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40"/>
      <c r="AH4" s="41"/>
      <c r="AI4" s="42"/>
      <c r="AJ4" s="43"/>
      <c r="AK4" s="44"/>
      <c r="AL4" s="36"/>
      <c r="AM4" s="36"/>
      <c r="AP4" s="45"/>
    </row>
    <row r="5" spans="1:46" ht="15.6" x14ac:dyDescent="0.3">
      <c r="A5" s="36"/>
      <c r="B5" s="37"/>
      <c r="C5" s="37"/>
      <c r="D5" s="37"/>
      <c r="E5" s="37"/>
      <c r="F5" s="37"/>
      <c r="G5" s="37"/>
      <c r="H5" s="37"/>
      <c r="I5" s="38"/>
      <c r="J5" s="37"/>
      <c r="K5" s="37"/>
      <c r="L5" s="38"/>
      <c r="M5" s="38"/>
      <c r="N5" s="38"/>
      <c r="O5" s="38"/>
      <c r="Q5" s="37"/>
      <c r="R5" s="37"/>
      <c r="S5" s="37"/>
      <c r="T5" s="39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40"/>
      <c r="AH5" s="41"/>
      <c r="AI5" s="42"/>
      <c r="AJ5" s="43"/>
      <c r="AK5" s="44"/>
      <c r="AL5" s="36"/>
      <c r="AM5" s="36"/>
      <c r="AP5" s="45"/>
    </row>
    <row r="6" spans="1:46" ht="15.6" x14ac:dyDescent="0.3">
      <c r="A6" s="36"/>
      <c r="B6" s="37"/>
      <c r="C6" s="37"/>
      <c r="D6" s="37"/>
      <c r="E6" s="37"/>
      <c r="F6" s="37"/>
      <c r="G6" s="37"/>
      <c r="H6" s="37"/>
      <c r="I6" s="38"/>
      <c r="J6" s="37"/>
      <c r="K6" s="37"/>
      <c r="L6" s="38"/>
      <c r="M6" s="38"/>
      <c r="N6" s="38"/>
      <c r="O6" s="38"/>
      <c r="Q6" s="37"/>
      <c r="R6" s="37"/>
      <c r="S6" s="37"/>
      <c r="T6" s="39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40"/>
      <c r="AH6" s="41"/>
      <c r="AI6" s="42"/>
      <c r="AJ6" s="43"/>
      <c r="AK6" s="44"/>
      <c r="AL6" s="36"/>
      <c r="AM6" s="36"/>
      <c r="AP6" s="45"/>
    </row>
    <row r="7" spans="1:46" ht="15.6" x14ac:dyDescent="0.3">
      <c r="A7" s="36"/>
      <c r="B7" s="37"/>
      <c r="C7" s="37"/>
      <c r="D7" s="37"/>
      <c r="E7" s="37"/>
      <c r="F7" s="37"/>
      <c r="G7" s="37"/>
      <c r="H7" s="37"/>
      <c r="I7" s="38"/>
      <c r="J7" s="37"/>
      <c r="K7" s="37"/>
      <c r="L7" s="38"/>
      <c r="M7" s="38"/>
      <c r="N7" s="38"/>
      <c r="O7" s="38"/>
      <c r="Q7" s="37"/>
      <c r="R7" s="37"/>
      <c r="S7" s="37"/>
      <c r="T7" s="39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0"/>
      <c r="AH7" s="41"/>
      <c r="AI7" s="42"/>
      <c r="AJ7" s="43"/>
      <c r="AK7" s="44"/>
      <c r="AL7" s="36"/>
      <c r="AM7" s="36"/>
      <c r="AP7" s="45"/>
    </row>
    <row r="8" spans="1:46" ht="15.6" x14ac:dyDescent="0.3">
      <c r="A8" s="36"/>
      <c r="B8" s="37"/>
      <c r="C8" s="37"/>
      <c r="D8" s="37"/>
      <c r="E8" s="37"/>
      <c r="F8" s="37"/>
      <c r="G8" s="37"/>
      <c r="H8" s="37"/>
      <c r="I8" s="38"/>
      <c r="J8" s="37"/>
      <c r="K8" s="37"/>
      <c r="L8" s="38"/>
      <c r="M8" s="38"/>
      <c r="N8" s="38"/>
      <c r="O8" s="38"/>
      <c r="Q8" s="37"/>
      <c r="R8" s="37"/>
      <c r="S8" s="37"/>
      <c r="T8" s="39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0"/>
      <c r="AH8" s="41"/>
      <c r="AI8" s="42"/>
      <c r="AJ8" s="43"/>
      <c r="AK8" s="44"/>
      <c r="AL8" s="36"/>
      <c r="AM8" s="36"/>
      <c r="AP8" s="45"/>
    </row>
    <row r="9" spans="1:46" ht="15.6" x14ac:dyDescent="0.3">
      <c r="A9" s="36"/>
      <c r="B9" s="37"/>
      <c r="C9" s="37"/>
      <c r="D9" s="37"/>
      <c r="E9" s="37"/>
      <c r="F9" s="37"/>
      <c r="G9" s="37"/>
      <c r="H9" s="37"/>
      <c r="I9" s="38"/>
      <c r="J9" s="37"/>
      <c r="K9" s="37"/>
      <c r="L9" s="38"/>
      <c r="M9" s="38"/>
      <c r="N9" s="38"/>
      <c r="O9" s="38"/>
      <c r="Q9" s="37"/>
      <c r="R9" s="37"/>
      <c r="S9" s="37"/>
      <c r="T9" s="39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40"/>
      <c r="AH9" s="41"/>
      <c r="AI9" s="42"/>
      <c r="AJ9" s="43"/>
      <c r="AK9" s="44"/>
      <c r="AL9" s="36"/>
      <c r="AM9" s="36"/>
      <c r="AP9" s="45"/>
    </row>
    <row r="10" spans="1:46" ht="15.6" x14ac:dyDescent="0.3">
      <c r="A10" s="36"/>
      <c r="B10" s="37"/>
      <c r="C10" s="37"/>
      <c r="D10" s="37"/>
      <c r="E10" s="37"/>
      <c r="F10" s="37"/>
      <c r="G10" s="37"/>
      <c r="H10" s="37"/>
      <c r="I10" s="38"/>
      <c r="J10" s="37"/>
      <c r="K10" s="37"/>
      <c r="L10" s="38"/>
      <c r="M10" s="38"/>
      <c r="N10" s="38"/>
      <c r="O10" s="38"/>
      <c r="Q10" s="37"/>
      <c r="R10" s="37"/>
      <c r="S10" s="37"/>
      <c r="T10" s="39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40"/>
      <c r="AH10" s="41"/>
      <c r="AI10" s="42"/>
      <c r="AJ10" s="43"/>
      <c r="AK10" s="44"/>
      <c r="AL10" s="36"/>
      <c r="AM10" s="36"/>
      <c r="AP10" s="45"/>
    </row>
    <row r="11" spans="1:46" ht="15.6" x14ac:dyDescent="0.3">
      <c r="A11" s="36"/>
      <c r="B11" s="37"/>
      <c r="C11" s="37"/>
      <c r="D11" s="37"/>
      <c r="E11" s="37"/>
      <c r="F11" s="37"/>
      <c r="G11" s="37"/>
      <c r="H11" s="37"/>
      <c r="I11" s="38"/>
      <c r="J11" s="37"/>
      <c r="K11" s="37"/>
      <c r="L11" s="38"/>
      <c r="M11" s="38"/>
      <c r="N11" s="38"/>
      <c r="O11" s="38"/>
      <c r="Q11" s="37"/>
      <c r="R11" s="37"/>
      <c r="S11" s="37"/>
      <c r="T11" s="39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40"/>
      <c r="AH11" s="41"/>
      <c r="AI11" s="42"/>
      <c r="AJ11" s="43"/>
      <c r="AK11" s="44"/>
      <c r="AL11" s="36"/>
      <c r="AM11" s="36"/>
      <c r="AP11" s="45"/>
    </row>
    <row r="12" spans="1:46" ht="15.6" x14ac:dyDescent="0.3">
      <c r="A12" s="36"/>
      <c r="B12" s="37"/>
      <c r="C12" s="37"/>
      <c r="D12" s="37"/>
      <c r="E12" s="37"/>
      <c r="F12" s="37"/>
      <c r="G12" s="37"/>
      <c r="H12" s="37"/>
      <c r="I12" s="38"/>
      <c r="J12" s="37"/>
      <c r="K12" s="37"/>
      <c r="L12" s="38"/>
      <c r="M12" s="38"/>
      <c r="N12" s="38"/>
      <c r="O12" s="38"/>
      <c r="Q12" s="37"/>
      <c r="R12" s="37"/>
      <c r="S12" s="37"/>
      <c r="T12" s="39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40"/>
      <c r="AH12" s="41"/>
      <c r="AI12" s="42"/>
      <c r="AJ12" s="43"/>
      <c r="AK12" s="44"/>
      <c r="AL12" s="36"/>
      <c r="AM12" s="36"/>
      <c r="AP12" s="45"/>
    </row>
    <row r="13" spans="1:46" ht="15.6" x14ac:dyDescent="0.3">
      <c r="A13" s="36"/>
      <c r="B13" s="37"/>
      <c r="C13" s="37"/>
      <c r="D13" s="37"/>
      <c r="E13" s="37"/>
      <c r="F13" s="37"/>
      <c r="G13" s="37"/>
      <c r="H13" s="37"/>
      <c r="I13" s="38"/>
      <c r="J13" s="37"/>
      <c r="K13" s="37"/>
      <c r="L13" s="38"/>
      <c r="M13" s="38"/>
      <c r="N13" s="38"/>
      <c r="O13" s="38"/>
      <c r="Q13" s="37"/>
      <c r="R13" s="37"/>
      <c r="S13" s="37"/>
      <c r="T13" s="39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40"/>
      <c r="AH13" s="41"/>
      <c r="AI13" s="42"/>
      <c r="AJ13" s="43"/>
      <c r="AK13" s="44"/>
      <c r="AL13" s="36"/>
      <c r="AM13" s="36"/>
      <c r="AP13" s="45"/>
    </row>
    <row r="14" spans="1:46" ht="15.6" x14ac:dyDescent="0.3">
      <c r="A14" s="36"/>
      <c r="B14" s="37"/>
      <c r="C14" s="37"/>
      <c r="D14" s="37"/>
      <c r="E14" s="37"/>
      <c r="F14" s="37"/>
      <c r="G14" s="37"/>
      <c r="H14" s="37"/>
      <c r="I14" s="38"/>
      <c r="J14" s="37"/>
      <c r="K14" s="37"/>
      <c r="L14" s="38"/>
      <c r="M14" s="38"/>
      <c r="N14" s="38"/>
      <c r="O14" s="38"/>
      <c r="Q14" s="37"/>
      <c r="R14" s="37"/>
      <c r="S14" s="37"/>
      <c r="T14" s="39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0"/>
      <c r="AH14" s="41"/>
      <c r="AI14" s="42"/>
      <c r="AJ14" s="43"/>
      <c r="AK14" s="44"/>
      <c r="AL14" s="36"/>
      <c r="AM14" s="36"/>
      <c r="AP14" s="45"/>
    </row>
    <row r="15" spans="1:46" ht="15.6" x14ac:dyDescent="0.3">
      <c r="A15" s="36"/>
      <c r="B15" s="37"/>
      <c r="C15" s="37"/>
      <c r="D15" s="37"/>
      <c r="E15" s="37"/>
      <c r="F15" s="37"/>
      <c r="G15" s="37"/>
      <c r="H15" s="37"/>
      <c r="I15" s="38"/>
      <c r="J15" s="37"/>
      <c r="K15" s="37"/>
      <c r="L15" s="38"/>
      <c r="M15" s="38"/>
      <c r="N15" s="38"/>
      <c r="O15" s="38"/>
      <c r="Q15" s="37"/>
      <c r="R15" s="37"/>
      <c r="S15" s="37"/>
      <c r="T15" s="39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40"/>
      <c r="AH15" s="41"/>
      <c r="AI15" s="42"/>
      <c r="AJ15" s="43"/>
      <c r="AK15" s="44"/>
      <c r="AL15" s="36"/>
      <c r="AM15" s="36"/>
      <c r="AP15" s="45"/>
    </row>
    <row r="16" spans="1:46" ht="15.6" x14ac:dyDescent="0.3">
      <c r="A16" s="36"/>
      <c r="B16" s="37"/>
      <c r="C16" s="37"/>
      <c r="D16" s="37"/>
      <c r="E16" s="37"/>
      <c r="F16" s="37"/>
      <c r="G16" s="37"/>
      <c r="H16" s="37"/>
      <c r="I16" s="38"/>
      <c r="J16" s="37"/>
      <c r="K16" s="37"/>
      <c r="L16" s="38"/>
      <c r="M16" s="38"/>
      <c r="N16" s="38"/>
      <c r="O16" s="38"/>
      <c r="Q16" s="37"/>
      <c r="R16" s="37"/>
      <c r="S16" s="37"/>
      <c r="T16" s="39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40"/>
      <c r="AH16" s="41"/>
      <c r="AI16" s="42"/>
      <c r="AJ16" s="43"/>
      <c r="AK16" s="44"/>
      <c r="AL16" s="36"/>
      <c r="AM16" s="36"/>
      <c r="AP16" s="45"/>
    </row>
    <row r="17" spans="1:42" ht="15.6" x14ac:dyDescent="0.3">
      <c r="A17" s="36"/>
      <c r="B17" s="37"/>
      <c r="C17" s="37"/>
      <c r="D17" s="37"/>
      <c r="E17" s="37"/>
      <c r="F17" s="37"/>
      <c r="G17" s="37"/>
      <c r="H17" s="37"/>
      <c r="I17" s="38"/>
      <c r="J17" s="37"/>
      <c r="K17" s="37"/>
      <c r="L17" s="38"/>
      <c r="M17" s="38"/>
      <c r="N17" s="38"/>
      <c r="O17" s="38"/>
      <c r="Q17" s="37"/>
      <c r="R17" s="37"/>
      <c r="S17" s="37"/>
      <c r="T17" s="39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40"/>
      <c r="AH17" s="41"/>
      <c r="AI17" s="42"/>
      <c r="AJ17" s="43"/>
      <c r="AK17" s="44"/>
      <c r="AL17" s="36"/>
      <c r="AM17" s="36"/>
      <c r="AP17" s="45"/>
    </row>
    <row r="18" spans="1:42" ht="15.6" x14ac:dyDescent="0.3">
      <c r="A18" s="36"/>
      <c r="B18" s="37"/>
      <c r="C18" s="37"/>
      <c r="D18" s="37"/>
      <c r="E18" s="37"/>
      <c r="F18" s="37"/>
      <c r="G18" s="37"/>
      <c r="H18" s="37"/>
      <c r="I18" s="38"/>
      <c r="J18" s="37"/>
      <c r="K18" s="37"/>
      <c r="L18" s="38"/>
      <c r="M18" s="38"/>
      <c r="N18" s="38"/>
      <c r="O18" s="38"/>
      <c r="Q18" s="37"/>
      <c r="R18" s="37"/>
      <c r="S18" s="37"/>
      <c r="T18" s="39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40"/>
      <c r="AH18" s="41"/>
      <c r="AI18" s="42"/>
      <c r="AJ18" s="43"/>
      <c r="AK18" s="44"/>
      <c r="AL18" s="36"/>
      <c r="AM18" s="36"/>
      <c r="AP18" s="45"/>
    </row>
    <row r="19" spans="1:42" ht="15.6" x14ac:dyDescent="0.3">
      <c r="A19" s="36"/>
      <c r="B19" s="37"/>
      <c r="C19" s="37"/>
      <c r="D19" s="37"/>
      <c r="E19" s="37"/>
      <c r="F19" s="37"/>
      <c r="G19" s="37"/>
      <c r="H19" s="37"/>
      <c r="I19" s="38"/>
      <c r="J19" s="37"/>
      <c r="K19" s="37"/>
      <c r="L19" s="38"/>
      <c r="M19" s="38"/>
      <c r="N19" s="38"/>
      <c r="O19" s="38"/>
      <c r="Q19" s="37"/>
      <c r="R19" s="37"/>
      <c r="S19" s="37"/>
      <c r="T19" s="39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40"/>
      <c r="AH19" s="41"/>
      <c r="AI19" s="42"/>
      <c r="AJ19" s="43"/>
      <c r="AK19" s="44"/>
      <c r="AL19" s="36"/>
      <c r="AM19" s="36"/>
      <c r="AP19" s="45"/>
    </row>
    <row r="20" spans="1:42" ht="15.6" x14ac:dyDescent="0.3">
      <c r="A20" s="36"/>
      <c r="B20" s="37"/>
      <c r="C20" s="37"/>
      <c r="D20" s="37"/>
      <c r="E20" s="37"/>
      <c r="F20" s="37"/>
      <c r="G20" s="37"/>
      <c r="H20" s="37"/>
      <c r="I20" s="38"/>
      <c r="J20" s="37"/>
      <c r="K20" s="37"/>
      <c r="L20" s="38"/>
      <c r="M20" s="38"/>
      <c r="N20" s="38"/>
      <c r="O20" s="38"/>
      <c r="Q20" s="37"/>
      <c r="R20" s="37"/>
      <c r="S20" s="37"/>
      <c r="T20" s="39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0"/>
      <c r="AH20" s="41"/>
      <c r="AI20" s="42"/>
      <c r="AJ20" s="43"/>
      <c r="AK20" s="44"/>
      <c r="AL20" s="36"/>
      <c r="AM20" s="36"/>
      <c r="AP20" s="45"/>
    </row>
    <row r="21" spans="1:42" ht="15.75" customHeight="1" x14ac:dyDescent="0.3">
      <c r="A21" s="36"/>
      <c r="B21" s="37"/>
      <c r="C21" s="37"/>
      <c r="D21" s="37"/>
      <c r="E21" s="37"/>
      <c r="F21" s="37"/>
      <c r="G21" s="37"/>
      <c r="H21" s="37"/>
      <c r="I21" s="38"/>
      <c r="J21" s="37"/>
      <c r="K21" s="37"/>
      <c r="L21" s="38"/>
      <c r="M21" s="38"/>
      <c r="N21" s="38"/>
      <c r="O21" s="38"/>
      <c r="Q21" s="37"/>
      <c r="R21" s="37"/>
      <c r="S21" s="37"/>
      <c r="T21" s="39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0"/>
      <c r="AH21" s="41"/>
      <c r="AI21" s="42"/>
      <c r="AJ21" s="43"/>
      <c r="AK21" s="44"/>
      <c r="AL21" s="36"/>
      <c r="AM21" s="36"/>
      <c r="AP21" s="45"/>
    </row>
    <row r="22" spans="1:42" ht="15.75" customHeight="1" x14ac:dyDescent="0.3">
      <c r="A22" s="36"/>
      <c r="B22" s="37"/>
      <c r="C22" s="37"/>
      <c r="D22" s="37"/>
      <c r="E22" s="37"/>
      <c r="F22" s="37"/>
      <c r="G22" s="37"/>
      <c r="H22" s="37"/>
      <c r="I22" s="38"/>
      <c r="J22" s="37"/>
      <c r="K22" s="37"/>
      <c r="L22" s="38"/>
      <c r="M22" s="38"/>
      <c r="N22" s="38"/>
      <c r="O22" s="38"/>
      <c r="Q22" s="37"/>
      <c r="R22" s="37"/>
      <c r="S22" s="37"/>
      <c r="T22" s="39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0"/>
      <c r="AH22" s="41"/>
      <c r="AI22" s="42"/>
      <c r="AJ22" s="43"/>
      <c r="AK22" s="44"/>
      <c r="AL22" s="36"/>
      <c r="AM22" s="36"/>
      <c r="AP22" s="45"/>
    </row>
    <row r="23" spans="1:42" ht="15.75" customHeight="1" x14ac:dyDescent="0.3">
      <c r="A23" s="36"/>
      <c r="B23" s="37"/>
      <c r="C23" s="37"/>
      <c r="D23" s="37"/>
      <c r="E23" s="37"/>
      <c r="F23" s="37"/>
      <c r="G23" s="37"/>
      <c r="H23" s="37"/>
      <c r="I23" s="38"/>
      <c r="J23" s="37"/>
      <c r="K23" s="37"/>
      <c r="L23" s="38"/>
      <c r="M23" s="38"/>
      <c r="N23" s="38"/>
      <c r="O23" s="38"/>
      <c r="Q23" s="37"/>
      <c r="R23" s="37"/>
      <c r="S23" s="37"/>
      <c r="T23" s="39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40"/>
      <c r="AH23" s="41"/>
      <c r="AI23" s="42"/>
      <c r="AJ23" s="43"/>
      <c r="AK23" s="44"/>
      <c r="AL23" s="36"/>
      <c r="AM23" s="36"/>
      <c r="AP23" s="45"/>
    </row>
    <row r="24" spans="1:42" ht="15.75" customHeight="1" x14ac:dyDescent="0.3">
      <c r="A24" s="36"/>
      <c r="B24" s="37"/>
      <c r="C24" s="37"/>
      <c r="D24" s="37"/>
      <c r="E24" s="37"/>
      <c r="F24" s="37"/>
      <c r="G24" s="37"/>
      <c r="H24" s="37"/>
      <c r="I24" s="38"/>
      <c r="J24" s="37"/>
      <c r="K24" s="37"/>
      <c r="L24" s="38"/>
      <c r="M24" s="38"/>
      <c r="N24" s="38"/>
      <c r="O24" s="38"/>
      <c r="Q24" s="37"/>
      <c r="R24" s="37"/>
      <c r="S24" s="37"/>
      <c r="T24" s="39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40"/>
      <c r="AH24" s="41"/>
      <c r="AI24" s="42"/>
      <c r="AJ24" s="43"/>
      <c r="AK24" s="44"/>
      <c r="AL24" s="36"/>
      <c r="AM24" s="36"/>
      <c r="AP24" s="45"/>
    </row>
    <row r="25" spans="1:42" ht="15.75" customHeight="1" x14ac:dyDescent="0.3">
      <c r="A25" s="36"/>
      <c r="B25" s="37"/>
      <c r="C25" s="37"/>
      <c r="D25" s="37"/>
      <c r="E25" s="37"/>
      <c r="F25" s="37"/>
      <c r="G25" s="37"/>
      <c r="H25" s="37"/>
      <c r="I25" s="38"/>
      <c r="J25" s="37"/>
      <c r="K25" s="37"/>
      <c r="L25" s="38"/>
      <c r="M25" s="38"/>
      <c r="N25" s="38"/>
      <c r="O25" s="38"/>
      <c r="Q25" s="37"/>
      <c r="R25" s="37"/>
      <c r="S25" s="37"/>
      <c r="T25" s="39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40"/>
      <c r="AH25" s="41"/>
      <c r="AI25" s="42"/>
      <c r="AJ25" s="43"/>
      <c r="AK25" s="44"/>
      <c r="AL25" s="36"/>
      <c r="AM25" s="36"/>
      <c r="AP25" s="45"/>
    </row>
    <row r="26" spans="1:42" ht="15.75" customHeight="1" x14ac:dyDescent="0.3">
      <c r="A26" s="36"/>
      <c r="B26" s="37"/>
      <c r="C26" s="37"/>
      <c r="D26" s="37"/>
      <c r="E26" s="37"/>
      <c r="F26" s="37"/>
      <c r="G26" s="37"/>
      <c r="H26" s="37"/>
      <c r="I26" s="38"/>
      <c r="J26" s="37"/>
      <c r="K26" s="37"/>
      <c r="L26" s="38"/>
      <c r="M26" s="38"/>
      <c r="N26" s="38"/>
      <c r="O26" s="38"/>
      <c r="Q26" s="37"/>
      <c r="R26" s="37"/>
      <c r="S26" s="37"/>
      <c r="T26" s="39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40"/>
      <c r="AH26" s="41"/>
      <c r="AI26" s="42"/>
      <c r="AJ26" s="43"/>
      <c r="AK26" s="44"/>
      <c r="AL26" s="36"/>
      <c r="AM26" s="36"/>
      <c r="AP26" s="45"/>
    </row>
    <row r="27" spans="1:42" ht="15.75" customHeight="1" x14ac:dyDescent="0.3">
      <c r="A27" s="36"/>
      <c r="B27" s="37"/>
      <c r="C27" s="37"/>
      <c r="D27" s="37"/>
      <c r="E27" s="37"/>
      <c r="F27" s="37"/>
      <c r="G27" s="37"/>
      <c r="H27" s="37"/>
      <c r="I27" s="38"/>
      <c r="J27" s="37"/>
      <c r="K27" s="37"/>
      <c r="L27" s="38"/>
      <c r="M27" s="38"/>
      <c r="N27" s="38"/>
      <c r="O27" s="38"/>
      <c r="Q27" s="37"/>
      <c r="R27" s="37"/>
      <c r="S27" s="37"/>
      <c r="T27" s="39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40"/>
      <c r="AH27" s="41"/>
      <c r="AI27" s="42"/>
      <c r="AJ27" s="43"/>
      <c r="AK27" s="44"/>
      <c r="AL27" s="36"/>
      <c r="AM27" s="36"/>
      <c r="AP27" s="45"/>
    </row>
    <row r="28" spans="1:42" ht="15.75" customHeight="1" x14ac:dyDescent="0.3">
      <c r="A28" s="36"/>
      <c r="B28" s="37"/>
      <c r="C28" s="37"/>
      <c r="D28" s="37"/>
      <c r="E28" s="37"/>
      <c r="F28" s="37"/>
      <c r="G28" s="37"/>
      <c r="H28" s="37"/>
      <c r="I28" s="38"/>
      <c r="J28" s="37"/>
      <c r="K28" s="37"/>
      <c r="L28" s="38"/>
      <c r="M28" s="38"/>
      <c r="N28" s="38"/>
      <c r="O28" s="38"/>
      <c r="Q28" s="37"/>
      <c r="R28" s="37"/>
      <c r="S28" s="37"/>
      <c r="T28" s="39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40"/>
      <c r="AH28" s="41"/>
      <c r="AI28" s="42"/>
      <c r="AJ28" s="43"/>
      <c r="AK28" s="44"/>
      <c r="AL28" s="36"/>
      <c r="AM28" s="36"/>
      <c r="AP28" s="45"/>
    </row>
    <row r="29" spans="1:42" ht="15.75" customHeight="1" x14ac:dyDescent="0.3">
      <c r="A29" s="36"/>
      <c r="B29" s="37"/>
      <c r="C29" s="37"/>
      <c r="D29" s="37"/>
      <c r="E29" s="37"/>
      <c r="F29" s="37"/>
      <c r="G29" s="37"/>
      <c r="H29" s="37"/>
      <c r="I29" s="38"/>
      <c r="J29" s="37"/>
      <c r="K29" s="37"/>
      <c r="L29" s="38"/>
      <c r="M29" s="38"/>
      <c r="N29" s="38"/>
      <c r="O29" s="38"/>
      <c r="Q29" s="37"/>
      <c r="R29" s="37"/>
      <c r="S29" s="37"/>
      <c r="T29" s="39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40"/>
      <c r="AH29" s="41"/>
      <c r="AI29" s="42"/>
      <c r="AJ29" s="43"/>
      <c r="AK29" s="44"/>
      <c r="AL29" s="36"/>
      <c r="AM29" s="36"/>
      <c r="AP29" s="45"/>
    </row>
    <row r="30" spans="1:42" ht="15.75" customHeight="1" x14ac:dyDescent="0.3">
      <c r="A30" s="36"/>
      <c r="B30" s="37"/>
      <c r="C30" s="37"/>
      <c r="D30" s="37"/>
      <c r="E30" s="37"/>
      <c r="F30" s="37"/>
      <c r="G30" s="37"/>
      <c r="H30" s="37"/>
      <c r="I30" s="38"/>
      <c r="J30" s="37"/>
      <c r="K30" s="37"/>
      <c r="L30" s="38"/>
      <c r="M30" s="38"/>
      <c r="N30" s="38"/>
      <c r="O30" s="38"/>
      <c r="Q30" s="37"/>
      <c r="R30" s="37"/>
      <c r="S30" s="37"/>
      <c r="T30" s="39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40"/>
      <c r="AH30" s="41"/>
      <c r="AI30" s="42"/>
      <c r="AJ30" s="43"/>
      <c r="AK30" s="44"/>
      <c r="AL30" s="36"/>
      <c r="AM30" s="36"/>
      <c r="AP30" s="45"/>
    </row>
    <row r="31" spans="1:42" ht="15.75" customHeight="1" x14ac:dyDescent="0.3">
      <c r="A31" s="36"/>
      <c r="B31" s="37"/>
      <c r="C31" s="37"/>
      <c r="D31" s="37"/>
      <c r="E31" s="37"/>
      <c r="F31" s="37"/>
      <c r="G31" s="37"/>
      <c r="H31" s="37"/>
      <c r="I31" s="38"/>
      <c r="J31" s="37"/>
      <c r="K31" s="37"/>
      <c r="L31" s="38"/>
      <c r="M31" s="38"/>
      <c r="N31" s="38"/>
      <c r="O31" s="38"/>
      <c r="Q31" s="37"/>
      <c r="R31" s="37"/>
      <c r="S31" s="37"/>
      <c r="T31" s="39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40"/>
      <c r="AH31" s="41"/>
      <c r="AI31" s="42"/>
      <c r="AJ31" s="43"/>
      <c r="AK31" s="44"/>
      <c r="AL31" s="36"/>
      <c r="AM31" s="36"/>
      <c r="AP31" s="45"/>
    </row>
    <row r="32" spans="1:42" ht="15.75" customHeight="1" x14ac:dyDescent="0.3">
      <c r="A32" s="36"/>
      <c r="B32" s="37"/>
      <c r="C32" s="37"/>
      <c r="D32" s="37"/>
      <c r="E32" s="37"/>
      <c r="F32" s="37"/>
      <c r="G32" s="37"/>
      <c r="H32" s="37"/>
      <c r="I32" s="38"/>
      <c r="J32" s="37"/>
      <c r="K32" s="37"/>
      <c r="L32" s="38"/>
      <c r="M32" s="38"/>
      <c r="N32" s="38"/>
      <c r="O32" s="38"/>
      <c r="Q32" s="37"/>
      <c r="R32" s="37"/>
      <c r="S32" s="37"/>
      <c r="T32" s="39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40"/>
      <c r="AH32" s="41"/>
      <c r="AI32" s="42"/>
      <c r="AJ32" s="43"/>
      <c r="AK32" s="44"/>
      <c r="AL32" s="36"/>
      <c r="AM32" s="36"/>
      <c r="AP32" s="45"/>
    </row>
    <row r="33" spans="1:42" ht="15.75" customHeight="1" x14ac:dyDescent="0.3">
      <c r="A33" s="36"/>
      <c r="B33" s="37"/>
      <c r="C33" s="37"/>
      <c r="D33" s="37"/>
      <c r="E33" s="37"/>
      <c r="F33" s="37"/>
      <c r="G33" s="37"/>
      <c r="H33" s="37"/>
      <c r="I33" s="38"/>
      <c r="J33" s="37"/>
      <c r="K33" s="37"/>
      <c r="L33" s="38"/>
      <c r="M33" s="38"/>
      <c r="N33" s="38"/>
      <c r="O33" s="38"/>
      <c r="Q33" s="37"/>
      <c r="R33" s="37"/>
      <c r="S33" s="37"/>
      <c r="T33" s="39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40"/>
      <c r="AH33" s="41"/>
      <c r="AI33" s="42"/>
      <c r="AJ33" s="43"/>
      <c r="AK33" s="44"/>
      <c r="AL33" s="36"/>
      <c r="AM33" s="36"/>
      <c r="AP33" s="45"/>
    </row>
    <row r="34" spans="1:42" ht="15.75" customHeight="1" x14ac:dyDescent="0.3">
      <c r="A34" s="36"/>
      <c r="B34" s="37"/>
      <c r="C34" s="37"/>
      <c r="D34" s="37"/>
      <c r="E34" s="37"/>
      <c r="F34" s="37"/>
      <c r="G34" s="37"/>
      <c r="H34" s="37"/>
      <c r="I34" s="38"/>
      <c r="J34" s="37"/>
      <c r="K34" s="37"/>
      <c r="L34" s="38"/>
      <c r="M34" s="38"/>
      <c r="N34" s="38"/>
      <c r="O34" s="38"/>
      <c r="Q34" s="37"/>
      <c r="R34" s="37"/>
      <c r="S34" s="37"/>
      <c r="T34" s="39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40"/>
      <c r="AH34" s="41"/>
      <c r="AI34" s="42"/>
      <c r="AJ34" s="43"/>
      <c r="AK34" s="44"/>
      <c r="AL34" s="36"/>
      <c r="AM34" s="36"/>
      <c r="AP34" s="45"/>
    </row>
    <row r="35" spans="1:42" ht="15.75" customHeight="1" x14ac:dyDescent="0.3">
      <c r="A35" s="36"/>
      <c r="B35" s="37"/>
      <c r="C35" s="37"/>
      <c r="D35" s="37"/>
      <c r="E35" s="37"/>
      <c r="F35" s="37"/>
      <c r="G35" s="37"/>
      <c r="H35" s="37"/>
      <c r="I35" s="38"/>
      <c r="J35" s="37"/>
      <c r="K35" s="37"/>
      <c r="L35" s="38"/>
      <c r="M35" s="38"/>
      <c r="N35" s="38"/>
      <c r="O35" s="38"/>
      <c r="Q35" s="37"/>
      <c r="R35" s="37"/>
      <c r="S35" s="37"/>
      <c r="T35" s="39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40"/>
      <c r="AH35" s="41"/>
      <c r="AI35" s="42"/>
      <c r="AJ35" s="43"/>
      <c r="AK35" s="44"/>
      <c r="AL35" s="36"/>
      <c r="AM35" s="36"/>
      <c r="AP35" s="45"/>
    </row>
    <row r="36" spans="1:42" ht="15.75" customHeight="1" x14ac:dyDescent="0.3">
      <c r="A36" s="36"/>
      <c r="B36" s="37"/>
      <c r="C36" s="37"/>
      <c r="D36" s="37"/>
      <c r="E36" s="37"/>
      <c r="F36" s="37"/>
      <c r="G36" s="37"/>
      <c r="H36" s="37"/>
      <c r="I36" s="38"/>
      <c r="J36" s="37"/>
      <c r="K36" s="37"/>
      <c r="L36" s="38"/>
      <c r="M36" s="38"/>
      <c r="N36" s="38"/>
      <c r="O36" s="38"/>
      <c r="Q36" s="37"/>
      <c r="R36" s="37"/>
      <c r="S36" s="37"/>
      <c r="T36" s="39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40"/>
      <c r="AH36" s="41"/>
      <c r="AI36" s="42"/>
      <c r="AJ36" s="43"/>
      <c r="AK36" s="44"/>
      <c r="AL36" s="36"/>
      <c r="AM36" s="36"/>
      <c r="AP36" s="45"/>
    </row>
    <row r="37" spans="1:42" ht="15.75" customHeight="1" x14ac:dyDescent="0.3">
      <c r="A37" s="36"/>
      <c r="B37" s="37"/>
      <c r="C37" s="37"/>
      <c r="D37" s="37"/>
      <c r="E37" s="37"/>
      <c r="F37" s="37"/>
      <c r="G37" s="37"/>
      <c r="H37" s="37"/>
      <c r="I37" s="38"/>
      <c r="J37" s="37"/>
      <c r="K37" s="37"/>
      <c r="L37" s="38"/>
      <c r="M37" s="38"/>
      <c r="N37" s="38"/>
      <c r="O37" s="38"/>
      <c r="Q37" s="37"/>
      <c r="R37" s="37"/>
      <c r="S37" s="37"/>
      <c r="T37" s="39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40"/>
      <c r="AH37" s="41"/>
      <c r="AI37" s="42"/>
      <c r="AJ37" s="43"/>
      <c r="AK37" s="44"/>
      <c r="AL37" s="36"/>
      <c r="AM37" s="36"/>
      <c r="AP37" s="45"/>
    </row>
    <row r="38" spans="1:42" ht="15.75" customHeight="1" x14ac:dyDescent="0.3">
      <c r="A38" s="36"/>
      <c r="B38" s="37"/>
      <c r="C38" s="37"/>
      <c r="D38" s="37"/>
      <c r="E38" s="37"/>
      <c r="F38" s="37"/>
      <c r="G38" s="37"/>
      <c r="H38" s="37"/>
      <c r="I38" s="38"/>
      <c r="J38" s="37"/>
      <c r="K38" s="37"/>
      <c r="L38" s="38"/>
      <c r="M38" s="38"/>
      <c r="N38" s="38"/>
      <c r="O38" s="38"/>
      <c r="Q38" s="37"/>
      <c r="R38" s="37"/>
      <c r="S38" s="37"/>
      <c r="T38" s="39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40"/>
      <c r="AH38" s="41"/>
      <c r="AI38" s="42"/>
      <c r="AJ38" s="43"/>
      <c r="AK38" s="44"/>
      <c r="AL38" s="36"/>
      <c r="AM38" s="36"/>
      <c r="AP38" s="45"/>
    </row>
    <row r="39" spans="1:42" ht="15.75" customHeight="1" x14ac:dyDescent="0.3">
      <c r="A39" s="36"/>
      <c r="B39" s="37"/>
      <c r="C39" s="37"/>
      <c r="D39" s="37"/>
      <c r="E39" s="37"/>
      <c r="F39" s="37"/>
      <c r="G39" s="37"/>
      <c r="H39" s="37"/>
      <c r="I39" s="38"/>
      <c r="J39" s="37"/>
      <c r="K39" s="37"/>
      <c r="L39" s="38"/>
      <c r="M39" s="38"/>
      <c r="N39" s="38"/>
      <c r="O39" s="38"/>
      <c r="Q39" s="37"/>
      <c r="R39" s="37"/>
      <c r="S39" s="37"/>
      <c r="T39" s="39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40"/>
      <c r="AH39" s="41"/>
      <c r="AI39" s="42"/>
      <c r="AJ39" s="43"/>
      <c r="AK39" s="44"/>
      <c r="AL39" s="36"/>
      <c r="AM39" s="36"/>
      <c r="AP39" s="45"/>
    </row>
    <row r="40" spans="1:42" ht="15.75" customHeight="1" x14ac:dyDescent="0.3">
      <c r="A40" s="36"/>
      <c r="B40" s="37"/>
      <c r="C40" s="37"/>
      <c r="D40" s="37"/>
      <c r="E40" s="37"/>
      <c r="F40" s="37"/>
      <c r="G40" s="37"/>
      <c r="H40" s="37"/>
      <c r="I40" s="38"/>
      <c r="J40" s="37"/>
      <c r="K40" s="37"/>
      <c r="L40" s="38"/>
      <c r="M40" s="38"/>
      <c r="N40" s="38"/>
      <c r="O40" s="38"/>
      <c r="Q40" s="37"/>
      <c r="R40" s="37"/>
      <c r="S40" s="37"/>
      <c r="T40" s="39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40"/>
      <c r="AH40" s="41"/>
      <c r="AI40" s="42"/>
      <c r="AJ40" s="43"/>
      <c r="AK40" s="44"/>
      <c r="AL40" s="36"/>
      <c r="AM40" s="36"/>
      <c r="AP40" s="45"/>
    </row>
    <row r="41" spans="1:42" ht="15.75" customHeight="1" x14ac:dyDescent="0.3">
      <c r="A41" s="36"/>
      <c r="B41" s="37"/>
      <c r="C41" s="37"/>
      <c r="D41" s="37"/>
      <c r="E41" s="37"/>
      <c r="F41" s="37"/>
      <c r="G41" s="37"/>
      <c r="H41" s="37"/>
      <c r="I41" s="38"/>
      <c r="J41" s="37"/>
      <c r="K41" s="37"/>
      <c r="L41" s="38"/>
      <c r="M41" s="38"/>
      <c r="N41" s="38"/>
      <c r="O41" s="38"/>
      <c r="Q41" s="37"/>
      <c r="R41" s="37"/>
      <c r="S41" s="37"/>
      <c r="T41" s="39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40"/>
      <c r="AH41" s="41"/>
      <c r="AI41" s="42"/>
      <c r="AJ41" s="43"/>
      <c r="AK41" s="44"/>
      <c r="AL41" s="36"/>
      <c r="AM41" s="36"/>
      <c r="AP41" s="45"/>
    </row>
    <row r="42" spans="1:42" ht="15.75" customHeight="1" x14ac:dyDescent="0.3">
      <c r="A42" s="36"/>
      <c r="B42" s="37"/>
      <c r="C42" s="37"/>
      <c r="D42" s="37"/>
      <c r="E42" s="37"/>
      <c r="F42" s="37"/>
      <c r="G42" s="37"/>
      <c r="H42" s="37"/>
      <c r="I42" s="38"/>
      <c r="J42" s="37"/>
      <c r="K42" s="37"/>
      <c r="L42" s="38"/>
      <c r="M42" s="38"/>
      <c r="N42" s="38"/>
      <c r="O42" s="38"/>
      <c r="Q42" s="37"/>
      <c r="R42" s="37"/>
      <c r="S42" s="37"/>
      <c r="T42" s="39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40"/>
      <c r="AH42" s="41"/>
      <c r="AI42" s="42"/>
      <c r="AJ42" s="43"/>
      <c r="AK42" s="44"/>
      <c r="AL42" s="36"/>
      <c r="AM42" s="36"/>
      <c r="AP42" s="45"/>
    </row>
    <row r="43" spans="1:42" ht="15.75" customHeight="1" x14ac:dyDescent="0.3">
      <c r="A43" s="36"/>
      <c r="B43" s="37"/>
      <c r="C43" s="37"/>
      <c r="D43" s="37"/>
      <c r="E43" s="37"/>
      <c r="F43" s="37"/>
      <c r="G43" s="37"/>
      <c r="H43" s="37"/>
      <c r="I43" s="38"/>
      <c r="J43" s="37"/>
      <c r="K43" s="37"/>
      <c r="L43" s="38"/>
      <c r="M43" s="38"/>
      <c r="N43" s="38"/>
      <c r="O43" s="38"/>
      <c r="Q43" s="37"/>
      <c r="R43" s="37"/>
      <c r="S43" s="37"/>
      <c r="T43" s="39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40"/>
      <c r="AH43" s="41"/>
      <c r="AI43" s="42"/>
      <c r="AJ43" s="43"/>
      <c r="AK43" s="44"/>
      <c r="AL43" s="36"/>
      <c r="AM43" s="36"/>
      <c r="AP43" s="45"/>
    </row>
    <row r="44" spans="1:42" ht="15.75" customHeight="1" x14ac:dyDescent="0.3">
      <c r="A44" s="36"/>
      <c r="B44" s="37"/>
      <c r="C44" s="37"/>
      <c r="D44" s="37"/>
      <c r="E44" s="37"/>
      <c r="F44" s="37"/>
      <c r="G44" s="37"/>
      <c r="H44" s="37"/>
      <c r="I44" s="38"/>
      <c r="J44" s="37"/>
      <c r="K44" s="37"/>
      <c r="L44" s="38"/>
      <c r="M44" s="38"/>
      <c r="N44" s="38"/>
      <c r="O44" s="38"/>
      <c r="Q44" s="37"/>
      <c r="R44" s="37"/>
      <c r="S44" s="37"/>
      <c r="T44" s="39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40"/>
      <c r="AH44" s="41"/>
      <c r="AI44" s="42"/>
      <c r="AJ44" s="43"/>
      <c r="AK44" s="44"/>
      <c r="AL44" s="36"/>
      <c r="AM44" s="36"/>
      <c r="AP44" s="45"/>
    </row>
    <row r="45" spans="1:42" ht="15.75" customHeight="1" x14ac:dyDescent="0.3">
      <c r="A45" s="36"/>
      <c r="B45" s="37"/>
      <c r="C45" s="37"/>
      <c r="D45" s="37"/>
      <c r="E45" s="37"/>
      <c r="F45" s="37"/>
      <c r="G45" s="37"/>
      <c r="H45" s="37"/>
      <c r="I45" s="38"/>
      <c r="J45" s="37"/>
      <c r="K45" s="37"/>
      <c r="L45" s="38"/>
      <c r="M45" s="38"/>
      <c r="N45" s="38"/>
      <c r="O45" s="38"/>
      <c r="Q45" s="37"/>
      <c r="R45" s="37"/>
      <c r="S45" s="37"/>
      <c r="T45" s="39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40"/>
      <c r="AH45" s="41"/>
      <c r="AI45" s="42"/>
      <c r="AJ45" s="43"/>
      <c r="AK45" s="44"/>
      <c r="AL45" s="36"/>
      <c r="AM45" s="36"/>
      <c r="AP45" s="45"/>
    </row>
    <row r="46" spans="1:42" ht="15.75" customHeight="1" x14ac:dyDescent="0.3">
      <c r="A46" s="36"/>
      <c r="B46" s="37"/>
      <c r="C46" s="37"/>
      <c r="D46" s="37"/>
      <c r="E46" s="37"/>
      <c r="F46" s="37"/>
      <c r="G46" s="37"/>
      <c r="H46" s="37"/>
      <c r="I46" s="38"/>
      <c r="J46" s="37"/>
      <c r="K46" s="37"/>
      <c r="L46" s="38"/>
      <c r="M46" s="38"/>
      <c r="N46" s="38"/>
      <c r="O46" s="38"/>
      <c r="Q46" s="37"/>
      <c r="R46" s="37"/>
      <c r="S46" s="37"/>
      <c r="T46" s="39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40"/>
      <c r="AH46" s="41"/>
      <c r="AI46" s="42"/>
      <c r="AJ46" s="43"/>
      <c r="AK46" s="44"/>
      <c r="AL46" s="36"/>
      <c r="AM46" s="36"/>
      <c r="AP46" s="45"/>
    </row>
    <row r="47" spans="1:42" ht="15.75" customHeight="1" x14ac:dyDescent="0.3">
      <c r="A47" s="36"/>
      <c r="B47" s="37"/>
      <c r="C47" s="37"/>
      <c r="D47" s="37"/>
      <c r="E47" s="37"/>
      <c r="F47" s="37"/>
      <c r="G47" s="37"/>
      <c r="H47" s="37"/>
      <c r="I47" s="38"/>
      <c r="J47" s="37"/>
      <c r="K47" s="37"/>
      <c r="L47" s="38"/>
      <c r="M47" s="38"/>
      <c r="N47" s="38"/>
      <c r="O47" s="38"/>
      <c r="Q47" s="37"/>
      <c r="R47" s="37"/>
      <c r="S47" s="37"/>
      <c r="T47" s="39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40"/>
      <c r="AH47" s="41"/>
      <c r="AI47" s="42"/>
      <c r="AJ47" s="43"/>
      <c r="AK47" s="44"/>
      <c r="AL47" s="36"/>
      <c r="AM47" s="36"/>
      <c r="AP47" s="45"/>
    </row>
    <row r="48" spans="1:42" ht="15.75" customHeight="1" x14ac:dyDescent="0.3">
      <c r="A48" s="36"/>
      <c r="B48" s="37"/>
      <c r="C48" s="37"/>
      <c r="D48" s="37"/>
      <c r="E48" s="37"/>
      <c r="F48" s="37"/>
      <c r="G48" s="37"/>
      <c r="H48" s="37"/>
      <c r="I48" s="38"/>
      <c r="J48" s="37"/>
      <c r="K48" s="37"/>
      <c r="L48" s="38"/>
      <c r="M48" s="38"/>
      <c r="N48" s="38"/>
      <c r="O48" s="38"/>
      <c r="Q48" s="37"/>
      <c r="R48" s="37"/>
      <c r="S48" s="37"/>
      <c r="T48" s="39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40"/>
      <c r="AH48" s="41"/>
      <c r="AI48" s="42"/>
      <c r="AJ48" s="43"/>
      <c r="AK48" s="44"/>
      <c r="AL48" s="36"/>
      <c r="AM48" s="36"/>
      <c r="AP48" s="45"/>
    </row>
    <row r="49" spans="1:42" ht="15.75" customHeight="1" x14ac:dyDescent="0.3">
      <c r="A49" s="36"/>
      <c r="B49" s="37"/>
      <c r="C49" s="37"/>
      <c r="D49" s="37"/>
      <c r="E49" s="37"/>
      <c r="F49" s="37"/>
      <c r="G49" s="37"/>
      <c r="H49" s="37"/>
      <c r="I49" s="38"/>
      <c r="J49" s="37"/>
      <c r="K49" s="37"/>
      <c r="L49" s="38"/>
      <c r="M49" s="38"/>
      <c r="N49" s="38"/>
      <c r="O49" s="38"/>
      <c r="Q49" s="37"/>
      <c r="R49" s="37"/>
      <c r="S49" s="37"/>
      <c r="T49" s="39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40"/>
      <c r="AH49" s="41"/>
      <c r="AI49" s="42"/>
      <c r="AJ49" s="43"/>
      <c r="AK49" s="44"/>
      <c r="AL49" s="36"/>
      <c r="AM49" s="36"/>
      <c r="AP49" s="45"/>
    </row>
    <row r="50" spans="1:42" ht="15.75" customHeight="1" x14ac:dyDescent="0.3">
      <c r="A50" s="36"/>
      <c r="B50" s="37"/>
      <c r="C50" s="37"/>
      <c r="D50" s="37"/>
      <c r="E50" s="37"/>
      <c r="F50" s="37"/>
      <c r="G50" s="37"/>
      <c r="H50" s="37"/>
      <c r="I50" s="38"/>
      <c r="J50" s="37"/>
      <c r="K50" s="37"/>
      <c r="L50" s="38"/>
      <c r="M50" s="38"/>
      <c r="N50" s="38"/>
      <c r="O50" s="38"/>
      <c r="Q50" s="37"/>
      <c r="R50" s="37"/>
      <c r="S50" s="37"/>
      <c r="T50" s="39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40"/>
      <c r="AH50" s="41"/>
      <c r="AI50" s="42"/>
      <c r="AJ50" s="43"/>
      <c r="AK50" s="44"/>
      <c r="AL50" s="36"/>
      <c r="AM50" s="36"/>
      <c r="AP50" s="45"/>
    </row>
    <row r="51" spans="1:42" ht="15.75" customHeight="1" x14ac:dyDescent="0.3">
      <c r="A51" s="36"/>
      <c r="B51" s="37"/>
      <c r="C51" s="37"/>
      <c r="D51" s="37"/>
      <c r="E51" s="37"/>
      <c r="F51" s="37"/>
      <c r="G51" s="37"/>
      <c r="H51" s="37"/>
      <c r="I51" s="38"/>
      <c r="J51" s="37"/>
      <c r="K51" s="37"/>
      <c r="L51" s="38"/>
      <c r="M51" s="38"/>
      <c r="N51" s="38"/>
      <c r="O51" s="38"/>
      <c r="Q51" s="37"/>
      <c r="R51" s="37"/>
      <c r="S51" s="37"/>
      <c r="T51" s="39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40"/>
      <c r="AH51" s="41"/>
      <c r="AI51" s="42"/>
      <c r="AJ51" s="43"/>
      <c r="AK51" s="44"/>
      <c r="AL51" s="36"/>
      <c r="AM51" s="36"/>
      <c r="AP51" s="45"/>
    </row>
    <row r="52" spans="1:42" ht="15.75" customHeight="1" x14ac:dyDescent="0.3">
      <c r="A52" s="36"/>
      <c r="B52" s="37"/>
      <c r="C52" s="37"/>
      <c r="D52" s="37"/>
      <c r="E52" s="37"/>
      <c r="F52" s="37"/>
      <c r="G52" s="37"/>
      <c r="H52" s="37"/>
      <c r="I52" s="38"/>
      <c r="J52" s="37"/>
      <c r="K52" s="37"/>
      <c r="L52" s="38"/>
      <c r="M52" s="38"/>
      <c r="N52" s="38"/>
      <c r="O52" s="38"/>
      <c r="Q52" s="37"/>
      <c r="R52" s="37"/>
      <c r="S52" s="37"/>
      <c r="T52" s="39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40"/>
      <c r="AH52" s="41"/>
      <c r="AI52" s="42"/>
      <c r="AJ52" s="43"/>
      <c r="AK52" s="44"/>
      <c r="AL52" s="36"/>
      <c r="AM52" s="36"/>
      <c r="AP52" s="45"/>
    </row>
    <row r="53" spans="1:42" ht="15.75" customHeight="1" x14ac:dyDescent="0.3">
      <c r="A53" s="36"/>
      <c r="B53" s="37"/>
      <c r="C53" s="37"/>
      <c r="D53" s="37"/>
      <c r="E53" s="37"/>
      <c r="F53" s="37"/>
      <c r="G53" s="37"/>
      <c r="H53" s="37"/>
      <c r="I53" s="38"/>
      <c r="J53" s="37"/>
      <c r="K53" s="37"/>
      <c r="L53" s="38"/>
      <c r="M53" s="38"/>
      <c r="N53" s="38"/>
      <c r="O53" s="38"/>
      <c r="Q53" s="37"/>
      <c r="R53" s="37"/>
      <c r="S53" s="37"/>
      <c r="T53" s="39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40"/>
      <c r="AH53" s="41"/>
      <c r="AI53" s="42"/>
      <c r="AJ53" s="43"/>
      <c r="AK53" s="44"/>
      <c r="AL53" s="36"/>
      <c r="AM53" s="36"/>
      <c r="AP53" s="45"/>
    </row>
    <row r="54" spans="1:42" ht="15.75" customHeight="1" x14ac:dyDescent="0.3">
      <c r="A54" s="36"/>
      <c r="B54" s="37"/>
      <c r="C54" s="37"/>
      <c r="D54" s="37"/>
      <c r="E54" s="37"/>
      <c r="F54" s="37"/>
      <c r="G54" s="37"/>
      <c r="H54" s="37"/>
      <c r="I54" s="38"/>
      <c r="J54" s="37"/>
      <c r="K54" s="37"/>
      <c r="L54" s="38"/>
      <c r="M54" s="38"/>
      <c r="N54" s="38"/>
      <c r="O54" s="38"/>
      <c r="Q54" s="37"/>
      <c r="R54" s="37"/>
      <c r="S54" s="37"/>
      <c r="T54" s="39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40"/>
      <c r="AH54" s="41"/>
      <c r="AI54" s="42"/>
      <c r="AJ54" s="43"/>
      <c r="AK54" s="44"/>
      <c r="AL54" s="36"/>
      <c r="AM54" s="36"/>
      <c r="AP54" s="45"/>
    </row>
    <row r="55" spans="1:42" ht="15.75" customHeight="1" x14ac:dyDescent="0.3">
      <c r="A55" s="36"/>
      <c r="B55" s="37"/>
      <c r="C55" s="37"/>
      <c r="D55" s="37"/>
      <c r="E55" s="37"/>
      <c r="F55" s="37"/>
      <c r="G55" s="37"/>
      <c r="H55" s="37"/>
      <c r="I55" s="38"/>
      <c r="J55" s="37"/>
      <c r="K55" s="37"/>
      <c r="L55" s="38"/>
      <c r="M55" s="38"/>
      <c r="N55" s="38"/>
      <c r="O55" s="38"/>
      <c r="Q55" s="37"/>
      <c r="R55" s="37"/>
      <c r="S55" s="37"/>
      <c r="T55" s="39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40"/>
      <c r="AH55" s="41"/>
      <c r="AI55" s="42"/>
      <c r="AJ55" s="43"/>
      <c r="AK55" s="44"/>
      <c r="AL55" s="36"/>
      <c r="AM55" s="36"/>
      <c r="AP55" s="45"/>
    </row>
    <row r="56" spans="1:42" ht="15.75" customHeight="1" x14ac:dyDescent="0.3">
      <c r="A56" s="36"/>
      <c r="B56" s="37"/>
      <c r="C56" s="37"/>
      <c r="D56" s="37"/>
      <c r="E56" s="37"/>
      <c r="F56" s="37"/>
      <c r="G56" s="37"/>
      <c r="H56" s="37"/>
      <c r="I56" s="38"/>
      <c r="J56" s="37"/>
      <c r="K56" s="37"/>
      <c r="L56" s="38"/>
      <c r="M56" s="38"/>
      <c r="N56" s="38"/>
      <c r="O56" s="38"/>
      <c r="Q56" s="37"/>
      <c r="R56" s="37"/>
      <c r="S56" s="37"/>
      <c r="T56" s="39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40"/>
      <c r="AH56" s="41"/>
      <c r="AI56" s="42"/>
      <c r="AJ56" s="43"/>
      <c r="AK56" s="44"/>
      <c r="AL56" s="36"/>
      <c r="AM56" s="36"/>
      <c r="AP56" s="45"/>
    </row>
    <row r="57" spans="1:42" ht="15.75" customHeight="1" x14ac:dyDescent="0.3">
      <c r="A57" s="36"/>
      <c r="B57" s="37"/>
      <c r="C57" s="37"/>
      <c r="D57" s="37"/>
      <c r="E57" s="37"/>
      <c r="F57" s="37"/>
      <c r="G57" s="37"/>
      <c r="H57" s="37"/>
      <c r="I57" s="38"/>
      <c r="J57" s="37"/>
      <c r="K57" s="37"/>
      <c r="L57" s="38"/>
      <c r="M57" s="38"/>
      <c r="N57" s="38"/>
      <c r="O57" s="38"/>
      <c r="Q57" s="37"/>
      <c r="R57" s="37"/>
      <c r="S57" s="37"/>
      <c r="T57" s="39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40"/>
      <c r="AH57" s="41"/>
      <c r="AI57" s="42"/>
      <c r="AJ57" s="43"/>
      <c r="AK57" s="44"/>
      <c r="AL57" s="36"/>
      <c r="AM57" s="36"/>
      <c r="AP57" s="45"/>
    </row>
    <row r="58" spans="1:42" ht="15.75" customHeight="1" x14ac:dyDescent="0.3">
      <c r="A58" s="36"/>
      <c r="B58" s="37"/>
      <c r="C58" s="37"/>
      <c r="D58" s="37"/>
      <c r="E58" s="37"/>
      <c r="F58" s="37"/>
      <c r="G58" s="37"/>
      <c r="H58" s="37"/>
      <c r="I58" s="38"/>
      <c r="J58" s="37"/>
      <c r="K58" s="37"/>
      <c r="L58" s="38"/>
      <c r="M58" s="38"/>
      <c r="N58" s="38"/>
      <c r="O58" s="38"/>
      <c r="Q58" s="37"/>
      <c r="R58" s="37"/>
      <c r="S58" s="37"/>
      <c r="T58" s="39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40"/>
      <c r="AH58" s="41"/>
      <c r="AI58" s="42"/>
      <c r="AJ58" s="43"/>
      <c r="AK58" s="44"/>
      <c r="AL58" s="36"/>
      <c r="AM58" s="36"/>
      <c r="AP58" s="45"/>
    </row>
    <row r="59" spans="1:42" ht="15.75" customHeight="1" x14ac:dyDescent="0.3">
      <c r="A59" s="36"/>
      <c r="B59" s="37"/>
      <c r="C59" s="37"/>
      <c r="D59" s="37"/>
      <c r="E59" s="37"/>
      <c r="F59" s="37"/>
      <c r="G59" s="37"/>
      <c r="H59" s="37"/>
      <c r="I59" s="38"/>
      <c r="J59" s="37"/>
      <c r="K59" s="37"/>
      <c r="L59" s="38"/>
      <c r="M59" s="38"/>
      <c r="N59" s="38"/>
      <c r="O59" s="38"/>
      <c r="Q59" s="37"/>
      <c r="R59" s="37"/>
      <c r="S59" s="37"/>
      <c r="T59" s="39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40"/>
      <c r="AH59" s="41"/>
      <c r="AI59" s="42"/>
      <c r="AJ59" s="43"/>
      <c r="AK59" s="44"/>
      <c r="AL59" s="36"/>
      <c r="AM59" s="36"/>
      <c r="AP59" s="45"/>
    </row>
    <row r="60" spans="1:42" ht="15.75" customHeight="1" x14ac:dyDescent="0.3">
      <c r="A60" s="36"/>
      <c r="B60" s="37"/>
      <c r="C60" s="37"/>
      <c r="D60" s="37"/>
      <c r="E60" s="37"/>
      <c r="F60" s="37"/>
      <c r="G60" s="37"/>
      <c r="H60" s="37"/>
      <c r="I60" s="38"/>
      <c r="J60" s="37"/>
      <c r="K60" s="37"/>
      <c r="L60" s="38"/>
      <c r="M60" s="38"/>
      <c r="N60" s="38"/>
      <c r="O60" s="38"/>
      <c r="Q60" s="37"/>
      <c r="R60" s="37"/>
      <c r="S60" s="37"/>
      <c r="T60" s="39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40"/>
      <c r="AH60" s="41"/>
      <c r="AI60" s="42"/>
      <c r="AJ60" s="43"/>
      <c r="AK60" s="44"/>
      <c r="AL60" s="36"/>
      <c r="AM60" s="36"/>
      <c r="AP60" s="45"/>
    </row>
    <row r="61" spans="1:42" ht="15.75" customHeight="1" x14ac:dyDescent="0.3">
      <c r="A61" s="36"/>
      <c r="B61" s="37"/>
      <c r="C61" s="37"/>
      <c r="D61" s="37"/>
      <c r="E61" s="37"/>
      <c r="F61" s="37"/>
      <c r="G61" s="37"/>
      <c r="H61" s="37"/>
      <c r="I61" s="38"/>
      <c r="J61" s="37"/>
      <c r="K61" s="37"/>
      <c r="L61" s="38"/>
      <c r="M61" s="38"/>
      <c r="N61" s="38"/>
      <c r="O61" s="38"/>
      <c r="Q61" s="37"/>
      <c r="R61" s="37"/>
      <c r="S61" s="37"/>
      <c r="T61" s="39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40"/>
      <c r="AH61" s="41"/>
      <c r="AI61" s="42"/>
      <c r="AJ61" s="43"/>
      <c r="AK61" s="44"/>
      <c r="AL61" s="36"/>
      <c r="AM61" s="36"/>
      <c r="AP61" s="45"/>
    </row>
    <row r="62" spans="1:42" ht="15.75" customHeight="1" x14ac:dyDescent="0.3">
      <c r="A62" s="36"/>
      <c r="B62" s="37"/>
      <c r="C62" s="37"/>
      <c r="D62" s="37"/>
      <c r="E62" s="37"/>
      <c r="F62" s="37"/>
      <c r="G62" s="37"/>
      <c r="H62" s="37"/>
      <c r="I62" s="38"/>
      <c r="J62" s="37"/>
      <c r="K62" s="37"/>
      <c r="L62" s="38"/>
      <c r="M62" s="38"/>
      <c r="N62" s="38"/>
      <c r="O62" s="38"/>
      <c r="Q62" s="37"/>
      <c r="R62" s="37"/>
      <c r="S62" s="37"/>
      <c r="T62" s="39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40"/>
      <c r="AH62" s="41"/>
      <c r="AI62" s="42"/>
      <c r="AJ62" s="43"/>
      <c r="AK62" s="44"/>
      <c r="AL62" s="36"/>
      <c r="AM62" s="36"/>
      <c r="AP62" s="45"/>
    </row>
    <row r="63" spans="1:42" ht="15.75" customHeight="1" x14ac:dyDescent="0.3">
      <c r="A63" s="36"/>
      <c r="B63" s="37"/>
      <c r="C63" s="37"/>
      <c r="D63" s="37"/>
      <c r="E63" s="37"/>
      <c r="F63" s="37"/>
      <c r="G63" s="37"/>
      <c r="H63" s="37"/>
      <c r="I63" s="38"/>
      <c r="J63" s="37"/>
      <c r="K63" s="37"/>
      <c r="L63" s="38"/>
      <c r="M63" s="38"/>
      <c r="N63" s="38"/>
      <c r="O63" s="38"/>
      <c r="Q63" s="37"/>
      <c r="R63" s="37"/>
      <c r="S63" s="37"/>
      <c r="T63" s="39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40"/>
      <c r="AH63" s="41"/>
      <c r="AI63" s="42"/>
      <c r="AJ63" s="43"/>
      <c r="AK63" s="44"/>
      <c r="AL63" s="36"/>
      <c r="AM63" s="36"/>
      <c r="AP63" s="45"/>
    </row>
    <row r="64" spans="1:42" ht="15.75" customHeight="1" x14ac:dyDescent="0.3">
      <c r="A64" s="36"/>
      <c r="B64" s="37"/>
      <c r="C64" s="37"/>
      <c r="D64" s="37"/>
      <c r="E64" s="37"/>
      <c r="F64" s="37"/>
      <c r="G64" s="37"/>
      <c r="H64" s="37"/>
      <c r="I64" s="38"/>
      <c r="J64" s="37"/>
      <c r="K64" s="37"/>
      <c r="L64" s="38"/>
      <c r="M64" s="38"/>
      <c r="N64" s="38"/>
      <c r="O64" s="38"/>
      <c r="Q64" s="37"/>
      <c r="R64" s="37"/>
      <c r="S64" s="37"/>
      <c r="T64" s="39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40"/>
      <c r="AH64" s="41"/>
      <c r="AI64" s="42"/>
      <c r="AJ64" s="43"/>
      <c r="AK64" s="44"/>
      <c r="AL64" s="36"/>
      <c r="AM64" s="36"/>
      <c r="AP64" s="45"/>
    </row>
    <row r="65" spans="1:42" ht="15.75" customHeight="1" x14ac:dyDescent="0.3">
      <c r="A65" s="36"/>
      <c r="B65" s="37"/>
      <c r="C65" s="37"/>
      <c r="D65" s="37"/>
      <c r="E65" s="37"/>
      <c r="F65" s="37"/>
      <c r="G65" s="37"/>
      <c r="H65" s="37"/>
      <c r="I65" s="38"/>
      <c r="J65" s="37"/>
      <c r="K65" s="37"/>
      <c r="L65" s="38"/>
      <c r="M65" s="38"/>
      <c r="N65" s="38"/>
      <c r="O65" s="38"/>
      <c r="Q65" s="37"/>
      <c r="R65" s="37"/>
      <c r="S65" s="37"/>
      <c r="T65" s="39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40"/>
      <c r="AH65" s="41"/>
      <c r="AI65" s="42"/>
      <c r="AJ65" s="43"/>
      <c r="AK65" s="44"/>
      <c r="AL65" s="36"/>
      <c r="AM65" s="36"/>
      <c r="AP65" s="45"/>
    </row>
    <row r="66" spans="1:42" ht="15.75" customHeight="1" x14ac:dyDescent="0.3">
      <c r="A66" s="36"/>
      <c r="B66" s="37"/>
      <c r="C66" s="37"/>
      <c r="D66" s="37"/>
      <c r="E66" s="37"/>
      <c r="F66" s="37"/>
      <c r="G66" s="37"/>
      <c r="H66" s="37"/>
      <c r="I66" s="38"/>
      <c r="J66" s="37"/>
      <c r="K66" s="37"/>
      <c r="L66" s="38"/>
      <c r="M66" s="38"/>
      <c r="N66" s="38"/>
      <c r="O66" s="38"/>
      <c r="Q66" s="37"/>
      <c r="R66" s="37"/>
      <c r="S66" s="37"/>
      <c r="T66" s="39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40"/>
      <c r="AH66" s="41"/>
      <c r="AI66" s="42"/>
      <c r="AJ66" s="43"/>
      <c r="AK66" s="44"/>
      <c r="AL66" s="36"/>
      <c r="AM66" s="36"/>
      <c r="AP66" s="45"/>
    </row>
    <row r="67" spans="1:42" ht="15.75" customHeight="1" x14ac:dyDescent="0.3">
      <c r="A67" s="36"/>
      <c r="B67" s="37"/>
      <c r="C67" s="37"/>
      <c r="D67" s="37"/>
      <c r="E67" s="37"/>
      <c r="F67" s="37"/>
      <c r="G67" s="37"/>
      <c r="H67" s="37"/>
      <c r="I67" s="38"/>
      <c r="J67" s="37"/>
      <c r="K67" s="37"/>
      <c r="L67" s="38"/>
      <c r="M67" s="38"/>
      <c r="N67" s="38"/>
      <c r="O67" s="38"/>
      <c r="Q67" s="37"/>
      <c r="R67" s="37"/>
      <c r="S67" s="37"/>
      <c r="T67" s="39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40"/>
      <c r="AH67" s="41"/>
      <c r="AI67" s="42"/>
      <c r="AJ67" s="43"/>
      <c r="AK67" s="44"/>
      <c r="AL67" s="36"/>
      <c r="AM67" s="36"/>
      <c r="AP67" s="45"/>
    </row>
    <row r="68" spans="1:42" ht="15.75" customHeight="1" x14ac:dyDescent="0.3">
      <c r="A68" s="36"/>
      <c r="B68" s="37"/>
      <c r="C68" s="37"/>
      <c r="D68" s="37"/>
      <c r="E68" s="37"/>
      <c r="F68" s="37"/>
      <c r="G68" s="37"/>
      <c r="H68" s="37"/>
      <c r="I68" s="38"/>
      <c r="J68" s="37"/>
      <c r="K68" s="37"/>
      <c r="L68" s="38"/>
      <c r="M68" s="38"/>
      <c r="N68" s="38"/>
      <c r="O68" s="38"/>
      <c r="Q68" s="37"/>
      <c r="R68" s="37"/>
      <c r="S68" s="37"/>
      <c r="T68" s="39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40"/>
      <c r="AH68" s="41"/>
      <c r="AI68" s="42"/>
      <c r="AJ68" s="43"/>
      <c r="AK68" s="44"/>
      <c r="AL68" s="36"/>
      <c r="AM68" s="36"/>
      <c r="AP68" s="45"/>
    </row>
    <row r="69" spans="1:42" ht="15.75" customHeight="1" x14ac:dyDescent="0.3">
      <c r="A69" s="36"/>
      <c r="B69" s="37"/>
      <c r="C69" s="37"/>
      <c r="D69" s="37"/>
      <c r="E69" s="37"/>
      <c r="F69" s="37"/>
      <c r="G69" s="37"/>
      <c r="H69" s="37"/>
      <c r="I69" s="38"/>
      <c r="J69" s="37"/>
      <c r="K69" s="37"/>
      <c r="L69" s="38"/>
      <c r="M69" s="38"/>
      <c r="N69" s="38"/>
      <c r="O69" s="38"/>
      <c r="Q69" s="37"/>
      <c r="R69" s="37"/>
      <c r="S69" s="37"/>
      <c r="T69" s="39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40"/>
      <c r="AH69" s="41"/>
      <c r="AI69" s="42"/>
      <c r="AJ69" s="43"/>
      <c r="AK69" s="44"/>
      <c r="AL69" s="36"/>
      <c r="AM69" s="36"/>
      <c r="AP69" s="45"/>
    </row>
    <row r="70" spans="1:42" ht="15.75" customHeight="1" x14ac:dyDescent="0.3">
      <c r="A70" s="36"/>
      <c r="B70" s="37"/>
      <c r="C70" s="37"/>
      <c r="D70" s="37"/>
      <c r="E70" s="37"/>
      <c r="F70" s="37"/>
      <c r="G70" s="37"/>
      <c r="H70" s="37"/>
      <c r="I70" s="38"/>
      <c r="J70" s="37"/>
      <c r="K70" s="37"/>
      <c r="L70" s="38"/>
      <c r="M70" s="38"/>
      <c r="N70" s="38"/>
      <c r="O70" s="38"/>
      <c r="Q70" s="37"/>
      <c r="R70" s="37"/>
      <c r="S70" s="37"/>
      <c r="T70" s="39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40"/>
      <c r="AH70" s="41"/>
      <c r="AI70" s="42"/>
      <c r="AJ70" s="43"/>
      <c r="AK70" s="44"/>
      <c r="AL70" s="36"/>
      <c r="AM70" s="36"/>
      <c r="AP70" s="45"/>
    </row>
    <row r="71" spans="1:42" ht="15.75" customHeight="1" x14ac:dyDescent="0.3">
      <c r="A71" s="36"/>
      <c r="B71" s="37"/>
      <c r="C71" s="37"/>
      <c r="D71" s="37"/>
      <c r="E71" s="37"/>
      <c r="F71" s="37"/>
      <c r="G71" s="37"/>
      <c r="H71" s="37"/>
      <c r="I71" s="38"/>
      <c r="J71" s="37"/>
      <c r="K71" s="37"/>
      <c r="L71" s="38"/>
      <c r="M71" s="38"/>
      <c r="N71" s="38"/>
      <c r="O71" s="38"/>
      <c r="Q71" s="37"/>
      <c r="R71" s="37"/>
      <c r="S71" s="37"/>
      <c r="T71" s="39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40"/>
      <c r="AH71" s="41"/>
      <c r="AI71" s="42"/>
      <c r="AJ71" s="43"/>
      <c r="AK71" s="44"/>
      <c r="AL71" s="36"/>
      <c r="AM71" s="36"/>
      <c r="AP71" s="45"/>
    </row>
    <row r="72" spans="1:42" ht="15.75" customHeight="1" x14ac:dyDescent="0.3">
      <c r="A72" s="36"/>
      <c r="B72" s="37"/>
      <c r="C72" s="37"/>
      <c r="D72" s="37"/>
      <c r="E72" s="37"/>
      <c r="F72" s="37"/>
      <c r="G72" s="37"/>
      <c r="H72" s="37"/>
      <c r="I72" s="38"/>
      <c r="J72" s="37"/>
      <c r="K72" s="37"/>
      <c r="L72" s="38"/>
      <c r="M72" s="38"/>
      <c r="N72" s="38"/>
      <c r="O72" s="38"/>
      <c r="Q72" s="37"/>
      <c r="R72" s="37"/>
      <c r="S72" s="37"/>
      <c r="T72" s="39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40"/>
      <c r="AH72" s="41"/>
      <c r="AI72" s="42"/>
      <c r="AJ72" s="43"/>
      <c r="AK72" s="44"/>
      <c r="AL72" s="36"/>
      <c r="AM72" s="36"/>
      <c r="AP72" s="45"/>
    </row>
    <row r="73" spans="1:42" ht="15.75" customHeight="1" x14ac:dyDescent="0.3">
      <c r="A73" s="36"/>
      <c r="B73" s="37"/>
      <c r="C73" s="37"/>
      <c r="D73" s="37"/>
      <c r="E73" s="37"/>
      <c r="F73" s="37"/>
      <c r="G73" s="37"/>
      <c r="H73" s="37"/>
      <c r="I73" s="38"/>
      <c r="J73" s="37"/>
      <c r="K73" s="37"/>
      <c r="L73" s="38"/>
      <c r="M73" s="38"/>
      <c r="N73" s="38"/>
      <c r="O73" s="38"/>
      <c r="Q73" s="37"/>
      <c r="R73" s="37"/>
      <c r="S73" s="37"/>
      <c r="T73" s="39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40"/>
      <c r="AH73" s="41"/>
      <c r="AI73" s="42"/>
      <c r="AJ73" s="43"/>
      <c r="AK73" s="44"/>
      <c r="AL73" s="36"/>
      <c r="AM73" s="36"/>
      <c r="AP73" s="45"/>
    </row>
    <row r="74" spans="1:42" ht="15.75" customHeight="1" x14ac:dyDescent="0.3">
      <c r="A74" s="36"/>
      <c r="B74" s="37"/>
      <c r="C74" s="37"/>
      <c r="D74" s="37"/>
      <c r="E74" s="37"/>
      <c r="F74" s="37"/>
      <c r="G74" s="37"/>
      <c r="H74" s="37"/>
      <c r="I74" s="38"/>
      <c r="J74" s="37"/>
      <c r="K74" s="37"/>
      <c r="L74" s="38"/>
      <c r="M74" s="38"/>
      <c r="N74" s="38"/>
      <c r="O74" s="38"/>
      <c r="Q74" s="37"/>
      <c r="R74" s="37"/>
      <c r="S74" s="37"/>
      <c r="T74" s="39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40"/>
      <c r="AH74" s="41"/>
      <c r="AI74" s="42"/>
      <c r="AJ74" s="43"/>
      <c r="AK74" s="44"/>
      <c r="AL74" s="36"/>
      <c r="AM74" s="36"/>
      <c r="AP74" s="45"/>
    </row>
    <row r="75" spans="1:42" ht="15.75" customHeight="1" x14ac:dyDescent="0.3">
      <c r="A75" s="36"/>
      <c r="B75" s="37"/>
      <c r="C75" s="37"/>
      <c r="D75" s="37"/>
      <c r="E75" s="37"/>
      <c r="F75" s="37"/>
      <c r="G75" s="37"/>
      <c r="H75" s="37"/>
      <c r="I75" s="38"/>
      <c r="J75" s="37"/>
      <c r="K75" s="37"/>
      <c r="L75" s="38"/>
      <c r="M75" s="38"/>
      <c r="N75" s="38"/>
      <c r="O75" s="38"/>
      <c r="Q75" s="37"/>
      <c r="R75" s="37"/>
      <c r="S75" s="37"/>
      <c r="T75" s="39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40"/>
      <c r="AH75" s="41"/>
      <c r="AI75" s="42"/>
      <c r="AJ75" s="43"/>
      <c r="AK75" s="44"/>
      <c r="AL75" s="36"/>
      <c r="AM75" s="36"/>
      <c r="AP75" s="45"/>
    </row>
    <row r="76" spans="1:42" ht="15.75" customHeight="1" x14ac:dyDescent="0.3">
      <c r="A76" s="36"/>
      <c r="B76" s="37"/>
      <c r="C76" s="37"/>
      <c r="D76" s="37"/>
      <c r="E76" s="37"/>
      <c r="F76" s="37"/>
      <c r="G76" s="37"/>
      <c r="H76" s="37"/>
      <c r="I76" s="38"/>
      <c r="J76" s="37"/>
      <c r="K76" s="37"/>
      <c r="L76" s="38"/>
      <c r="M76" s="38"/>
      <c r="N76" s="38"/>
      <c r="O76" s="38"/>
      <c r="Q76" s="37"/>
      <c r="R76" s="37"/>
      <c r="S76" s="37"/>
      <c r="T76" s="39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40"/>
      <c r="AH76" s="41"/>
      <c r="AI76" s="42"/>
      <c r="AJ76" s="43"/>
      <c r="AK76" s="44"/>
      <c r="AL76" s="36"/>
      <c r="AM76" s="36"/>
      <c r="AP76" s="45"/>
    </row>
    <row r="77" spans="1:42" ht="15.75" customHeight="1" x14ac:dyDescent="0.3">
      <c r="A77" s="36"/>
      <c r="B77" s="37"/>
      <c r="C77" s="37"/>
      <c r="D77" s="37"/>
      <c r="E77" s="37"/>
      <c r="F77" s="37"/>
      <c r="G77" s="37"/>
      <c r="H77" s="37"/>
      <c r="I77" s="38"/>
      <c r="J77" s="37"/>
      <c r="K77" s="37"/>
      <c r="L77" s="38"/>
      <c r="M77" s="38"/>
      <c r="N77" s="38"/>
      <c r="O77" s="38"/>
      <c r="Q77" s="37"/>
      <c r="R77" s="37"/>
      <c r="S77" s="37"/>
      <c r="T77" s="39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40"/>
      <c r="AH77" s="41"/>
      <c r="AI77" s="42"/>
      <c r="AJ77" s="43"/>
      <c r="AK77" s="44"/>
      <c r="AL77" s="36"/>
      <c r="AM77" s="36"/>
      <c r="AP77" s="45"/>
    </row>
    <row r="78" spans="1:42" ht="15.75" customHeight="1" x14ac:dyDescent="0.3">
      <c r="A78" s="36"/>
      <c r="B78" s="37"/>
      <c r="C78" s="37"/>
      <c r="D78" s="37"/>
      <c r="E78" s="37"/>
      <c r="F78" s="37"/>
      <c r="G78" s="37"/>
      <c r="H78" s="37"/>
      <c r="I78" s="38"/>
      <c r="J78" s="37"/>
      <c r="K78" s="37"/>
      <c r="L78" s="38"/>
      <c r="M78" s="38"/>
      <c r="N78" s="38"/>
      <c r="O78" s="38"/>
      <c r="Q78" s="37"/>
      <c r="R78" s="37"/>
      <c r="S78" s="37"/>
      <c r="T78" s="39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40"/>
      <c r="AH78" s="41"/>
      <c r="AI78" s="42"/>
      <c r="AJ78" s="43"/>
      <c r="AK78" s="44"/>
      <c r="AL78" s="36"/>
      <c r="AM78" s="36"/>
      <c r="AP78" s="45"/>
    </row>
    <row r="79" spans="1:42" ht="15.75" customHeight="1" x14ac:dyDescent="0.3">
      <c r="A79" s="36"/>
      <c r="B79" s="37"/>
      <c r="C79" s="37"/>
      <c r="D79" s="37"/>
      <c r="E79" s="37"/>
      <c r="F79" s="37"/>
      <c r="G79" s="37"/>
      <c r="H79" s="37"/>
      <c r="I79" s="38"/>
      <c r="J79" s="37"/>
      <c r="K79" s="37"/>
      <c r="L79" s="38"/>
      <c r="M79" s="38"/>
      <c r="N79" s="38"/>
      <c r="O79" s="38"/>
      <c r="Q79" s="37"/>
      <c r="R79" s="37"/>
      <c r="S79" s="37"/>
      <c r="T79" s="39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40"/>
      <c r="AH79" s="41"/>
      <c r="AI79" s="42"/>
      <c r="AJ79" s="43"/>
      <c r="AK79" s="44"/>
      <c r="AL79" s="36"/>
      <c r="AM79" s="36"/>
      <c r="AP79" s="45"/>
    </row>
    <row r="80" spans="1:42" ht="15.75" customHeight="1" x14ac:dyDescent="0.3">
      <c r="A80" s="36"/>
      <c r="B80" s="37"/>
      <c r="C80" s="37"/>
      <c r="D80" s="37"/>
      <c r="E80" s="37"/>
      <c r="F80" s="37"/>
      <c r="G80" s="37"/>
      <c r="H80" s="37"/>
      <c r="I80" s="38"/>
      <c r="J80" s="37"/>
      <c r="K80" s="37"/>
      <c r="L80" s="38"/>
      <c r="M80" s="38"/>
      <c r="N80" s="38"/>
      <c r="O80" s="38"/>
      <c r="Q80" s="37"/>
      <c r="R80" s="37"/>
      <c r="S80" s="37"/>
      <c r="T80" s="39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40"/>
      <c r="AH80" s="41"/>
      <c r="AI80" s="42"/>
      <c r="AJ80" s="43"/>
      <c r="AK80" s="44"/>
      <c r="AL80" s="36"/>
      <c r="AM80" s="36"/>
      <c r="AP80" s="45"/>
    </row>
    <row r="81" spans="1:42" ht="15.75" customHeight="1" x14ac:dyDescent="0.3">
      <c r="A81" s="36"/>
      <c r="B81" s="37"/>
      <c r="C81" s="37"/>
      <c r="D81" s="37"/>
      <c r="E81" s="37"/>
      <c r="F81" s="37"/>
      <c r="G81" s="37"/>
      <c r="H81" s="37"/>
      <c r="I81" s="38"/>
      <c r="J81" s="37"/>
      <c r="K81" s="37"/>
      <c r="L81" s="38"/>
      <c r="M81" s="38"/>
      <c r="N81" s="38"/>
      <c r="O81" s="38"/>
      <c r="Q81" s="37"/>
      <c r="R81" s="37"/>
      <c r="S81" s="37"/>
      <c r="T81" s="39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40"/>
      <c r="AH81" s="41"/>
      <c r="AI81" s="42"/>
      <c r="AJ81" s="43"/>
      <c r="AK81" s="44"/>
      <c r="AL81" s="36"/>
      <c r="AM81" s="36"/>
      <c r="AP81" s="45"/>
    </row>
    <row r="82" spans="1:42" ht="15.75" customHeight="1" x14ac:dyDescent="0.3">
      <c r="A82" s="36"/>
      <c r="B82" s="37"/>
      <c r="C82" s="37"/>
      <c r="D82" s="37"/>
      <c r="E82" s="37"/>
      <c r="F82" s="37"/>
      <c r="G82" s="37"/>
      <c r="H82" s="37"/>
      <c r="I82" s="38"/>
      <c r="J82" s="37"/>
      <c r="K82" s="37"/>
      <c r="L82" s="38"/>
      <c r="M82" s="38"/>
      <c r="N82" s="38"/>
      <c r="O82" s="38"/>
      <c r="Q82" s="37"/>
      <c r="R82" s="37"/>
      <c r="S82" s="37"/>
      <c r="T82" s="39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40"/>
      <c r="AH82" s="41"/>
      <c r="AI82" s="42"/>
      <c r="AJ82" s="43"/>
      <c r="AK82" s="44"/>
      <c r="AL82" s="36"/>
      <c r="AM82" s="36"/>
      <c r="AP82" s="45"/>
    </row>
    <row r="83" spans="1:42" ht="15.75" customHeight="1" x14ac:dyDescent="0.3">
      <c r="A83" s="36"/>
      <c r="B83" s="37"/>
      <c r="C83" s="37"/>
      <c r="D83" s="37"/>
      <c r="E83" s="37"/>
      <c r="F83" s="37"/>
      <c r="G83" s="37"/>
      <c r="H83" s="37"/>
      <c r="I83" s="38"/>
      <c r="J83" s="37"/>
      <c r="K83" s="37"/>
      <c r="L83" s="38"/>
      <c r="M83" s="38"/>
      <c r="N83" s="38"/>
      <c r="O83" s="38"/>
      <c r="Q83" s="37"/>
      <c r="R83" s="37"/>
      <c r="S83" s="37"/>
      <c r="T83" s="39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40"/>
      <c r="AH83" s="41"/>
      <c r="AI83" s="42"/>
      <c r="AJ83" s="43"/>
      <c r="AK83" s="44"/>
      <c r="AL83" s="36"/>
      <c r="AM83" s="36"/>
      <c r="AP83" s="45"/>
    </row>
    <row r="84" spans="1:42" ht="15.75" customHeight="1" x14ac:dyDescent="0.3">
      <c r="A84" s="36"/>
      <c r="B84" s="37"/>
      <c r="C84" s="37"/>
      <c r="D84" s="37"/>
      <c r="E84" s="37"/>
      <c r="F84" s="37"/>
      <c r="G84" s="37"/>
      <c r="H84" s="37"/>
      <c r="I84" s="38"/>
      <c r="J84" s="37"/>
      <c r="K84" s="37"/>
      <c r="L84" s="38"/>
      <c r="M84" s="38"/>
      <c r="N84" s="38"/>
      <c r="O84" s="38"/>
      <c r="Q84" s="37"/>
      <c r="R84" s="37"/>
      <c r="S84" s="37"/>
      <c r="T84" s="39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40"/>
      <c r="AH84" s="41"/>
      <c r="AI84" s="42"/>
      <c r="AJ84" s="43"/>
      <c r="AK84" s="44"/>
      <c r="AL84" s="36"/>
      <c r="AM84" s="36"/>
      <c r="AP84" s="45"/>
    </row>
    <row r="85" spans="1:42" ht="15.75" customHeight="1" x14ac:dyDescent="0.3">
      <c r="A85" s="36"/>
      <c r="B85" s="37"/>
      <c r="C85" s="37"/>
      <c r="D85" s="37"/>
      <c r="E85" s="37"/>
      <c r="F85" s="37"/>
      <c r="G85" s="37"/>
      <c r="H85" s="37"/>
      <c r="I85" s="38"/>
      <c r="J85" s="37"/>
      <c r="K85" s="37"/>
      <c r="L85" s="38"/>
      <c r="M85" s="38"/>
      <c r="N85" s="38"/>
      <c r="O85" s="38"/>
      <c r="Q85" s="37"/>
      <c r="R85" s="37"/>
      <c r="S85" s="37"/>
      <c r="T85" s="39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40"/>
      <c r="AH85" s="41"/>
      <c r="AI85" s="42"/>
      <c r="AJ85" s="43"/>
      <c r="AK85" s="44"/>
      <c r="AL85" s="36"/>
      <c r="AM85" s="36"/>
      <c r="AP85" s="45"/>
    </row>
    <row r="86" spans="1:42" ht="15.75" customHeight="1" x14ac:dyDescent="0.3">
      <c r="A86" s="36"/>
      <c r="B86" s="37"/>
      <c r="C86" s="37"/>
      <c r="D86" s="37"/>
      <c r="E86" s="37"/>
      <c r="F86" s="37"/>
      <c r="G86" s="37"/>
      <c r="H86" s="37"/>
      <c r="I86" s="38"/>
      <c r="J86" s="37"/>
      <c r="K86" s="37"/>
      <c r="L86" s="38"/>
      <c r="M86" s="38"/>
      <c r="N86" s="38"/>
      <c r="O86" s="38"/>
      <c r="Q86" s="37"/>
      <c r="R86" s="37"/>
      <c r="S86" s="37"/>
      <c r="T86" s="39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40"/>
      <c r="AH86" s="41"/>
      <c r="AI86" s="42"/>
      <c r="AJ86" s="43"/>
      <c r="AK86" s="44"/>
      <c r="AL86" s="36"/>
      <c r="AM86" s="36"/>
      <c r="AP86" s="45"/>
    </row>
    <row r="87" spans="1:42" ht="15.75" customHeight="1" x14ac:dyDescent="0.3">
      <c r="A87" s="36"/>
      <c r="B87" s="37"/>
      <c r="C87" s="37"/>
      <c r="D87" s="37"/>
      <c r="E87" s="37"/>
      <c r="F87" s="37"/>
      <c r="G87" s="37"/>
      <c r="H87" s="37"/>
      <c r="I87" s="38"/>
      <c r="J87" s="37"/>
      <c r="K87" s="37"/>
      <c r="L87" s="38"/>
      <c r="M87" s="38"/>
      <c r="N87" s="38"/>
      <c r="O87" s="38"/>
      <c r="Q87" s="37"/>
      <c r="R87" s="37"/>
      <c r="S87" s="37"/>
      <c r="T87" s="39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40"/>
      <c r="AH87" s="41"/>
      <c r="AI87" s="42"/>
      <c r="AJ87" s="43"/>
      <c r="AK87" s="44"/>
      <c r="AL87" s="36"/>
      <c r="AM87" s="36"/>
      <c r="AP87" s="45"/>
    </row>
    <row r="88" spans="1:42" ht="15.75" customHeight="1" x14ac:dyDescent="0.3">
      <c r="A88" s="36"/>
      <c r="B88" s="37"/>
      <c r="C88" s="37"/>
      <c r="D88" s="37"/>
      <c r="E88" s="37"/>
      <c r="F88" s="37"/>
      <c r="G88" s="37"/>
      <c r="H88" s="37"/>
      <c r="I88" s="38"/>
      <c r="J88" s="37"/>
      <c r="K88" s="37"/>
      <c r="L88" s="38"/>
      <c r="M88" s="38"/>
      <c r="N88" s="38"/>
      <c r="O88" s="38"/>
      <c r="Q88" s="37"/>
      <c r="R88" s="37"/>
      <c r="S88" s="37"/>
      <c r="T88" s="39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40"/>
      <c r="AH88" s="41"/>
      <c r="AI88" s="42"/>
      <c r="AJ88" s="43"/>
      <c r="AK88" s="44"/>
      <c r="AL88" s="36"/>
      <c r="AM88" s="36"/>
      <c r="AP88" s="45"/>
    </row>
    <row r="89" spans="1:42" ht="15.75" customHeight="1" x14ac:dyDescent="0.3">
      <c r="A89" s="36"/>
      <c r="B89" s="37"/>
      <c r="C89" s="37"/>
      <c r="D89" s="37"/>
      <c r="E89" s="37"/>
      <c r="F89" s="37"/>
      <c r="G89" s="37"/>
      <c r="H89" s="37"/>
      <c r="I89" s="38"/>
      <c r="J89" s="37"/>
      <c r="K89" s="37"/>
      <c r="L89" s="38"/>
      <c r="M89" s="38"/>
      <c r="N89" s="38"/>
      <c r="O89" s="38"/>
      <c r="Q89" s="37"/>
      <c r="R89" s="37"/>
      <c r="S89" s="37"/>
      <c r="T89" s="39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40"/>
      <c r="AH89" s="41"/>
      <c r="AI89" s="42"/>
      <c r="AJ89" s="43"/>
      <c r="AK89" s="44"/>
      <c r="AL89" s="36"/>
      <c r="AM89" s="36"/>
      <c r="AP89" s="45"/>
    </row>
    <row r="90" spans="1:42" ht="15.75" customHeight="1" x14ac:dyDescent="0.3">
      <c r="A90" s="36"/>
      <c r="B90" s="37"/>
      <c r="C90" s="37"/>
      <c r="D90" s="37"/>
      <c r="E90" s="37"/>
      <c r="F90" s="37"/>
      <c r="G90" s="37"/>
      <c r="H90" s="37"/>
      <c r="I90" s="38"/>
      <c r="J90" s="37"/>
      <c r="K90" s="37"/>
      <c r="L90" s="38"/>
      <c r="M90" s="38"/>
      <c r="N90" s="38"/>
      <c r="O90" s="38"/>
      <c r="Q90" s="37"/>
      <c r="R90" s="37"/>
      <c r="S90" s="37"/>
      <c r="T90" s="39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40"/>
      <c r="AH90" s="41"/>
      <c r="AI90" s="42"/>
      <c r="AJ90" s="43"/>
      <c r="AK90" s="44"/>
      <c r="AL90" s="36"/>
      <c r="AM90" s="36"/>
      <c r="AP90" s="45"/>
    </row>
    <row r="91" spans="1:42" ht="15.75" customHeight="1" x14ac:dyDescent="0.3">
      <c r="A91" s="36"/>
      <c r="B91" s="37"/>
      <c r="C91" s="37"/>
      <c r="D91" s="37"/>
      <c r="E91" s="37"/>
      <c r="F91" s="37"/>
      <c r="G91" s="37"/>
      <c r="H91" s="37"/>
      <c r="I91" s="38"/>
      <c r="J91" s="37"/>
      <c r="K91" s="37"/>
      <c r="L91" s="38"/>
      <c r="M91" s="38"/>
      <c r="N91" s="38"/>
      <c r="O91" s="38"/>
      <c r="Q91" s="37"/>
      <c r="R91" s="37"/>
      <c r="S91" s="37"/>
      <c r="T91" s="39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40"/>
      <c r="AH91" s="41"/>
      <c r="AI91" s="42"/>
      <c r="AJ91" s="43"/>
      <c r="AK91" s="44"/>
      <c r="AL91" s="36"/>
      <c r="AM91" s="36"/>
      <c r="AP91" s="45"/>
    </row>
    <row r="92" spans="1:42" ht="15.75" customHeight="1" x14ac:dyDescent="0.3">
      <c r="A92" s="36"/>
      <c r="B92" s="37"/>
      <c r="C92" s="37"/>
      <c r="D92" s="37"/>
      <c r="E92" s="37"/>
      <c r="F92" s="37"/>
      <c r="G92" s="37"/>
      <c r="H92" s="37"/>
      <c r="I92" s="38"/>
      <c r="J92" s="37"/>
      <c r="K92" s="37"/>
      <c r="L92" s="38"/>
      <c r="M92" s="38"/>
      <c r="N92" s="38"/>
      <c r="O92" s="38"/>
      <c r="Q92" s="37"/>
      <c r="R92" s="37"/>
      <c r="S92" s="37"/>
      <c r="T92" s="39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40"/>
      <c r="AH92" s="41"/>
      <c r="AI92" s="42"/>
      <c r="AJ92" s="43"/>
      <c r="AK92" s="44"/>
      <c r="AL92" s="36"/>
      <c r="AM92" s="36"/>
      <c r="AP92" s="45"/>
    </row>
    <row r="93" spans="1:42" ht="15.75" customHeight="1" x14ac:dyDescent="0.3">
      <c r="A93" s="36"/>
      <c r="B93" s="37"/>
      <c r="C93" s="37"/>
      <c r="D93" s="37"/>
      <c r="E93" s="37"/>
      <c r="F93" s="37"/>
      <c r="G93" s="37"/>
      <c r="H93" s="37"/>
      <c r="I93" s="38"/>
      <c r="J93" s="37"/>
      <c r="K93" s="37"/>
      <c r="L93" s="38"/>
      <c r="M93" s="38"/>
      <c r="N93" s="38"/>
      <c r="O93" s="38"/>
      <c r="Q93" s="37"/>
      <c r="R93" s="37"/>
      <c r="S93" s="37"/>
      <c r="T93" s="39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40"/>
      <c r="AH93" s="41"/>
      <c r="AI93" s="42"/>
      <c r="AJ93" s="43"/>
      <c r="AK93" s="44"/>
      <c r="AL93" s="36"/>
      <c r="AM93" s="36"/>
      <c r="AP93" s="45"/>
    </row>
    <row r="94" spans="1:42" ht="15.75" customHeight="1" x14ac:dyDescent="0.3">
      <c r="A94" s="36"/>
      <c r="B94" s="37"/>
      <c r="C94" s="37"/>
      <c r="D94" s="37"/>
      <c r="E94" s="37"/>
      <c r="F94" s="37"/>
      <c r="G94" s="37"/>
      <c r="H94" s="37"/>
      <c r="I94" s="38"/>
      <c r="J94" s="37"/>
      <c r="K94" s="37"/>
      <c r="L94" s="38"/>
      <c r="M94" s="38"/>
      <c r="N94" s="38"/>
      <c r="O94" s="38"/>
      <c r="Q94" s="37"/>
      <c r="R94" s="37"/>
      <c r="S94" s="37"/>
      <c r="T94" s="39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40"/>
      <c r="AH94" s="41"/>
      <c r="AI94" s="42"/>
      <c r="AJ94" s="43"/>
      <c r="AK94" s="44"/>
      <c r="AL94" s="36"/>
      <c r="AM94" s="36"/>
      <c r="AP94" s="45"/>
    </row>
    <row r="95" spans="1:42" ht="15.75" customHeight="1" x14ac:dyDescent="0.3">
      <c r="A95" s="36"/>
      <c r="B95" s="37"/>
      <c r="C95" s="37"/>
      <c r="D95" s="37"/>
      <c r="E95" s="37"/>
      <c r="F95" s="37"/>
      <c r="G95" s="37"/>
      <c r="H95" s="37"/>
      <c r="I95" s="38"/>
      <c r="J95" s="37"/>
      <c r="K95" s="37"/>
      <c r="L95" s="38"/>
      <c r="M95" s="38"/>
      <c r="N95" s="38"/>
      <c r="O95" s="38"/>
      <c r="Q95" s="37"/>
      <c r="R95" s="37"/>
      <c r="S95" s="37"/>
      <c r="T95" s="39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40"/>
      <c r="AH95" s="41"/>
      <c r="AI95" s="42"/>
      <c r="AJ95" s="43"/>
      <c r="AK95" s="44"/>
      <c r="AL95" s="36"/>
      <c r="AM95" s="36"/>
      <c r="AP95" s="45"/>
    </row>
    <row r="96" spans="1:42" ht="15.75" customHeight="1" x14ac:dyDescent="0.3">
      <c r="A96" s="36"/>
      <c r="B96" s="37"/>
      <c r="C96" s="37"/>
      <c r="D96" s="37"/>
      <c r="E96" s="37"/>
      <c r="F96" s="37"/>
      <c r="G96" s="37"/>
      <c r="H96" s="37"/>
      <c r="I96" s="38"/>
      <c r="J96" s="37"/>
      <c r="K96" s="37"/>
      <c r="L96" s="38"/>
      <c r="M96" s="38"/>
      <c r="N96" s="38"/>
      <c r="O96" s="38"/>
      <c r="Q96" s="37"/>
      <c r="R96" s="37"/>
      <c r="S96" s="37"/>
      <c r="T96" s="39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40"/>
      <c r="AH96" s="41"/>
      <c r="AI96" s="42"/>
      <c r="AJ96" s="43"/>
      <c r="AK96" s="44"/>
      <c r="AL96" s="36"/>
      <c r="AM96" s="36"/>
      <c r="AP96" s="45"/>
    </row>
    <row r="97" spans="1:42" ht="15.75" customHeight="1" x14ac:dyDescent="0.3">
      <c r="A97" s="36"/>
      <c r="B97" s="37"/>
      <c r="C97" s="37"/>
      <c r="D97" s="37"/>
      <c r="E97" s="37"/>
      <c r="F97" s="37"/>
      <c r="G97" s="37"/>
      <c r="H97" s="37"/>
      <c r="I97" s="38"/>
      <c r="J97" s="37"/>
      <c r="K97" s="37"/>
      <c r="L97" s="38"/>
      <c r="M97" s="38"/>
      <c r="N97" s="38"/>
      <c r="O97" s="38"/>
      <c r="Q97" s="37"/>
      <c r="R97" s="37"/>
      <c r="S97" s="37"/>
      <c r="T97" s="39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40"/>
      <c r="AH97" s="41"/>
      <c r="AI97" s="42"/>
      <c r="AJ97" s="43"/>
      <c r="AK97" s="44"/>
      <c r="AL97" s="36"/>
      <c r="AM97" s="36"/>
      <c r="AP97" s="45"/>
    </row>
    <row r="98" spans="1:42" ht="15.75" customHeight="1" x14ac:dyDescent="0.3">
      <c r="A98" s="36"/>
      <c r="B98" s="37"/>
      <c r="C98" s="37"/>
      <c r="D98" s="37"/>
      <c r="E98" s="37"/>
      <c r="F98" s="37"/>
      <c r="G98" s="37"/>
      <c r="H98" s="37"/>
      <c r="I98" s="38"/>
      <c r="J98" s="37"/>
      <c r="K98" s="37"/>
      <c r="L98" s="38"/>
      <c r="M98" s="38"/>
      <c r="N98" s="38"/>
      <c r="O98" s="38"/>
      <c r="Q98" s="37"/>
      <c r="R98" s="37"/>
      <c r="S98" s="37"/>
      <c r="T98" s="39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40"/>
      <c r="AH98" s="41"/>
      <c r="AI98" s="42"/>
      <c r="AJ98" s="43"/>
      <c r="AK98" s="44"/>
      <c r="AL98" s="36"/>
      <c r="AM98" s="36"/>
      <c r="AP98" s="45"/>
    </row>
    <row r="99" spans="1:42" ht="15.75" customHeight="1" x14ac:dyDescent="0.3">
      <c r="A99" s="36"/>
      <c r="B99" s="37"/>
      <c r="C99" s="37"/>
      <c r="D99" s="37"/>
      <c r="E99" s="37"/>
      <c r="F99" s="37"/>
      <c r="G99" s="37"/>
      <c r="H99" s="37"/>
      <c r="I99" s="38"/>
      <c r="J99" s="37"/>
      <c r="K99" s="37"/>
      <c r="L99" s="38"/>
      <c r="M99" s="38"/>
      <c r="N99" s="38"/>
      <c r="O99" s="38"/>
      <c r="Q99" s="37"/>
      <c r="R99" s="37"/>
      <c r="S99" s="37"/>
      <c r="T99" s="39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40"/>
      <c r="AH99" s="41"/>
      <c r="AI99" s="42"/>
      <c r="AJ99" s="43"/>
      <c r="AK99" s="44"/>
      <c r="AL99" s="36"/>
      <c r="AM99" s="36"/>
      <c r="AP99" s="45"/>
    </row>
    <row r="100" spans="1:42" ht="15.75" customHeight="1" x14ac:dyDescent="0.3">
      <c r="A100" s="36"/>
      <c r="B100" s="37"/>
      <c r="C100" s="37"/>
      <c r="D100" s="37"/>
      <c r="E100" s="37"/>
      <c r="F100" s="37"/>
      <c r="G100" s="37"/>
      <c r="H100" s="37"/>
      <c r="I100" s="38"/>
      <c r="J100" s="37"/>
      <c r="K100" s="37"/>
      <c r="L100" s="38"/>
      <c r="M100" s="38"/>
      <c r="N100" s="38"/>
      <c r="O100" s="38"/>
      <c r="Q100" s="37"/>
      <c r="R100" s="37"/>
      <c r="S100" s="37"/>
      <c r="T100" s="39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40"/>
      <c r="AH100" s="41"/>
      <c r="AI100" s="42"/>
      <c r="AJ100" s="43"/>
      <c r="AK100" s="44"/>
      <c r="AL100" s="36"/>
      <c r="AM100" s="36"/>
      <c r="AP100" s="45"/>
    </row>
    <row r="101" spans="1:42" ht="15.75" customHeight="1" x14ac:dyDescent="0.3">
      <c r="A101" s="36"/>
      <c r="B101" s="37"/>
      <c r="C101" s="37"/>
      <c r="D101" s="37"/>
      <c r="E101" s="37"/>
      <c r="F101" s="37"/>
      <c r="G101" s="37"/>
      <c r="H101" s="37"/>
      <c r="I101" s="38"/>
      <c r="J101" s="37"/>
      <c r="K101" s="37"/>
      <c r="L101" s="38"/>
      <c r="M101" s="38"/>
      <c r="N101" s="38"/>
      <c r="O101" s="38"/>
      <c r="Q101" s="37"/>
      <c r="R101" s="37"/>
      <c r="S101" s="37"/>
      <c r="T101" s="39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40"/>
      <c r="AH101" s="41"/>
      <c r="AI101" s="42"/>
      <c r="AJ101" s="43"/>
      <c r="AK101" s="44"/>
      <c r="AL101" s="36"/>
      <c r="AM101" s="36"/>
      <c r="AP101" s="45"/>
    </row>
    <row r="102" spans="1:42" ht="15.75" customHeight="1" x14ac:dyDescent="0.3">
      <c r="A102" s="36"/>
      <c r="B102" s="37"/>
      <c r="C102" s="37"/>
      <c r="D102" s="37"/>
      <c r="E102" s="37"/>
      <c r="F102" s="37"/>
      <c r="G102" s="37"/>
      <c r="H102" s="37"/>
      <c r="I102" s="38"/>
      <c r="J102" s="37"/>
      <c r="K102" s="37"/>
      <c r="L102" s="38"/>
      <c r="M102" s="38"/>
      <c r="N102" s="38"/>
      <c r="O102" s="38"/>
      <c r="Q102" s="37"/>
      <c r="R102" s="37"/>
      <c r="S102" s="37"/>
      <c r="T102" s="39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40"/>
      <c r="AH102" s="41"/>
      <c r="AI102" s="42"/>
      <c r="AJ102" s="43"/>
      <c r="AK102" s="44"/>
      <c r="AL102" s="36"/>
      <c r="AM102" s="36"/>
      <c r="AP102" s="45"/>
    </row>
    <row r="103" spans="1:42" ht="15.75" customHeight="1" x14ac:dyDescent="0.3">
      <c r="A103" s="36"/>
      <c r="B103" s="37"/>
      <c r="C103" s="37"/>
      <c r="D103" s="37"/>
      <c r="E103" s="37"/>
      <c r="F103" s="37"/>
      <c r="G103" s="37"/>
      <c r="H103" s="37"/>
      <c r="I103" s="38"/>
      <c r="J103" s="37"/>
      <c r="K103" s="37"/>
      <c r="L103" s="38"/>
      <c r="M103" s="38"/>
      <c r="N103" s="38"/>
      <c r="O103" s="38"/>
      <c r="Q103" s="37"/>
      <c r="R103" s="37"/>
      <c r="S103" s="37"/>
      <c r="T103" s="39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40"/>
      <c r="AH103" s="41"/>
      <c r="AI103" s="42"/>
      <c r="AJ103" s="43"/>
      <c r="AK103" s="44"/>
      <c r="AL103" s="36"/>
      <c r="AM103" s="36"/>
      <c r="AP103" s="45"/>
    </row>
    <row r="104" spans="1:42" ht="15.75" customHeight="1" x14ac:dyDescent="0.3">
      <c r="A104" s="36"/>
      <c r="B104" s="37"/>
      <c r="C104" s="37"/>
      <c r="D104" s="37"/>
      <c r="E104" s="37"/>
      <c r="F104" s="37"/>
      <c r="G104" s="37"/>
      <c r="H104" s="37"/>
      <c r="I104" s="38"/>
      <c r="J104" s="37"/>
      <c r="K104" s="37"/>
      <c r="L104" s="38"/>
      <c r="M104" s="38"/>
      <c r="N104" s="38"/>
      <c r="O104" s="38"/>
      <c r="Q104" s="37"/>
      <c r="R104" s="37"/>
      <c r="S104" s="37"/>
      <c r="T104" s="39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40"/>
      <c r="AH104" s="41"/>
      <c r="AI104" s="42"/>
      <c r="AJ104" s="43"/>
      <c r="AK104" s="44"/>
      <c r="AL104" s="36"/>
      <c r="AM104" s="36"/>
      <c r="AP104" s="45"/>
    </row>
    <row r="105" spans="1:42" ht="15.75" customHeight="1" x14ac:dyDescent="0.3">
      <c r="A105" s="36"/>
      <c r="B105" s="37"/>
      <c r="C105" s="37"/>
      <c r="D105" s="37"/>
      <c r="E105" s="37"/>
      <c r="F105" s="37"/>
      <c r="G105" s="37"/>
      <c r="H105" s="37"/>
      <c r="I105" s="38"/>
      <c r="J105" s="37"/>
      <c r="K105" s="37"/>
      <c r="L105" s="38"/>
      <c r="M105" s="38"/>
      <c r="N105" s="38"/>
      <c r="O105" s="38"/>
      <c r="Q105" s="37"/>
      <c r="R105" s="37"/>
      <c r="S105" s="37"/>
      <c r="T105" s="39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40"/>
      <c r="AH105" s="41"/>
      <c r="AI105" s="42"/>
      <c r="AJ105" s="43"/>
      <c r="AK105" s="44"/>
      <c r="AL105" s="36"/>
      <c r="AM105" s="36"/>
      <c r="AP105" s="45"/>
    </row>
    <row r="106" spans="1:42" ht="15.75" customHeight="1" x14ac:dyDescent="0.3">
      <c r="A106" s="36"/>
      <c r="B106" s="37"/>
      <c r="C106" s="37"/>
      <c r="D106" s="37"/>
      <c r="E106" s="37"/>
      <c r="F106" s="37"/>
      <c r="G106" s="37"/>
      <c r="H106" s="37"/>
      <c r="I106" s="38"/>
      <c r="J106" s="37"/>
      <c r="K106" s="37"/>
      <c r="L106" s="38"/>
      <c r="M106" s="38"/>
      <c r="N106" s="38"/>
      <c r="O106" s="38"/>
      <c r="Q106" s="37"/>
      <c r="R106" s="37"/>
      <c r="S106" s="37"/>
      <c r="T106" s="39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40"/>
      <c r="AH106" s="41"/>
      <c r="AI106" s="42"/>
      <c r="AJ106" s="43"/>
      <c r="AK106" s="44"/>
      <c r="AL106" s="36"/>
      <c r="AM106" s="36"/>
      <c r="AP106" s="45"/>
    </row>
    <row r="107" spans="1:42" ht="15.75" customHeight="1" x14ac:dyDescent="0.3">
      <c r="A107" s="36"/>
      <c r="B107" s="37"/>
      <c r="C107" s="37"/>
      <c r="D107" s="37"/>
      <c r="E107" s="37"/>
      <c r="F107" s="37"/>
      <c r="G107" s="37"/>
      <c r="H107" s="37"/>
      <c r="I107" s="38"/>
      <c r="J107" s="37"/>
      <c r="K107" s="37"/>
      <c r="L107" s="38"/>
      <c r="M107" s="38"/>
      <c r="N107" s="38"/>
      <c r="O107" s="38"/>
      <c r="Q107" s="37"/>
      <c r="R107" s="37"/>
      <c r="S107" s="37"/>
      <c r="T107" s="39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40"/>
      <c r="AH107" s="41"/>
      <c r="AI107" s="42"/>
      <c r="AJ107" s="43"/>
      <c r="AK107" s="44"/>
      <c r="AL107" s="36"/>
      <c r="AM107" s="36"/>
      <c r="AP107" s="45"/>
    </row>
    <row r="108" spans="1:42" ht="15.75" customHeight="1" x14ac:dyDescent="0.3">
      <c r="A108" s="36"/>
      <c r="B108" s="37"/>
      <c r="C108" s="37"/>
      <c r="D108" s="37"/>
      <c r="E108" s="37"/>
      <c r="F108" s="37"/>
      <c r="G108" s="37"/>
      <c r="H108" s="37"/>
      <c r="I108" s="38"/>
      <c r="J108" s="37"/>
      <c r="K108" s="37"/>
      <c r="L108" s="38"/>
      <c r="M108" s="38"/>
      <c r="N108" s="38"/>
      <c r="O108" s="38"/>
      <c r="Q108" s="37"/>
      <c r="R108" s="37"/>
      <c r="S108" s="37"/>
      <c r="T108" s="39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40"/>
      <c r="AH108" s="41"/>
      <c r="AI108" s="42"/>
      <c r="AJ108" s="43"/>
      <c r="AK108" s="44"/>
      <c r="AL108" s="36"/>
      <c r="AM108" s="36"/>
      <c r="AP108" s="45"/>
    </row>
    <row r="109" spans="1:42" ht="15.75" customHeight="1" x14ac:dyDescent="0.3">
      <c r="A109" s="36"/>
      <c r="B109" s="37"/>
      <c r="C109" s="37"/>
      <c r="D109" s="37"/>
      <c r="E109" s="37"/>
      <c r="F109" s="37"/>
      <c r="G109" s="37"/>
      <c r="H109" s="37"/>
      <c r="I109" s="38"/>
      <c r="J109" s="37"/>
      <c r="K109" s="37"/>
      <c r="L109" s="38"/>
      <c r="M109" s="38"/>
      <c r="N109" s="38"/>
      <c r="O109" s="38"/>
      <c r="Q109" s="37"/>
      <c r="R109" s="37"/>
      <c r="S109" s="37"/>
      <c r="T109" s="39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40"/>
      <c r="AH109" s="41"/>
      <c r="AI109" s="42"/>
      <c r="AJ109" s="43"/>
      <c r="AK109" s="44"/>
      <c r="AL109" s="36"/>
      <c r="AM109" s="36"/>
      <c r="AP109" s="45"/>
    </row>
    <row r="110" spans="1:42" ht="15.75" customHeight="1" x14ac:dyDescent="0.3">
      <c r="A110" s="36"/>
      <c r="B110" s="37"/>
      <c r="C110" s="37"/>
      <c r="D110" s="37"/>
      <c r="E110" s="37"/>
      <c r="F110" s="37"/>
      <c r="G110" s="37"/>
      <c r="H110" s="37"/>
      <c r="I110" s="38"/>
      <c r="J110" s="37"/>
      <c r="K110" s="37"/>
      <c r="L110" s="38"/>
      <c r="M110" s="38"/>
      <c r="N110" s="38"/>
      <c r="O110" s="38"/>
      <c r="Q110" s="37"/>
      <c r="R110" s="37"/>
      <c r="S110" s="37"/>
      <c r="T110" s="39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40"/>
      <c r="AH110" s="41"/>
      <c r="AI110" s="42"/>
      <c r="AJ110" s="43"/>
      <c r="AK110" s="44"/>
      <c r="AL110" s="36"/>
      <c r="AM110" s="36"/>
      <c r="AP110" s="45"/>
    </row>
    <row r="111" spans="1:42" ht="15.75" customHeight="1" x14ac:dyDescent="0.3">
      <c r="A111" s="36"/>
      <c r="B111" s="37"/>
      <c r="C111" s="37"/>
      <c r="D111" s="37"/>
      <c r="E111" s="37"/>
      <c r="F111" s="37"/>
      <c r="G111" s="37"/>
      <c r="H111" s="37"/>
      <c r="I111" s="38"/>
      <c r="J111" s="37"/>
      <c r="K111" s="37"/>
      <c r="L111" s="38"/>
      <c r="M111" s="38"/>
      <c r="N111" s="38"/>
      <c r="O111" s="38"/>
      <c r="Q111" s="37"/>
      <c r="R111" s="37"/>
      <c r="S111" s="37"/>
      <c r="T111" s="39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40"/>
      <c r="AH111" s="41"/>
      <c r="AI111" s="42"/>
      <c r="AJ111" s="43"/>
      <c r="AK111" s="44"/>
      <c r="AL111" s="36"/>
      <c r="AM111" s="36"/>
      <c r="AP111" s="45"/>
    </row>
    <row r="112" spans="1:42" ht="15.75" customHeight="1" x14ac:dyDescent="0.3">
      <c r="A112" s="36"/>
      <c r="B112" s="37"/>
      <c r="C112" s="37"/>
      <c r="D112" s="37"/>
      <c r="E112" s="37"/>
      <c r="F112" s="37"/>
      <c r="G112" s="37"/>
      <c r="H112" s="37"/>
      <c r="I112" s="38"/>
      <c r="J112" s="37"/>
      <c r="K112" s="37"/>
      <c r="L112" s="38"/>
      <c r="M112" s="38"/>
      <c r="N112" s="38"/>
      <c r="O112" s="38"/>
      <c r="Q112" s="37"/>
      <c r="R112" s="37"/>
      <c r="S112" s="37"/>
      <c r="T112" s="39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40"/>
      <c r="AH112" s="41"/>
      <c r="AI112" s="42"/>
      <c r="AJ112" s="43"/>
      <c r="AK112" s="44"/>
      <c r="AL112" s="36"/>
      <c r="AM112" s="36"/>
      <c r="AP112" s="45"/>
    </row>
    <row r="113" spans="1:42" ht="15.75" customHeight="1" x14ac:dyDescent="0.3">
      <c r="A113" s="36"/>
      <c r="B113" s="37"/>
      <c r="C113" s="37"/>
      <c r="D113" s="37"/>
      <c r="E113" s="37"/>
      <c r="F113" s="37"/>
      <c r="G113" s="37"/>
      <c r="H113" s="37"/>
      <c r="I113" s="38"/>
      <c r="J113" s="37"/>
      <c r="K113" s="37"/>
      <c r="L113" s="38"/>
      <c r="M113" s="38"/>
      <c r="N113" s="38"/>
      <c r="O113" s="38"/>
      <c r="Q113" s="37"/>
      <c r="R113" s="37"/>
      <c r="S113" s="37"/>
      <c r="T113" s="39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40"/>
      <c r="AH113" s="41"/>
      <c r="AI113" s="42"/>
      <c r="AJ113" s="43"/>
      <c r="AK113" s="44"/>
      <c r="AL113" s="36"/>
      <c r="AM113" s="36"/>
      <c r="AP113" s="45"/>
    </row>
    <row r="114" spans="1:42" ht="15.75" customHeight="1" x14ac:dyDescent="0.3">
      <c r="A114" s="36"/>
      <c r="B114" s="37"/>
      <c r="C114" s="37"/>
      <c r="D114" s="37"/>
      <c r="E114" s="37"/>
      <c r="F114" s="37"/>
      <c r="G114" s="37"/>
      <c r="H114" s="37"/>
      <c r="I114" s="38"/>
      <c r="J114" s="37"/>
      <c r="K114" s="37"/>
      <c r="L114" s="38"/>
      <c r="M114" s="38"/>
      <c r="N114" s="38"/>
      <c r="O114" s="38"/>
      <c r="Q114" s="37"/>
      <c r="R114" s="37"/>
      <c r="S114" s="37"/>
      <c r="T114" s="39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40"/>
      <c r="AH114" s="41"/>
      <c r="AI114" s="42"/>
      <c r="AJ114" s="43"/>
      <c r="AK114" s="44"/>
      <c r="AL114" s="36"/>
      <c r="AM114" s="36"/>
      <c r="AP114" s="45"/>
    </row>
    <row r="115" spans="1:42" ht="15.75" customHeight="1" x14ac:dyDescent="0.3">
      <c r="A115" s="36"/>
      <c r="B115" s="37"/>
      <c r="C115" s="37"/>
      <c r="D115" s="37"/>
      <c r="E115" s="37"/>
      <c r="F115" s="37"/>
      <c r="G115" s="37"/>
      <c r="H115" s="37"/>
      <c r="I115" s="38"/>
      <c r="J115" s="37"/>
      <c r="K115" s="37"/>
      <c r="L115" s="38"/>
      <c r="M115" s="38"/>
      <c r="N115" s="38"/>
      <c r="O115" s="38"/>
      <c r="Q115" s="37"/>
      <c r="R115" s="37"/>
      <c r="S115" s="37"/>
      <c r="T115" s="39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40"/>
      <c r="AH115" s="41"/>
      <c r="AI115" s="42"/>
      <c r="AJ115" s="43"/>
      <c r="AK115" s="44"/>
      <c r="AL115" s="36"/>
      <c r="AM115" s="36"/>
      <c r="AP115" s="45"/>
    </row>
    <row r="116" spans="1:42" ht="15.75" customHeight="1" x14ac:dyDescent="0.3">
      <c r="A116" s="36"/>
      <c r="B116" s="37"/>
      <c r="C116" s="37"/>
      <c r="D116" s="37"/>
      <c r="E116" s="37"/>
      <c r="F116" s="37"/>
      <c r="G116" s="37"/>
      <c r="H116" s="37"/>
      <c r="I116" s="38"/>
      <c r="J116" s="37"/>
      <c r="K116" s="37"/>
      <c r="L116" s="38"/>
      <c r="M116" s="38"/>
      <c r="N116" s="38"/>
      <c r="O116" s="38"/>
      <c r="Q116" s="37"/>
      <c r="R116" s="37"/>
      <c r="S116" s="37"/>
      <c r="T116" s="39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40"/>
      <c r="AH116" s="41"/>
      <c r="AI116" s="42"/>
      <c r="AJ116" s="43"/>
      <c r="AK116" s="44"/>
      <c r="AL116" s="36"/>
      <c r="AM116" s="36"/>
      <c r="AP116" s="45"/>
    </row>
    <row r="117" spans="1:42" ht="15.75" customHeight="1" x14ac:dyDescent="0.3">
      <c r="A117" s="36"/>
      <c r="B117" s="37"/>
      <c r="C117" s="37"/>
      <c r="D117" s="37"/>
      <c r="E117" s="37"/>
      <c r="F117" s="37"/>
      <c r="G117" s="37"/>
      <c r="H117" s="37"/>
      <c r="I117" s="38"/>
      <c r="J117" s="37"/>
      <c r="K117" s="37"/>
      <c r="L117" s="38"/>
      <c r="M117" s="38"/>
      <c r="N117" s="38"/>
      <c r="O117" s="38"/>
      <c r="Q117" s="37"/>
      <c r="R117" s="37"/>
      <c r="S117" s="37"/>
      <c r="T117" s="39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40"/>
      <c r="AH117" s="41"/>
      <c r="AI117" s="42"/>
      <c r="AJ117" s="43"/>
      <c r="AK117" s="44"/>
      <c r="AL117" s="36"/>
      <c r="AM117" s="36"/>
      <c r="AP117" s="45"/>
    </row>
    <row r="118" spans="1:42" ht="15.75" customHeight="1" x14ac:dyDescent="0.3">
      <c r="A118" s="36"/>
      <c r="B118" s="37"/>
      <c r="C118" s="37"/>
      <c r="D118" s="37"/>
      <c r="E118" s="37"/>
      <c r="F118" s="37"/>
      <c r="G118" s="37"/>
      <c r="H118" s="37"/>
      <c r="I118" s="38"/>
      <c r="J118" s="37"/>
      <c r="K118" s="37"/>
      <c r="L118" s="38"/>
      <c r="M118" s="38"/>
      <c r="N118" s="38"/>
      <c r="O118" s="38"/>
      <c r="Q118" s="37"/>
      <c r="R118" s="37"/>
      <c r="S118" s="37"/>
      <c r="T118" s="39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40"/>
      <c r="AH118" s="41"/>
      <c r="AI118" s="42"/>
      <c r="AJ118" s="43"/>
      <c r="AK118" s="44"/>
      <c r="AL118" s="36"/>
      <c r="AM118" s="36"/>
      <c r="AP118" s="45"/>
    </row>
    <row r="119" spans="1:42" ht="15.75" customHeight="1" x14ac:dyDescent="0.3">
      <c r="A119" s="36"/>
      <c r="B119" s="37"/>
      <c r="C119" s="37"/>
      <c r="D119" s="37"/>
      <c r="E119" s="37"/>
      <c r="F119" s="37"/>
      <c r="G119" s="37"/>
      <c r="H119" s="37"/>
      <c r="I119" s="38"/>
      <c r="J119" s="37"/>
      <c r="K119" s="37"/>
      <c r="L119" s="38"/>
      <c r="M119" s="38"/>
      <c r="N119" s="38"/>
      <c r="O119" s="38"/>
      <c r="Q119" s="37"/>
      <c r="R119" s="37"/>
      <c r="S119" s="37"/>
      <c r="T119" s="39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40"/>
      <c r="AH119" s="41"/>
      <c r="AI119" s="42"/>
      <c r="AJ119" s="43"/>
      <c r="AK119" s="44"/>
      <c r="AL119" s="36"/>
      <c r="AM119" s="36"/>
      <c r="AP119" s="45"/>
    </row>
    <row r="120" spans="1:42" ht="15.75" customHeight="1" x14ac:dyDescent="0.3">
      <c r="A120" s="36"/>
      <c r="B120" s="37"/>
      <c r="C120" s="37"/>
      <c r="D120" s="37"/>
      <c r="E120" s="37"/>
      <c r="F120" s="37"/>
      <c r="G120" s="37"/>
      <c r="H120" s="37"/>
      <c r="I120" s="38"/>
      <c r="J120" s="37"/>
      <c r="K120" s="37"/>
      <c r="L120" s="38"/>
      <c r="M120" s="38"/>
      <c r="N120" s="38"/>
      <c r="O120" s="38"/>
      <c r="Q120" s="37"/>
      <c r="R120" s="37"/>
      <c r="S120" s="37"/>
      <c r="T120" s="39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40"/>
      <c r="AH120" s="41"/>
      <c r="AI120" s="42"/>
      <c r="AJ120" s="43"/>
      <c r="AK120" s="44"/>
      <c r="AL120" s="36"/>
      <c r="AM120" s="36"/>
      <c r="AP120" s="45"/>
    </row>
    <row r="121" spans="1:42" ht="15.75" customHeight="1" x14ac:dyDescent="0.3">
      <c r="A121" s="36"/>
      <c r="B121" s="37"/>
      <c r="C121" s="37"/>
      <c r="D121" s="37"/>
      <c r="E121" s="37"/>
      <c r="F121" s="37"/>
      <c r="G121" s="37"/>
      <c r="H121" s="37"/>
      <c r="I121" s="38"/>
      <c r="J121" s="37"/>
      <c r="K121" s="37"/>
      <c r="L121" s="38"/>
      <c r="M121" s="38"/>
      <c r="N121" s="38"/>
      <c r="O121" s="38"/>
      <c r="Q121" s="37"/>
      <c r="R121" s="37"/>
      <c r="S121" s="37"/>
      <c r="T121" s="39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40"/>
      <c r="AH121" s="41"/>
      <c r="AI121" s="42"/>
      <c r="AJ121" s="43"/>
      <c r="AK121" s="44"/>
      <c r="AL121" s="36"/>
      <c r="AM121" s="36"/>
      <c r="AP121" s="45"/>
    </row>
    <row r="122" spans="1:42" ht="15.75" customHeight="1" x14ac:dyDescent="0.3">
      <c r="A122" s="36"/>
      <c r="B122" s="37"/>
      <c r="C122" s="37"/>
      <c r="D122" s="37"/>
      <c r="E122" s="37"/>
      <c r="F122" s="37"/>
      <c r="G122" s="37"/>
      <c r="H122" s="37"/>
      <c r="I122" s="38"/>
      <c r="J122" s="37"/>
      <c r="K122" s="37"/>
      <c r="L122" s="38"/>
      <c r="M122" s="38"/>
      <c r="N122" s="38"/>
      <c r="O122" s="38"/>
      <c r="Q122" s="37"/>
      <c r="R122" s="37"/>
      <c r="S122" s="37"/>
      <c r="T122" s="39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40"/>
      <c r="AH122" s="41"/>
      <c r="AI122" s="42"/>
      <c r="AJ122" s="43"/>
      <c r="AK122" s="44"/>
      <c r="AL122" s="36"/>
      <c r="AM122" s="36"/>
      <c r="AP122" s="45"/>
    </row>
    <row r="123" spans="1:42" ht="15.75" customHeight="1" x14ac:dyDescent="0.3">
      <c r="A123" s="36"/>
      <c r="B123" s="37"/>
      <c r="C123" s="37"/>
      <c r="D123" s="37"/>
      <c r="E123" s="37"/>
      <c r="F123" s="37"/>
      <c r="G123" s="37"/>
      <c r="H123" s="37"/>
      <c r="I123" s="38"/>
      <c r="J123" s="37"/>
      <c r="K123" s="37"/>
      <c r="L123" s="38"/>
      <c r="M123" s="38"/>
      <c r="N123" s="38"/>
      <c r="O123" s="38"/>
      <c r="Q123" s="37"/>
      <c r="R123" s="37"/>
      <c r="S123" s="37"/>
      <c r="T123" s="39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40"/>
      <c r="AH123" s="41"/>
      <c r="AI123" s="42"/>
      <c r="AJ123" s="43"/>
      <c r="AK123" s="44"/>
      <c r="AL123" s="36"/>
      <c r="AM123" s="36"/>
      <c r="AP123" s="45"/>
    </row>
    <row r="124" spans="1:42" ht="15.75" customHeight="1" x14ac:dyDescent="0.3">
      <c r="A124" s="36"/>
      <c r="B124" s="37"/>
      <c r="C124" s="37"/>
      <c r="D124" s="37"/>
      <c r="E124" s="37"/>
      <c r="F124" s="37"/>
      <c r="G124" s="37"/>
      <c r="H124" s="37"/>
      <c r="I124" s="38"/>
      <c r="J124" s="37"/>
      <c r="K124" s="37"/>
      <c r="L124" s="38"/>
      <c r="M124" s="38"/>
      <c r="N124" s="38"/>
      <c r="O124" s="38"/>
      <c r="Q124" s="37"/>
      <c r="R124" s="37"/>
      <c r="S124" s="37"/>
      <c r="T124" s="39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40"/>
      <c r="AH124" s="41"/>
      <c r="AI124" s="42"/>
      <c r="AJ124" s="43"/>
      <c r="AK124" s="44"/>
      <c r="AL124" s="36"/>
      <c r="AM124" s="36"/>
      <c r="AP124" s="45"/>
    </row>
    <row r="125" spans="1:42" ht="15.75" customHeight="1" x14ac:dyDescent="0.3">
      <c r="A125" s="36"/>
      <c r="B125" s="37"/>
      <c r="C125" s="37"/>
      <c r="D125" s="37"/>
      <c r="E125" s="37"/>
      <c r="F125" s="37"/>
      <c r="G125" s="37"/>
      <c r="H125" s="37"/>
      <c r="I125" s="38"/>
      <c r="J125" s="37"/>
      <c r="K125" s="37"/>
      <c r="L125" s="38"/>
      <c r="M125" s="38"/>
      <c r="N125" s="38"/>
      <c r="O125" s="38"/>
      <c r="Q125" s="37"/>
      <c r="R125" s="37"/>
      <c r="S125" s="37"/>
      <c r="T125" s="39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40"/>
      <c r="AH125" s="41"/>
      <c r="AI125" s="42"/>
      <c r="AJ125" s="43"/>
      <c r="AK125" s="44"/>
      <c r="AL125" s="36"/>
      <c r="AM125" s="36"/>
      <c r="AP125" s="45"/>
    </row>
    <row r="126" spans="1:42" ht="15.75" customHeight="1" x14ac:dyDescent="0.3">
      <c r="A126" s="36"/>
      <c r="B126" s="37"/>
      <c r="C126" s="37"/>
      <c r="D126" s="37"/>
      <c r="E126" s="37"/>
      <c r="F126" s="37"/>
      <c r="G126" s="37"/>
      <c r="H126" s="37"/>
      <c r="I126" s="38"/>
      <c r="J126" s="37"/>
      <c r="K126" s="37"/>
      <c r="L126" s="38"/>
      <c r="M126" s="38"/>
      <c r="N126" s="38"/>
      <c r="O126" s="38"/>
      <c r="Q126" s="37"/>
      <c r="R126" s="37"/>
      <c r="S126" s="37"/>
      <c r="T126" s="39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40"/>
      <c r="AH126" s="41"/>
      <c r="AI126" s="42"/>
      <c r="AJ126" s="43"/>
      <c r="AK126" s="44"/>
      <c r="AL126" s="36"/>
      <c r="AM126" s="36"/>
      <c r="AP126" s="45"/>
    </row>
    <row r="127" spans="1:42" ht="15.75" customHeight="1" x14ac:dyDescent="0.3">
      <c r="A127" s="36"/>
      <c r="B127" s="37"/>
      <c r="C127" s="37"/>
      <c r="D127" s="37"/>
      <c r="E127" s="37"/>
      <c r="F127" s="37"/>
      <c r="G127" s="37"/>
      <c r="H127" s="37"/>
      <c r="I127" s="38"/>
      <c r="J127" s="37"/>
      <c r="K127" s="37"/>
      <c r="L127" s="38"/>
      <c r="M127" s="38"/>
      <c r="N127" s="38"/>
      <c r="O127" s="38"/>
      <c r="Q127" s="37"/>
      <c r="R127" s="37"/>
      <c r="S127" s="37"/>
      <c r="T127" s="39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40"/>
      <c r="AH127" s="41"/>
      <c r="AI127" s="42"/>
      <c r="AJ127" s="43"/>
      <c r="AK127" s="44"/>
      <c r="AL127" s="36"/>
      <c r="AM127" s="36"/>
      <c r="AP127" s="45"/>
    </row>
    <row r="128" spans="1:42" ht="15.75" customHeight="1" x14ac:dyDescent="0.3">
      <c r="A128" s="36"/>
      <c r="B128" s="37"/>
      <c r="C128" s="37"/>
      <c r="D128" s="37"/>
      <c r="E128" s="37"/>
      <c r="F128" s="37"/>
      <c r="G128" s="37"/>
      <c r="H128" s="37"/>
      <c r="I128" s="38"/>
      <c r="J128" s="37"/>
      <c r="K128" s="37"/>
      <c r="L128" s="38"/>
      <c r="M128" s="38"/>
      <c r="N128" s="38"/>
      <c r="O128" s="38"/>
      <c r="Q128" s="37"/>
      <c r="R128" s="37"/>
      <c r="S128" s="37"/>
      <c r="T128" s="39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40"/>
      <c r="AH128" s="41"/>
      <c r="AI128" s="42"/>
      <c r="AJ128" s="43"/>
      <c r="AK128" s="44"/>
      <c r="AL128" s="36"/>
      <c r="AM128" s="36"/>
      <c r="AP128" s="45"/>
    </row>
    <row r="129" spans="1:42" ht="15.75" customHeight="1" x14ac:dyDescent="0.3">
      <c r="A129" s="36"/>
      <c r="B129" s="37"/>
      <c r="C129" s="37"/>
      <c r="D129" s="37"/>
      <c r="E129" s="37"/>
      <c r="F129" s="37"/>
      <c r="G129" s="37"/>
      <c r="H129" s="37"/>
      <c r="I129" s="38"/>
      <c r="J129" s="37"/>
      <c r="K129" s="37"/>
      <c r="L129" s="38"/>
      <c r="M129" s="38"/>
      <c r="N129" s="38"/>
      <c r="O129" s="38"/>
      <c r="Q129" s="37"/>
      <c r="R129" s="37"/>
      <c r="S129" s="37"/>
      <c r="T129" s="39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40"/>
      <c r="AH129" s="41"/>
      <c r="AI129" s="42"/>
      <c r="AJ129" s="43"/>
      <c r="AK129" s="44"/>
      <c r="AL129" s="36"/>
      <c r="AM129" s="36"/>
      <c r="AP129" s="45"/>
    </row>
    <row r="130" spans="1:42" ht="15.75" customHeight="1" x14ac:dyDescent="0.3">
      <c r="A130" s="36"/>
      <c r="B130" s="37"/>
      <c r="C130" s="37"/>
      <c r="D130" s="37"/>
      <c r="E130" s="37"/>
      <c r="F130" s="37"/>
      <c r="G130" s="37"/>
      <c r="H130" s="37"/>
      <c r="I130" s="38"/>
      <c r="J130" s="37"/>
      <c r="K130" s="37"/>
      <c r="L130" s="38"/>
      <c r="M130" s="38"/>
      <c r="N130" s="38"/>
      <c r="O130" s="38"/>
      <c r="Q130" s="37"/>
      <c r="R130" s="37"/>
      <c r="S130" s="37"/>
      <c r="T130" s="39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40"/>
      <c r="AH130" s="41"/>
      <c r="AI130" s="42"/>
      <c r="AJ130" s="43"/>
      <c r="AK130" s="44"/>
      <c r="AL130" s="36"/>
      <c r="AM130" s="36"/>
      <c r="AP130" s="45"/>
    </row>
    <row r="131" spans="1:42" ht="15.75" customHeight="1" x14ac:dyDescent="0.3">
      <c r="A131" s="36"/>
      <c r="B131" s="37"/>
      <c r="C131" s="37"/>
      <c r="D131" s="37"/>
      <c r="E131" s="37"/>
      <c r="F131" s="37"/>
      <c r="G131" s="37"/>
      <c r="H131" s="37"/>
      <c r="I131" s="38"/>
      <c r="J131" s="37"/>
      <c r="K131" s="37"/>
      <c r="L131" s="38"/>
      <c r="M131" s="38"/>
      <c r="N131" s="38"/>
      <c r="O131" s="38"/>
      <c r="Q131" s="37"/>
      <c r="R131" s="37"/>
      <c r="S131" s="37"/>
      <c r="T131" s="39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40"/>
      <c r="AH131" s="41"/>
      <c r="AI131" s="42"/>
      <c r="AJ131" s="43"/>
      <c r="AK131" s="44"/>
      <c r="AL131" s="36"/>
      <c r="AM131" s="36"/>
      <c r="AP131" s="45"/>
    </row>
    <row r="132" spans="1:42" ht="15.75" customHeight="1" x14ac:dyDescent="0.3">
      <c r="A132" s="36"/>
      <c r="B132" s="37"/>
      <c r="C132" s="37"/>
      <c r="D132" s="37"/>
      <c r="E132" s="37"/>
      <c r="F132" s="37"/>
      <c r="G132" s="37"/>
      <c r="H132" s="37"/>
      <c r="I132" s="38"/>
      <c r="J132" s="37"/>
      <c r="K132" s="37"/>
      <c r="L132" s="38"/>
      <c r="M132" s="38"/>
      <c r="N132" s="38"/>
      <c r="O132" s="38"/>
      <c r="Q132" s="37"/>
      <c r="R132" s="37"/>
      <c r="S132" s="37"/>
      <c r="T132" s="39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40"/>
      <c r="AH132" s="41"/>
      <c r="AI132" s="42"/>
      <c r="AJ132" s="43"/>
      <c r="AK132" s="44"/>
      <c r="AL132" s="36"/>
      <c r="AM132" s="36"/>
      <c r="AP132" s="45"/>
    </row>
    <row r="133" spans="1:42" ht="15.75" customHeight="1" x14ac:dyDescent="0.3">
      <c r="A133" s="36"/>
      <c r="B133" s="37"/>
      <c r="C133" s="37"/>
      <c r="D133" s="37"/>
      <c r="E133" s="37"/>
      <c r="F133" s="37"/>
      <c r="G133" s="37"/>
      <c r="H133" s="37"/>
      <c r="I133" s="38"/>
      <c r="J133" s="37"/>
      <c r="K133" s="37"/>
      <c r="L133" s="38"/>
      <c r="M133" s="38"/>
      <c r="N133" s="38"/>
      <c r="O133" s="38"/>
      <c r="Q133" s="37"/>
      <c r="R133" s="37"/>
      <c r="S133" s="37"/>
      <c r="T133" s="39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40"/>
      <c r="AH133" s="41"/>
      <c r="AI133" s="42"/>
      <c r="AJ133" s="43"/>
      <c r="AK133" s="44"/>
      <c r="AL133" s="36"/>
      <c r="AM133" s="36"/>
      <c r="AP133" s="45"/>
    </row>
    <row r="134" spans="1:42" ht="15.75" customHeight="1" x14ac:dyDescent="0.3">
      <c r="A134" s="36"/>
      <c r="B134" s="37"/>
      <c r="C134" s="37"/>
      <c r="D134" s="37"/>
      <c r="E134" s="37"/>
      <c r="F134" s="37"/>
      <c r="G134" s="37"/>
      <c r="H134" s="37"/>
      <c r="I134" s="38"/>
      <c r="J134" s="37"/>
      <c r="K134" s="37"/>
      <c r="L134" s="38"/>
      <c r="M134" s="38"/>
      <c r="N134" s="38"/>
      <c r="O134" s="38"/>
      <c r="Q134" s="37"/>
      <c r="R134" s="37"/>
      <c r="S134" s="37"/>
      <c r="T134" s="39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40"/>
      <c r="AH134" s="41"/>
      <c r="AI134" s="42"/>
      <c r="AJ134" s="43"/>
      <c r="AK134" s="44"/>
      <c r="AL134" s="36"/>
      <c r="AM134" s="36"/>
      <c r="AP134" s="45"/>
    </row>
    <row r="135" spans="1:42" ht="15.75" customHeight="1" x14ac:dyDescent="0.3">
      <c r="A135" s="36"/>
      <c r="B135" s="37"/>
      <c r="C135" s="37"/>
      <c r="D135" s="37"/>
      <c r="E135" s="37"/>
      <c r="F135" s="37"/>
      <c r="G135" s="37"/>
      <c r="H135" s="37"/>
      <c r="I135" s="38"/>
      <c r="J135" s="37"/>
      <c r="K135" s="37"/>
      <c r="L135" s="38"/>
      <c r="M135" s="38"/>
      <c r="N135" s="38"/>
      <c r="O135" s="38"/>
      <c r="Q135" s="37"/>
      <c r="R135" s="37"/>
      <c r="S135" s="37"/>
      <c r="T135" s="39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40"/>
      <c r="AH135" s="41"/>
      <c r="AI135" s="42"/>
      <c r="AJ135" s="43"/>
      <c r="AK135" s="44"/>
      <c r="AL135" s="36"/>
      <c r="AM135" s="36"/>
      <c r="AP135" s="45"/>
    </row>
    <row r="136" spans="1:42" ht="15.75" customHeight="1" x14ac:dyDescent="0.3">
      <c r="A136" s="36"/>
      <c r="B136" s="37"/>
      <c r="C136" s="37"/>
      <c r="D136" s="37"/>
      <c r="E136" s="37"/>
      <c r="F136" s="37"/>
      <c r="G136" s="37"/>
      <c r="H136" s="37"/>
      <c r="I136" s="38"/>
      <c r="J136" s="37"/>
      <c r="K136" s="37"/>
      <c r="L136" s="38"/>
      <c r="M136" s="38"/>
      <c r="N136" s="38"/>
      <c r="O136" s="38"/>
      <c r="Q136" s="37"/>
      <c r="R136" s="37"/>
      <c r="S136" s="37"/>
      <c r="T136" s="39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40"/>
      <c r="AH136" s="41"/>
      <c r="AI136" s="42"/>
      <c r="AJ136" s="43"/>
      <c r="AK136" s="44"/>
      <c r="AL136" s="36"/>
      <c r="AM136" s="36"/>
      <c r="AP136" s="45"/>
    </row>
    <row r="137" spans="1:42" ht="15.75" customHeight="1" x14ac:dyDescent="0.3">
      <c r="A137" s="36"/>
      <c r="B137" s="37"/>
      <c r="C137" s="37"/>
      <c r="D137" s="37"/>
      <c r="E137" s="37"/>
      <c r="F137" s="37"/>
      <c r="G137" s="37"/>
      <c r="H137" s="37"/>
      <c r="I137" s="38"/>
      <c r="J137" s="37"/>
      <c r="K137" s="37"/>
      <c r="L137" s="38"/>
      <c r="M137" s="38"/>
      <c r="N137" s="38"/>
      <c r="O137" s="38"/>
      <c r="Q137" s="37"/>
      <c r="R137" s="37"/>
      <c r="S137" s="37"/>
      <c r="T137" s="39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40"/>
      <c r="AH137" s="41"/>
      <c r="AI137" s="42"/>
      <c r="AJ137" s="43"/>
      <c r="AK137" s="44"/>
      <c r="AL137" s="36"/>
      <c r="AM137" s="36"/>
      <c r="AP137" s="45"/>
    </row>
    <row r="138" spans="1:42" ht="15.75" customHeight="1" x14ac:dyDescent="0.3">
      <c r="A138" s="36"/>
      <c r="B138" s="37"/>
      <c r="C138" s="37"/>
      <c r="D138" s="37"/>
      <c r="E138" s="37"/>
      <c r="F138" s="37"/>
      <c r="G138" s="37"/>
      <c r="H138" s="37"/>
      <c r="I138" s="38"/>
      <c r="J138" s="37"/>
      <c r="K138" s="37"/>
      <c r="L138" s="38"/>
      <c r="M138" s="38"/>
      <c r="N138" s="38"/>
      <c r="O138" s="38"/>
      <c r="Q138" s="37"/>
      <c r="R138" s="37"/>
      <c r="S138" s="37"/>
      <c r="T138" s="39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40"/>
      <c r="AH138" s="41"/>
      <c r="AI138" s="42"/>
      <c r="AJ138" s="43"/>
      <c r="AK138" s="44"/>
      <c r="AL138" s="36"/>
      <c r="AM138" s="36"/>
      <c r="AP138" s="45"/>
    </row>
    <row r="139" spans="1:42" ht="15.75" customHeight="1" x14ac:dyDescent="0.3">
      <c r="A139" s="36"/>
      <c r="B139" s="37"/>
      <c r="C139" s="37"/>
      <c r="D139" s="37"/>
      <c r="E139" s="37"/>
      <c r="F139" s="37"/>
      <c r="G139" s="37"/>
      <c r="H139" s="37"/>
      <c r="I139" s="38"/>
      <c r="J139" s="37"/>
      <c r="K139" s="37"/>
      <c r="L139" s="38"/>
      <c r="M139" s="38"/>
      <c r="N139" s="38"/>
      <c r="O139" s="38"/>
      <c r="Q139" s="37"/>
      <c r="R139" s="37"/>
      <c r="S139" s="37"/>
      <c r="T139" s="39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40"/>
      <c r="AH139" s="41"/>
      <c r="AI139" s="42"/>
      <c r="AJ139" s="43"/>
      <c r="AK139" s="44"/>
      <c r="AL139" s="36"/>
      <c r="AM139" s="36"/>
      <c r="AP139" s="45"/>
    </row>
    <row r="140" spans="1:42" ht="15.75" customHeight="1" x14ac:dyDescent="0.3">
      <c r="A140" s="36"/>
      <c r="B140" s="37"/>
      <c r="C140" s="37"/>
      <c r="D140" s="37"/>
      <c r="E140" s="37"/>
      <c r="F140" s="37"/>
      <c r="G140" s="37"/>
      <c r="H140" s="37"/>
      <c r="I140" s="38"/>
      <c r="J140" s="37"/>
      <c r="K140" s="37"/>
      <c r="L140" s="38"/>
      <c r="M140" s="38"/>
      <c r="N140" s="38"/>
      <c r="O140" s="38"/>
      <c r="Q140" s="37"/>
      <c r="R140" s="37"/>
      <c r="S140" s="37"/>
      <c r="T140" s="39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40"/>
      <c r="AH140" s="41"/>
      <c r="AI140" s="42"/>
      <c r="AJ140" s="43"/>
      <c r="AK140" s="44"/>
      <c r="AL140" s="36"/>
      <c r="AM140" s="36"/>
      <c r="AP140" s="45"/>
    </row>
    <row r="141" spans="1:42" ht="15.75" customHeight="1" x14ac:dyDescent="0.3">
      <c r="A141" s="36"/>
      <c r="B141" s="37"/>
      <c r="C141" s="37"/>
      <c r="D141" s="37"/>
      <c r="E141" s="37"/>
      <c r="F141" s="37"/>
      <c r="G141" s="37"/>
      <c r="H141" s="37"/>
      <c r="I141" s="38"/>
      <c r="J141" s="37"/>
      <c r="K141" s="37"/>
      <c r="L141" s="38"/>
      <c r="M141" s="38"/>
      <c r="N141" s="38"/>
      <c r="O141" s="38"/>
      <c r="Q141" s="37"/>
      <c r="R141" s="37"/>
      <c r="S141" s="37"/>
      <c r="T141" s="39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40"/>
      <c r="AH141" s="41"/>
      <c r="AI141" s="42"/>
      <c r="AJ141" s="43"/>
      <c r="AK141" s="44"/>
      <c r="AL141" s="36"/>
      <c r="AM141" s="36"/>
      <c r="AP141" s="45"/>
    </row>
    <row r="142" spans="1:42" ht="15.75" customHeight="1" x14ac:dyDescent="0.3">
      <c r="A142" s="36"/>
      <c r="B142" s="37"/>
      <c r="C142" s="37"/>
      <c r="D142" s="37"/>
      <c r="E142" s="37"/>
      <c r="F142" s="37"/>
      <c r="G142" s="37"/>
      <c r="H142" s="37"/>
      <c r="I142" s="38"/>
      <c r="J142" s="37"/>
      <c r="K142" s="37"/>
      <c r="L142" s="38"/>
      <c r="M142" s="38"/>
      <c r="N142" s="38"/>
      <c r="O142" s="38"/>
      <c r="Q142" s="37"/>
      <c r="R142" s="37"/>
      <c r="S142" s="37"/>
      <c r="T142" s="39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40"/>
      <c r="AH142" s="41"/>
      <c r="AI142" s="42"/>
      <c r="AJ142" s="43"/>
      <c r="AK142" s="44"/>
      <c r="AL142" s="36"/>
      <c r="AM142" s="36"/>
      <c r="AP142" s="45"/>
    </row>
    <row r="143" spans="1:42" ht="15.75" customHeight="1" x14ac:dyDescent="0.3">
      <c r="A143" s="36"/>
      <c r="B143" s="37"/>
      <c r="C143" s="37"/>
      <c r="D143" s="37"/>
      <c r="E143" s="37"/>
      <c r="F143" s="37"/>
      <c r="G143" s="37"/>
      <c r="H143" s="37"/>
      <c r="I143" s="38"/>
      <c r="J143" s="37"/>
      <c r="K143" s="37"/>
      <c r="L143" s="38"/>
      <c r="M143" s="38"/>
      <c r="N143" s="38"/>
      <c r="O143" s="38"/>
      <c r="Q143" s="37"/>
      <c r="R143" s="37"/>
      <c r="S143" s="37"/>
      <c r="T143" s="39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40"/>
      <c r="AH143" s="41"/>
      <c r="AI143" s="42"/>
      <c r="AJ143" s="43"/>
      <c r="AK143" s="44"/>
      <c r="AL143" s="36"/>
      <c r="AM143" s="36"/>
      <c r="AP143" s="45"/>
    </row>
    <row r="144" spans="1:42" ht="15.75" customHeight="1" x14ac:dyDescent="0.3">
      <c r="A144" s="36"/>
      <c r="B144" s="37"/>
      <c r="C144" s="37"/>
      <c r="D144" s="37"/>
      <c r="E144" s="37"/>
      <c r="F144" s="37"/>
      <c r="G144" s="37"/>
      <c r="H144" s="37"/>
      <c r="I144" s="38"/>
      <c r="J144" s="37"/>
      <c r="K144" s="37"/>
      <c r="L144" s="38"/>
      <c r="M144" s="38"/>
      <c r="N144" s="38"/>
      <c r="O144" s="38"/>
      <c r="Q144" s="37"/>
      <c r="R144" s="37"/>
      <c r="S144" s="37"/>
      <c r="T144" s="39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40"/>
      <c r="AH144" s="41"/>
      <c r="AI144" s="42"/>
      <c r="AJ144" s="43"/>
      <c r="AK144" s="44"/>
      <c r="AL144" s="36"/>
      <c r="AM144" s="36"/>
      <c r="AP144" s="45"/>
    </row>
    <row r="145" spans="1:42" ht="15.75" customHeight="1" x14ac:dyDescent="0.3">
      <c r="A145" s="36"/>
      <c r="B145" s="37"/>
      <c r="C145" s="37"/>
      <c r="D145" s="37"/>
      <c r="E145" s="37"/>
      <c r="F145" s="37"/>
      <c r="G145" s="37"/>
      <c r="H145" s="37"/>
      <c r="I145" s="38"/>
      <c r="J145" s="37"/>
      <c r="K145" s="37"/>
      <c r="L145" s="38"/>
      <c r="M145" s="38"/>
      <c r="N145" s="38"/>
      <c r="O145" s="38"/>
      <c r="Q145" s="37"/>
      <c r="R145" s="37"/>
      <c r="S145" s="37"/>
      <c r="T145" s="39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40"/>
      <c r="AH145" s="41"/>
      <c r="AI145" s="42"/>
      <c r="AJ145" s="43"/>
      <c r="AK145" s="44"/>
      <c r="AL145" s="36"/>
      <c r="AM145" s="36"/>
      <c r="AP145" s="45"/>
    </row>
    <row r="146" spans="1:42" ht="15.75" customHeight="1" x14ac:dyDescent="0.3">
      <c r="A146" s="36"/>
      <c r="B146" s="37"/>
      <c r="C146" s="37"/>
      <c r="D146" s="37"/>
      <c r="E146" s="37"/>
      <c r="F146" s="37"/>
      <c r="G146" s="37"/>
      <c r="H146" s="37"/>
      <c r="I146" s="38"/>
      <c r="J146" s="37"/>
      <c r="K146" s="37"/>
      <c r="L146" s="38"/>
      <c r="M146" s="38"/>
      <c r="N146" s="38"/>
      <c r="O146" s="38"/>
      <c r="Q146" s="37"/>
      <c r="R146" s="37"/>
      <c r="S146" s="37"/>
      <c r="T146" s="39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40"/>
      <c r="AH146" s="41"/>
      <c r="AI146" s="42"/>
      <c r="AJ146" s="43"/>
      <c r="AK146" s="44"/>
      <c r="AL146" s="36"/>
      <c r="AM146" s="36"/>
      <c r="AP146" s="45"/>
    </row>
    <row r="147" spans="1:42" ht="15.75" customHeight="1" x14ac:dyDescent="0.3">
      <c r="A147" s="36"/>
      <c r="B147" s="37"/>
      <c r="C147" s="37"/>
      <c r="D147" s="37"/>
      <c r="E147" s="37"/>
      <c r="F147" s="37"/>
      <c r="G147" s="37"/>
      <c r="H147" s="37"/>
      <c r="I147" s="38"/>
      <c r="J147" s="37"/>
      <c r="K147" s="37"/>
      <c r="L147" s="38"/>
      <c r="M147" s="38"/>
      <c r="N147" s="38"/>
      <c r="O147" s="38"/>
      <c r="Q147" s="37"/>
      <c r="R147" s="37"/>
      <c r="S147" s="37"/>
      <c r="T147" s="39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40"/>
      <c r="AH147" s="41"/>
      <c r="AI147" s="42"/>
      <c r="AJ147" s="43"/>
      <c r="AK147" s="44"/>
      <c r="AL147" s="36"/>
      <c r="AM147" s="36"/>
      <c r="AP147" s="45"/>
    </row>
    <row r="148" spans="1:42" ht="15.75" customHeight="1" x14ac:dyDescent="0.3">
      <c r="A148" s="36"/>
      <c r="B148" s="37"/>
      <c r="C148" s="37"/>
      <c r="D148" s="37"/>
      <c r="E148" s="37"/>
      <c r="F148" s="37"/>
      <c r="G148" s="37"/>
      <c r="H148" s="37"/>
      <c r="I148" s="38"/>
      <c r="J148" s="37"/>
      <c r="K148" s="37"/>
      <c r="L148" s="38"/>
      <c r="M148" s="38"/>
      <c r="N148" s="38"/>
      <c r="O148" s="38"/>
      <c r="Q148" s="37"/>
      <c r="R148" s="37"/>
      <c r="S148" s="37"/>
      <c r="T148" s="39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40"/>
      <c r="AH148" s="41"/>
      <c r="AI148" s="42"/>
      <c r="AJ148" s="43"/>
      <c r="AK148" s="44"/>
      <c r="AL148" s="36"/>
      <c r="AM148" s="36"/>
      <c r="AP148" s="45"/>
    </row>
    <row r="149" spans="1:42" ht="15.75" customHeight="1" x14ac:dyDescent="0.3">
      <c r="A149" s="36"/>
      <c r="B149" s="37"/>
      <c r="C149" s="37"/>
      <c r="D149" s="37"/>
      <c r="E149" s="37"/>
      <c r="F149" s="37"/>
      <c r="G149" s="37"/>
      <c r="H149" s="37"/>
      <c r="I149" s="38"/>
      <c r="J149" s="37"/>
      <c r="K149" s="37"/>
      <c r="L149" s="38"/>
      <c r="M149" s="38"/>
      <c r="N149" s="38"/>
      <c r="O149" s="38"/>
      <c r="Q149" s="37"/>
      <c r="R149" s="37"/>
      <c r="S149" s="37"/>
      <c r="T149" s="39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40"/>
      <c r="AH149" s="41"/>
      <c r="AI149" s="42"/>
      <c r="AJ149" s="43"/>
      <c r="AK149" s="44"/>
      <c r="AL149" s="36"/>
      <c r="AM149" s="36"/>
      <c r="AP149" s="45"/>
    </row>
    <row r="150" spans="1:42" ht="15.75" customHeight="1" x14ac:dyDescent="0.3">
      <c r="A150" s="36"/>
      <c r="B150" s="37"/>
      <c r="C150" s="37"/>
      <c r="D150" s="37"/>
      <c r="E150" s="37"/>
      <c r="F150" s="37"/>
      <c r="G150" s="37"/>
      <c r="H150" s="37"/>
      <c r="I150" s="38"/>
      <c r="J150" s="37"/>
      <c r="K150" s="37"/>
      <c r="L150" s="38"/>
      <c r="M150" s="38"/>
      <c r="N150" s="38"/>
      <c r="O150" s="38"/>
      <c r="Q150" s="37"/>
      <c r="R150" s="37"/>
      <c r="S150" s="37"/>
      <c r="T150" s="39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40"/>
      <c r="AH150" s="41"/>
      <c r="AI150" s="42"/>
      <c r="AJ150" s="43"/>
      <c r="AK150" s="44"/>
      <c r="AL150" s="36"/>
      <c r="AM150" s="36"/>
      <c r="AP150" s="45"/>
    </row>
    <row r="151" spans="1:42" ht="15.75" customHeight="1" x14ac:dyDescent="0.3">
      <c r="A151" s="36"/>
      <c r="B151" s="37"/>
      <c r="C151" s="37"/>
      <c r="D151" s="37"/>
      <c r="E151" s="37"/>
      <c r="F151" s="37"/>
      <c r="G151" s="37"/>
      <c r="H151" s="37"/>
      <c r="I151" s="38"/>
      <c r="J151" s="37"/>
      <c r="K151" s="37"/>
      <c r="L151" s="38"/>
      <c r="M151" s="38"/>
      <c r="N151" s="38"/>
      <c r="O151" s="38"/>
      <c r="Q151" s="37"/>
      <c r="R151" s="37"/>
      <c r="S151" s="37"/>
      <c r="T151" s="39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40"/>
      <c r="AH151" s="41"/>
      <c r="AI151" s="42"/>
      <c r="AJ151" s="43"/>
      <c r="AK151" s="44"/>
      <c r="AL151" s="36"/>
      <c r="AM151" s="36"/>
      <c r="AP151" s="45"/>
    </row>
    <row r="152" spans="1:42" ht="15.75" customHeight="1" x14ac:dyDescent="0.3">
      <c r="A152" s="36"/>
      <c r="B152" s="37"/>
      <c r="C152" s="37"/>
      <c r="D152" s="37"/>
      <c r="E152" s="37"/>
      <c r="F152" s="37"/>
      <c r="G152" s="37"/>
      <c r="H152" s="37"/>
      <c r="I152" s="38"/>
      <c r="J152" s="37"/>
      <c r="K152" s="37"/>
      <c r="L152" s="38"/>
      <c r="M152" s="38"/>
      <c r="N152" s="38"/>
      <c r="O152" s="38"/>
      <c r="Q152" s="37"/>
      <c r="R152" s="37"/>
      <c r="S152" s="37"/>
      <c r="T152" s="39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40"/>
      <c r="AH152" s="41"/>
      <c r="AI152" s="42"/>
      <c r="AJ152" s="43"/>
      <c r="AK152" s="44"/>
      <c r="AL152" s="36"/>
      <c r="AM152" s="36"/>
      <c r="AP152" s="45"/>
    </row>
    <row r="153" spans="1:42" ht="15.75" customHeight="1" x14ac:dyDescent="0.3">
      <c r="A153" s="36"/>
      <c r="B153" s="37"/>
      <c r="C153" s="37"/>
      <c r="D153" s="37"/>
      <c r="E153" s="37"/>
      <c r="F153" s="37"/>
      <c r="G153" s="37"/>
      <c r="H153" s="37"/>
      <c r="I153" s="38"/>
      <c r="J153" s="37"/>
      <c r="K153" s="37"/>
      <c r="L153" s="38"/>
      <c r="M153" s="38"/>
      <c r="N153" s="38"/>
      <c r="O153" s="38"/>
      <c r="Q153" s="37"/>
      <c r="R153" s="37"/>
      <c r="S153" s="37"/>
      <c r="T153" s="39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40"/>
      <c r="AH153" s="41"/>
      <c r="AI153" s="42"/>
      <c r="AJ153" s="43"/>
      <c r="AK153" s="44"/>
      <c r="AL153" s="36"/>
      <c r="AM153" s="36"/>
      <c r="AP153" s="45"/>
    </row>
    <row r="154" spans="1:42" ht="15.75" customHeight="1" x14ac:dyDescent="0.3">
      <c r="A154" s="36"/>
      <c r="B154" s="37"/>
      <c r="C154" s="37"/>
      <c r="D154" s="37"/>
      <c r="E154" s="37"/>
      <c r="F154" s="37"/>
      <c r="G154" s="37"/>
      <c r="H154" s="37"/>
      <c r="I154" s="38"/>
      <c r="J154" s="37"/>
      <c r="K154" s="37"/>
      <c r="L154" s="38"/>
      <c r="M154" s="38"/>
      <c r="N154" s="38"/>
      <c r="O154" s="38"/>
      <c r="Q154" s="37"/>
      <c r="R154" s="37"/>
      <c r="S154" s="37"/>
      <c r="T154" s="39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40"/>
      <c r="AH154" s="41"/>
      <c r="AI154" s="42"/>
      <c r="AJ154" s="43"/>
      <c r="AK154" s="44"/>
      <c r="AL154" s="36"/>
      <c r="AM154" s="36"/>
      <c r="AP154" s="45"/>
    </row>
    <row r="155" spans="1:42" ht="15.75" customHeight="1" x14ac:dyDescent="0.3">
      <c r="A155" s="36"/>
      <c r="B155" s="37"/>
      <c r="C155" s="37"/>
      <c r="D155" s="37"/>
      <c r="E155" s="37"/>
      <c r="F155" s="37"/>
      <c r="G155" s="37"/>
      <c r="H155" s="37"/>
      <c r="I155" s="38"/>
      <c r="J155" s="37"/>
      <c r="K155" s="37"/>
      <c r="L155" s="38"/>
      <c r="M155" s="38"/>
      <c r="N155" s="38"/>
      <c r="O155" s="38"/>
      <c r="Q155" s="37"/>
      <c r="R155" s="37"/>
      <c r="S155" s="37"/>
      <c r="T155" s="39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40"/>
      <c r="AH155" s="41"/>
      <c r="AI155" s="42"/>
      <c r="AJ155" s="43"/>
      <c r="AK155" s="44"/>
      <c r="AL155" s="36"/>
      <c r="AM155" s="36"/>
      <c r="AP155" s="45"/>
    </row>
    <row r="156" spans="1:42" ht="15.75" customHeight="1" x14ac:dyDescent="0.3">
      <c r="A156" s="36"/>
      <c r="B156" s="37"/>
      <c r="C156" s="37"/>
      <c r="D156" s="37"/>
      <c r="E156" s="37"/>
      <c r="F156" s="37"/>
      <c r="G156" s="37"/>
      <c r="H156" s="37"/>
      <c r="I156" s="38"/>
      <c r="J156" s="37"/>
      <c r="K156" s="37"/>
      <c r="L156" s="38"/>
      <c r="M156" s="38"/>
      <c r="N156" s="38"/>
      <c r="O156" s="38"/>
      <c r="Q156" s="37"/>
      <c r="R156" s="37"/>
      <c r="S156" s="37"/>
      <c r="T156" s="39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40"/>
      <c r="AH156" s="41"/>
      <c r="AI156" s="42"/>
      <c r="AJ156" s="43"/>
      <c r="AK156" s="44"/>
      <c r="AL156" s="36"/>
      <c r="AM156" s="36"/>
      <c r="AP156" s="45"/>
    </row>
    <row r="157" spans="1:42" ht="15.75" customHeight="1" x14ac:dyDescent="0.3">
      <c r="A157" s="36"/>
      <c r="B157" s="37"/>
      <c r="C157" s="37"/>
      <c r="D157" s="37"/>
      <c r="E157" s="37"/>
      <c r="F157" s="37"/>
      <c r="G157" s="37"/>
      <c r="H157" s="37"/>
      <c r="I157" s="38"/>
      <c r="J157" s="37"/>
      <c r="K157" s="37"/>
      <c r="L157" s="38"/>
      <c r="M157" s="38"/>
      <c r="N157" s="38"/>
      <c r="O157" s="38"/>
      <c r="Q157" s="37"/>
      <c r="R157" s="37"/>
      <c r="S157" s="37"/>
      <c r="T157" s="39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40"/>
      <c r="AH157" s="41"/>
      <c r="AI157" s="42"/>
      <c r="AJ157" s="43"/>
      <c r="AK157" s="44"/>
      <c r="AL157" s="36"/>
      <c r="AM157" s="36"/>
      <c r="AP157" s="45"/>
    </row>
    <row r="158" spans="1:42" ht="15.75" customHeight="1" x14ac:dyDescent="0.3">
      <c r="A158" s="36"/>
      <c r="B158" s="37"/>
      <c r="C158" s="37"/>
      <c r="D158" s="37"/>
      <c r="E158" s="37"/>
      <c r="F158" s="37"/>
      <c r="G158" s="37"/>
      <c r="H158" s="37"/>
      <c r="I158" s="38"/>
      <c r="J158" s="37"/>
      <c r="K158" s="37"/>
      <c r="L158" s="38"/>
      <c r="M158" s="38"/>
      <c r="N158" s="38"/>
      <c r="O158" s="38"/>
      <c r="Q158" s="37"/>
      <c r="R158" s="37"/>
      <c r="S158" s="37"/>
      <c r="T158" s="39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40"/>
      <c r="AH158" s="41"/>
      <c r="AI158" s="42"/>
      <c r="AJ158" s="43"/>
      <c r="AK158" s="44"/>
      <c r="AL158" s="36"/>
      <c r="AM158" s="36"/>
      <c r="AP158" s="45"/>
    </row>
    <row r="159" spans="1:42" ht="15.75" customHeight="1" x14ac:dyDescent="0.3">
      <c r="A159" s="36"/>
      <c r="B159" s="37"/>
      <c r="C159" s="37"/>
      <c r="D159" s="37"/>
      <c r="E159" s="37"/>
      <c r="F159" s="37"/>
      <c r="G159" s="37"/>
      <c r="H159" s="37"/>
      <c r="I159" s="38"/>
      <c r="J159" s="37"/>
      <c r="K159" s="37"/>
      <c r="L159" s="38"/>
      <c r="M159" s="38"/>
      <c r="N159" s="38"/>
      <c r="O159" s="38"/>
      <c r="Q159" s="37"/>
      <c r="R159" s="37"/>
      <c r="S159" s="37"/>
      <c r="T159" s="39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40"/>
      <c r="AH159" s="41"/>
      <c r="AI159" s="42"/>
      <c r="AJ159" s="43"/>
      <c r="AK159" s="44"/>
      <c r="AL159" s="36"/>
      <c r="AM159" s="36"/>
      <c r="AP159" s="45"/>
    </row>
    <row r="160" spans="1:42" ht="15.75" customHeight="1" x14ac:dyDescent="0.3">
      <c r="A160" s="36"/>
      <c r="B160" s="37"/>
      <c r="C160" s="37"/>
      <c r="D160" s="37"/>
      <c r="E160" s="37"/>
      <c r="F160" s="37"/>
      <c r="G160" s="37"/>
      <c r="H160" s="37"/>
      <c r="I160" s="38"/>
      <c r="J160" s="37"/>
      <c r="K160" s="37"/>
      <c r="L160" s="38"/>
      <c r="M160" s="38"/>
      <c r="N160" s="38"/>
      <c r="O160" s="38"/>
      <c r="Q160" s="37"/>
      <c r="R160" s="37"/>
      <c r="S160" s="37"/>
      <c r="T160" s="39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40"/>
      <c r="AH160" s="41"/>
      <c r="AI160" s="42"/>
      <c r="AJ160" s="43"/>
      <c r="AK160" s="44"/>
      <c r="AL160" s="36"/>
      <c r="AM160" s="36"/>
      <c r="AP160" s="45"/>
    </row>
    <row r="161" spans="1:42" ht="15.75" customHeight="1" x14ac:dyDescent="0.3">
      <c r="A161" s="36"/>
      <c r="B161" s="37"/>
      <c r="C161" s="37"/>
      <c r="D161" s="37"/>
      <c r="E161" s="37"/>
      <c r="F161" s="37"/>
      <c r="G161" s="37"/>
      <c r="H161" s="37"/>
      <c r="I161" s="38"/>
      <c r="J161" s="37"/>
      <c r="K161" s="37"/>
      <c r="L161" s="38"/>
      <c r="M161" s="38"/>
      <c r="N161" s="38"/>
      <c r="O161" s="38"/>
      <c r="Q161" s="37"/>
      <c r="R161" s="37"/>
      <c r="S161" s="37"/>
      <c r="T161" s="39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40"/>
      <c r="AH161" s="41"/>
      <c r="AI161" s="42"/>
      <c r="AJ161" s="43"/>
      <c r="AK161" s="44"/>
      <c r="AL161" s="36"/>
      <c r="AM161" s="36"/>
      <c r="AP161" s="45"/>
    </row>
    <row r="162" spans="1:42" ht="15.75" customHeight="1" x14ac:dyDescent="0.3">
      <c r="A162" s="36"/>
      <c r="B162" s="37"/>
      <c r="C162" s="37"/>
      <c r="D162" s="37"/>
      <c r="E162" s="37"/>
      <c r="F162" s="37"/>
      <c r="G162" s="37"/>
      <c r="H162" s="37"/>
      <c r="I162" s="38"/>
      <c r="J162" s="37"/>
      <c r="K162" s="37"/>
      <c r="L162" s="38"/>
      <c r="M162" s="38"/>
      <c r="N162" s="38"/>
      <c r="O162" s="38"/>
      <c r="Q162" s="37"/>
      <c r="R162" s="37"/>
      <c r="S162" s="37"/>
      <c r="T162" s="39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40"/>
      <c r="AH162" s="41"/>
      <c r="AI162" s="42"/>
      <c r="AJ162" s="43"/>
      <c r="AK162" s="44"/>
      <c r="AL162" s="36"/>
      <c r="AM162" s="36"/>
      <c r="AP162" s="45"/>
    </row>
    <row r="163" spans="1:42" ht="15.75" customHeight="1" x14ac:dyDescent="0.3">
      <c r="A163" s="36"/>
      <c r="B163" s="37"/>
      <c r="C163" s="37"/>
      <c r="D163" s="37"/>
      <c r="E163" s="37"/>
      <c r="F163" s="37"/>
      <c r="G163" s="37"/>
      <c r="H163" s="37"/>
      <c r="I163" s="38"/>
      <c r="J163" s="37"/>
      <c r="K163" s="37"/>
      <c r="L163" s="38"/>
      <c r="M163" s="38"/>
      <c r="N163" s="38"/>
      <c r="O163" s="38"/>
      <c r="Q163" s="37"/>
      <c r="R163" s="37"/>
      <c r="S163" s="37"/>
      <c r="T163" s="39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40"/>
      <c r="AH163" s="41"/>
      <c r="AI163" s="42"/>
      <c r="AJ163" s="43"/>
      <c r="AK163" s="44"/>
      <c r="AL163" s="36"/>
      <c r="AM163" s="36"/>
      <c r="AP163" s="45"/>
    </row>
    <row r="164" spans="1:42" ht="15.75" customHeight="1" x14ac:dyDescent="0.3">
      <c r="A164" s="36"/>
      <c r="B164" s="37"/>
      <c r="C164" s="37"/>
      <c r="D164" s="37"/>
      <c r="E164" s="37"/>
      <c r="F164" s="37"/>
      <c r="G164" s="37"/>
      <c r="H164" s="37"/>
      <c r="I164" s="38"/>
      <c r="J164" s="37"/>
      <c r="K164" s="37"/>
      <c r="L164" s="38"/>
      <c r="M164" s="38"/>
      <c r="N164" s="38"/>
      <c r="O164" s="38"/>
      <c r="Q164" s="37"/>
      <c r="R164" s="37"/>
      <c r="S164" s="37"/>
      <c r="T164" s="39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40"/>
      <c r="AH164" s="41"/>
      <c r="AI164" s="42"/>
      <c r="AJ164" s="43"/>
      <c r="AK164" s="44"/>
      <c r="AL164" s="36"/>
      <c r="AM164" s="36"/>
      <c r="AP164" s="45"/>
    </row>
    <row r="165" spans="1:42" ht="15.75" customHeight="1" x14ac:dyDescent="0.3">
      <c r="A165" s="36"/>
      <c r="B165" s="37"/>
      <c r="C165" s="37"/>
      <c r="D165" s="37"/>
      <c r="E165" s="37"/>
      <c r="F165" s="37"/>
      <c r="G165" s="37"/>
      <c r="H165" s="37"/>
      <c r="I165" s="38"/>
      <c r="J165" s="37"/>
      <c r="K165" s="37"/>
      <c r="L165" s="38"/>
      <c r="M165" s="38"/>
      <c r="N165" s="38"/>
      <c r="O165" s="38"/>
      <c r="Q165" s="37"/>
      <c r="R165" s="37"/>
      <c r="S165" s="37"/>
      <c r="T165" s="39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40"/>
      <c r="AH165" s="41"/>
      <c r="AI165" s="42"/>
      <c r="AJ165" s="43"/>
      <c r="AK165" s="44"/>
      <c r="AL165" s="36"/>
      <c r="AM165" s="36"/>
      <c r="AP165" s="45"/>
    </row>
    <row r="166" spans="1:42" ht="15.75" customHeight="1" x14ac:dyDescent="0.3">
      <c r="A166" s="36"/>
      <c r="B166" s="37"/>
      <c r="C166" s="37"/>
      <c r="D166" s="37"/>
      <c r="E166" s="37"/>
      <c r="F166" s="37"/>
      <c r="G166" s="37"/>
      <c r="H166" s="37"/>
      <c r="I166" s="38"/>
      <c r="J166" s="37"/>
      <c r="K166" s="37"/>
      <c r="L166" s="38"/>
      <c r="M166" s="38"/>
      <c r="N166" s="38"/>
      <c r="O166" s="38"/>
      <c r="Q166" s="37"/>
      <c r="R166" s="37"/>
      <c r="S166" s="37"/>
      <c r="T166" s="39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40"/>
      <c r="AH166" s="41"/>
      <c r="AI166" s="42"/>
      <c r="AJ166" s="43"/>
      <c r="AK166" s="44"/>
      <c r="AL166" s="36"/>
      <c r="AM166" s="36"/>
      <c r="AP166" s="45"/>
    </row>
    <row r="167" spans="1:42" ht="15.75" customHeight="1" x14ac:dyDescent="0.3">
      <c r="A167" s="36"/>
      <c r="B167" s="37"/>
      <c r="C167" s="37"/>
      <c r="D167" s="37"/>
      <c r="E167" s="37"/>
      <c r="F167" s="37"/>
      <c r="G167" s="37"/>
      <c r="H167" s="37"/>
      <c r="I167" s="38"/>
      <c r="J167" s="37"/>
      <c r="K167" s="37"/>
      <c r="L167" s="38"/>
      <c r="M167" s="38"/>
      <c r="N167" s="38"/>
      <c r="O167" s="38"/>
      <c r="Q167" s="37"/>
      <c r="R167" s="37"/>
      <c r="S167" s="37"/>
      <c r="T167" s="39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40"/>
      <c r="AH167" s="41"/>
      <c r="AI167" s="42"/>
      <c r="AJ167" s="43"/>
      <c r="AK167" s="44"/>
      <c r="AL167" s="36"/>
      <c r="AM167" s="36"/>
      <c r="AP167" s="45"/>
    </row>
    <row r="168" spans="1:42" ht="15.75" customHeight="1" x14ac:dyDescent="0.3">
      <c r="A168" s="36"/>
      <c r="B168" s="37"/>
      <c r="C168" s="37"/>
      <c r="D168" s="37"/>
      <c r="E168" s="37"/>
      <c r="F168" s="37"/>
      <c r="G168" s="37"/>
      <c r="H168" s="37"/>
      <c r="I168" s="38"/>
      <c r="J168" s="37"/>
      <c r="K168" s="37"/>
      <c r="L168" s="38"/>
      <c r="M168" s="38"/>
      <c r="N168" s="38"/>
      <c r="O168" s="38"/>
      <c r="Q168" s="37"/>
      <c r="R168" s="37"/>
      <c r="S168" s="37"/>
      <c r="T168" s="39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40"/>
      <c r="AH168" s="41"/>
      <c r="AI168" s="42"/>
      <c r="AJ168" s="43"/>
      <c r="AK168" s="44"/>
      <c r="AL168" s="36"/>
      <c r="AM168" s="36"/>
      <c r="AP168" s="45"/>
    </row>
    <row r="169" spans="1:42" ht="15.75" customHeight="1" x14ac:dyDescent="0.3">
      <c r="A169" s="36"/>
      <c r="B169" s="37"/>
      <c r="C169" s="37"/>
      <c r="D169" s="37"/>
      <c r="E169" s="37"/>
      <c r="F169" s="37"/>
      <c r="G169" s="37"/>
      <c r="H169" s="37"/>
      <c r="I169" s="38"/>
      <c r="J169" s="37"/>
      <c r="K169" s="37"/>
      <c r="L169" s="38"/>
      <c r="M169" s="38"/>
      <c r="N169" s="38"/>
      <c r="O169" s="38"/>
      <c r="Q169" s="37"/>
      <c r="R169" s="37"/>
      <c r="S169" s="37"/>
      <c r="T169" s="39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40"/>
      <c r="AH169" s="41"/>
      <c r="AI169" s="42"/>
      <c r="AJ169" s="43"/>
      <c r="AK169" s="44"/>
      <c r="AL169" s="36"/>
      <c r="AM169" s="36"/>
      <c r="AP169" s="45"/>
    </row>
    <row r="170" spans="1:42" ht="15.75" customHeight="1" x14ac:dyDescent="0.3">
      <c r="A170" s="36"/>
      <c r="B170" s="37"/>
      <c r="C170" s="37"/>
      <c r="D170" s="37"/>
      <c r="E170" s="37"/>
      <c r="F170" s="37"/>
      <c r="G170" s="37"/>
      <c r="H170" s="37"/>
      <c r="I170" s="38"/>
      <c r="J170" s="37"/>
      <c r="K170" s="37"/>
      <c r="L170" s="38"/>
      <c r="M170" s="38"/>
      <c r="N170" s="38"/>
      <c r="O170" s="38"/>
      <c r="Q170" s="37"/>
      <c r="R170" s="37"/>
      <c r="S170" s="37"/>
      <c r="T170" s="39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40"/>
      <c r="AH170" s="41"/>
      <c r="AI170" s="42"/>
      <c r="AJ170" s="43"/>
      <c r="AK170" s="44"/>
      <c r="AL170" s="36"/>
      <c r="AM170" s="36"/>
      <c r="AP170" s="45"/>
    </row>
    <row r="171" spans="1:42" ht="15.75" customHeight="1" x14ac:dyDescent="0.3">
      <c r="A171" s="36"/>
      <c r="B171" s="37"/>
      <c r="C171" s="37"/>
      <c r="D171" s="37"/>
      <c r="E171" s="37"/>
      <c r="F171" s="37"/>
      <c r="G171" s="37"/>
      <c r="H171" s="37"/>
      <c r="I171" s="38"/>
      <c r="J171" s="37"/>
      <c r="K171" s="37"/>
      <c r="L171" s="38"/>
      <c r="M171" s="38"/>
      <c r="N171" s="38"/>
      <c r="O171" s="38"/>
      <c r="Q171" s="37"/>
      <c r="R171" s="37"/>
      <c r="S171" s="37"/>
      <c r="T171" s="39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40"/>
      <c r="AH171" s="41"/>
      <c r="AI171" s="42"/>
      <c r="AJ171" s="43"/>
      <c r="AK171" s="44"/>
      <c r="AL171" s="36"/>
      <c r="AM171" s="36"/>
      <c r="AP171" s="45"/>
    </row>
    <row r="172" spans="1:42" ht="15.75" customHeight="1" x14ac:dyDescent="0.3">
      <c r="A172" s="36"/>
      <c r="B172" s="37"/>
      <c r="C172" s="37"/>
      <c r="D172" s="37"/>
      <c r="E172" s="37"/>
      <c r="F172" s="37"/>
      <c r="G172" s="37"/>
      <c r="H172" s="37"/>
      <c r="I172" s="38"/>
      <c r="J172" s="37"/>
      <c r="K172" s="37"/>
      <c r="L172" s="38"/>
      <c r="M172" s="38"/>
      <c r="N172" s="38"/>
      <c r="O172" s="38"/>
      <c r="Q172" s="37"/>
      <c r="R172" s="37"/>
      <c r="S172" s="37"/>
      <c r="T172" s="39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40"/>
      <c r="AH172" s="41"/>
      <c r="AI172" s="42"/>
      <c r="AJ172" s="43"/>
      <c r="AK172" s="44"/>
      <c r="AL172" s="36"/>
      <c r="AM172" s="36"/>
      <c r="AP172" s="45"/>
    </row>
    <row r="173" spans="1:42" ht="15.75" customHeight="1" x14ac:dyDescent="0.3">
      <c r="A173" s="36"/>
      <c r="B173" s="37"/>
      <c r="C173" s="37"/>
      <c r="D173" s="37"/>
      <c r="E173" s="37"/>
      <c r="F173" s="37"/>
      <c r="G173" s="37"/>
      <c r="H173" s="37"/>
      <c r="I173" s="38"/>
      <c r="J173" s="37"/>
      <c r="K173" s="37"/>
      <c r="L173" s="38"/>
      <c r="M173" s="38"/>
      <c r="N173" s="38"/>
      <c r="O173" s="38"/>
      <c r="Q173" s="37"/>
      <c r="R173" s="37"/>
      <c r="S173" s="37"/>
      <c r="T173" s="39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40"/>
      <c r="AH173" s="41"/>
      <c r="AI173" s="42"/>
      <c r="AJ173" s="43"/>
      <c r="AK173" s="44"/>
      <c r="AL173" s="36"/>
      <c r="AM173" s="36"/>
      <c r="AP173" s="45"/>
    </row>
    <row r="174" spans="1:42" ht="15.75" customHeight="1" x14ac:dyDescent="0.3">
      <c r="A174" s="36"/>
      <c r="B174" s="37"/>
      <c r="C174" s="37"/>
      <c r="D174" s="37"/>
      <c r="E174" s="37"/>
      <c r="F174" s="37"/>
      <c r="G174" s="37"/>
      <c r="H174" s="37"/>
      <c r="I174" s="38"/>
      <c r="J174" s="37"/>
      <c r="K174" s="37"/>
      <c r="L174" s="38"/>
      <c r="M174" s="38"/>
      <c r="N174" s="38"/>
      <c r="O174" s="38"/>
      <c r="Q174" s="37"/>
      <c r="R174" s="37"/>
      <c r="S174" s="37"/>
      <c r="T174" s="39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40"/>
      <c r="AH174" s="41"/>
      <c r="AI174" s="42"/>
      <c r="AJ174" s="43"/>
      <c r="AK174" s="44"/>
      <c r="AL174" s="36"/>
      <c r="AM174" s="36"/>
      <c r="AP174" s="45"/>
    </row>
    <row r="175" spans="1:42" ht="15.75" customHeight="1" x14ac:dyDescent="0.3">
      <c r="A175" s="36"/>
      <c r="B175" s="37"/>
      <c r="C175" s="37"/>
      <c r="D175" s="37"/>
      <c r="E175" s="37"/>
      <c r="F175" s="37"/>
      <c r="G175" s="37"/>
      <c r="H175" s="37"/>
      <c r="I175" s="38"/>
      <c r="J175" s="37"/>
      <c r="K175" s="37"/>
      <c r="L175" s="38"/>
      <c r="M175" s="38"/>
      <c r="N175" s="38"/>
      <c r="O175" s="38"/>
      <c r="Q175" s="37"/>
      <c r="R175" s="37"/>
      <c r="S175" s="37"/>
      <c r="T175" s="39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40"/>
      <c r="AH175" s="41"/>
      <c r="AI175" s="42"/>
      <c r="AJ175" s="43"/>
      <c r="AK175" s="44"/>
      <c r="AL175" s="36"/>
      <c r="AM175" s="36"/>
      <c r="AP175" s="45"/>
    </row>
    <row r="176" spans="1:42" ht="15.75" customHeight="1" x14ac:dyDescent="0.3">
      <c r="A176" s="36"/>
      <c r="B176" s="37"/>
      <c r="C176" s="37"/>
      <c r="D176" s="37"/>
      <c r="E176" s="37"/>
      <c r="F176" s="37"/>
      <c r="G176" s="37"/>
      <c r="H176" s="37"/>
      <c r="I176" s="38"/>
      <c r="J176" s="37"/>
      <c r="K176" s="37"/>
      <c r="L176" s="38"/>
      <c r="M176" s="38"/>
      <c r="N176" s="38"/>
      <c r="O176" s="38"/>
      <c r="Q176" s="37"/>
      <c r="R176" s="37"/>
      <c r="S176" s="37"/>
      <c r="T176" s="39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40"/>
      <c r="AH176" s="41"/>
      <c r="AI176" s="42"/>
      <c r="AJ176" s="43"/>
      <c r="AK176" s="44"/>
      <c r="AL176" s="36"/>
      <c r="AM176" s="36"/>
      <c r="AP176" s="45"/>
    </row>
    <row r="177" spans="1:42" ht="15.75" customHeight="1" x14ac:dyDescent="0.3">
      <c r="A177" s="36"/>
      <c r="B177" s="37"/>
      <c r="C177" s="37"/>
      <c r="D177" s="37"/>
      <c r="E177" s="37"/>
      <c r="F177" s="37"/>
      <c r="G177" s="37"/>
      <c r="H177" s="37"/>
      <c r="I177" s="38"/>
      <c r="J177" s="37"/>
      <c r="K177" s="37"/>
      <c r="L177" s="38"/>
      <c r="M177" s="38"/>
      <c r="N177" s="38"/>
      <c r="O177" s="38"/>
      <c r="Q177" s="37"/>
      <c r="R177" s="37"/>
      <c r="S177" s="37"/>
      <c r="T177" s="39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40"/>
      <c r="AH177" s="41"/>
      <c r="AI177" s="42"/>
      <c r="AJ177" s="43"/>
      <c r="AK177" s="44"/>
      <c r="AL177" s="36"/>
      <c r="AM177" s="36"/>
      <c r="AP177" s="45"/>
    </row>
    <row r="178" spans="1:42" ht="15.75" customHeight="1" x14ac:dyDescent="0.3">
      <c r="A178" s="36"/>
      <c r="B178" s="37"/>
      <c r="C178" s="37"/>
      <c r="D178" s="37"/>
      <c r="E178" s="37"/>
      <c r="F178" s="37"/>
      <c r="G178" s="37"/>
      <c r="H178" s="37"/>
      <c r="I178" s="38"/>
      <c r="J178" s="37"/>
      <c r="K178" s="37"/>
      <c r="L178" s="38"/>
      <c r="M178" s="38"/>
      <c r="N178" s="38"/>
      <c r="O178" s="38"/>
      <c r="Q178" s="37"/>
      <c r="R178" s="37"/>
      <c r="S178" s="37"/>
      <c r="T178" s="39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40"/>
      <c r="AH178" s="41"/>
      <c r="AI178" s="42"/>
      <c r="AJ178" s="43"/>
      <c r="AK178" s="44"/>
      <c r="AL178" s="36"/>
      <c r="AM178" s="36"/>
      <c r="AP178" s="45"/>
    </row>
    <row r="179" spans="1:42" ht="15.75" customHeight="1" x14ac:dyDescent="0.3">
      <c r="A179" s="36"/>
      <c r="B179" s="37"/>
      <c r="C179" s="37"/>
      <c r="D179" s="37"/>
      <c r="E179" s="37"/>
      <c r="F179" s="37"/>
      <c r="G179" s="37"/>
      <c r="H179" s="37"/>
      <c r="I179" s="38"/>
      <c r="J179" s="37"/>
      <c r="K179" s="37"/>
      <c r="L179" s="38"/>
      <c r="M179" s="38"/>
      <c r="N179" s="38"/>
      <c r="O179" s="38"/>
      <c r="Q179" s="37"/>
      <c r="R179" s="37"/>
      <c r="S179" s="37"/>
      <c r="T179" s="39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40"/>
      <c r="AH179" s="41"/>
      <c r="AI179" s="42"/>
      <c r="AJ179" s="43"/>
      <c r="AK179" s="44"/>
      <c r="AL179" s="36"/>
      <c r="AM179" s="36"/>
      <c r="AP179" s="45"/>
    </row>
    <row r="180" spans="1:42" ht="15.75" customHeight="1" x14ac:dyDescent="0.3">
      <c r="A180" s="36"/>
      <c r="B180" s="37"/>
      <c r="C180" s="37"/>
      <c r="D180" s="37"/>
      <c r="E180" s="37"/>
      <c r="F180" s="37"/>
      <c r="G180" s="37"/>
      <c r="H180" s="37"/>
      <c r="I180" s="38"/>
      <c r="J180" s="37"/>
      <c r="K180" s="37"/>
      <c r="L180" s="38"/>
      <c r="M180" s="38"/>
      <c r="N180" s="38"/>
      <c r="O180" s="38"/>
      <c r="Q180" s="37"/>
      <c r="R180" s="37"/>
      <c r="S180" s="37"/>
      <c r="T180" s="39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40"/>
      <c r="AH180" s="41"/>
      <c r="AI180" s="42"/>
      <c r="AJ180" s="43"/>
      <c r="AK180" s="44"/>
      <c r="AL180" s="36"/>
      <c r="AM180" s="36"/>
      <c r="AP180" s="45"/>
    </row>
    <row r="181" spans="1:42" ht="15.75" customHeight="1" x14ac:dyDescent="0.3">
      <c r="A181" s="36"/>
      <c r="B181" s="37"/>
      <c r="C181" s="37"/>
      <c r="D181" s="37"/>
      <c r="E181" s="37"/>
      <c r="F181" s="37"/>
      <c r="G181" s="37"/>
      <c r="H181" s="37"/>
      <c r="I181" s="38"/>
      <c r="J181" s="37"/>
      <c r="K181" s="37"/>
      <c r="L181" s="38"/>
      <c r="M181" s="38"/>
      <c r="N181" s="38"/>
      <c r="O181" s="38"/>
      <c r="Q181" s="37"/>
      <c r="R181" s="37"/>
      <c r="S181" s="37"/>
      <c r="T181" s="39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40"/>
      <c r="AH181" s="41"/>
      <c r="AI181" s="42"/>
      <c r="AJ181" s="43"/>
      <c r="AK181" s="44"/>
      <c r="AL181" s="36"/>
      <c r="AM181" s="36"/>
      <c r="AP181" s="45"/>
    </row>
    <row r="182" spans="1:42" ht="15.75" customHeight="1" x14ac:dyDescent="0.3">
      <c r="A182" s="36"/>
      <c r="B182" s="37"/>
      <c r="C182" s="37"/>
      <c r="D182" s="37"/>
      <c r="E182" s="37"/>
      <c r="F182" s="37"/>
      <c r="G182" s="37"/>
      <c r="H182" s="37"/>
      <c r="I182" s="38"/>
      <c r="J182" s="37"/>
      <c r="K182" s="37"/>
      <c r="L182" s="38"/>
      <c r="M182" s="38"/>
      <c r="N182" s="38"/>
      <c r="O182" s="38"/>
      <c r="Q182" s="37"/>
      <c r="R182" s="37"/>
      <c r="S182" s="37"/>
      <c r="T182" s="39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40"/>
      <c r="AH182" s="41"/>
      <c r="AI182" s="42"/>
      <c r="AJ182" s="43"/>
      <c r="AK182" s="44"/>
      <c r="AL182" s="36"/>
      <c r="AM182" s="36"/>
      <c r="AP182" s="45"/>
    </row>
    <row r="183" spans="1:42" ht="15.75" customHeight="1" x14ac:dyDescent="0.3">
      <c r="A183" s="36"/>
      <c r="B183" s="37"/>
      <c r="C183" s="37"/>
      <c r="D183" s="37"/>
      <c r="E183" s="37"/>
      <c r="F183" s="37"/>
      <c r="G183" s="37"/>
      <c r="H183" s="37"/>
      <c r="I183" s="38"/>
      <c r="J183" s="37"/>
      <c r="K183" s="37"/>
      <c r="L183" s="38"/>
      <c r="M183" s="38"/>
      <c r="N183" s="38"/>
      <c r="O183" s="38"/>
      <c r="Q183" s="37"/>
      <c r="R183" s="37"/>
      <c r="S183" s="37"/>
      <c r="T183" s="39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40"/>
      <c r="AH183" s="41"/>
      <c r="AI183" s="42"/>
      <c r="AJ183" s="43"/>
      <c r="AK183" s="44"/>
      <c r="AL183" s="36"/>
      <c r="AM183" s="36"/>
      <c r="AP183" s="45"/>
    </row>
    <row r="184" spans="1:42" ht="15.75" customHeight="1" x14ac:dyDescent="0.3">
      <c r="A184" s="36"/>
      <c r="B184" s="37"/>
      <c r="C184" s="37"/>
      <c r="D184" s="37"/>
      <c r="E184" s="37"/>
      <c r="F184" s="37"/>
      <c r="G184" s="37"/>
      <c r="H184" s="37"/>
      <c r="I184" s="38"/>
      <c r="J184" s="37"/>
      <c r="K184" s="37"/>
      <c r="L184" s="38"/>
      <c r="M184" s="38"/>
      <c r="N184" s="38"/>
      <c r="O184" s="38"/>
      <c r="Q184" s="37"/>
      <c r="R184" s="37"/>
      <c r="S184" s="37"/>
      <c r="T184" s="39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40"/>
      <c r="AH184" s="41"/>
      <c r="AI184" s="42"/>
      <c r="AJ184" s="43"/>
      <c r="AK184" s="44"/>
      <c r="AL184" s="36"/>
      <c r="AM184" s="36"/>
      <c r="AP184" s="45"/>
    </row>
    <row r="185" spans="1:42" ht="15.75" customHeight="1" x14ac:dyDescent="0.3">
      <c r="A185" s="36"/>
      <c r="B185" s="37"/>
      <c r="C185" s="37"/>
      <c r="D185" s="37"/>
      <c r="E185" s="37"/>
      <c r="F185" s="37"/>
      <c r="G185" s="37"/>
      <c r="H185" s="37"/>
      <c r="I185" s="38"/>
      <c r="J185" s="37"/>
      <c r="K185" s="37"/>
      <c r="L185" s="38"/>
      <c r="M185" s="38"/>
      <c r="N185" s="38"/>
      <c r="O185" s="38"/>
      <c r="Q185" s="37"/>
      <c r="R185" s="37"/>
      <c r="S185" s="37"/>
      <c r="T185" s="39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40"/>
      <c r="AH185" s="41"/>
      <c r="AI185" s="42"/>
      <c r="AJ185" s="43"/>
      <c r="AK185" s="44"/>
      <c r="AL185" s="36"/>
      <c r="AM185" s="36"/>
      <c r="AP185" s="45"/>
    </row>
    <row r="186" spans="1:42" ht="15.75" customHeight="1" x14ac:dyDescent="0.3">
      <c r="A186" s="36"/>
      <c r="B186" s="37"/>
      <c r="C186" s="37"/>
      <c r="D186" s="37"/>
      <c r="E186" s="37"/>
      <c r="F186" s="37"/>
      <c r="G186" s="37"/>
      <c r="H186" s="37"/>
      <c r="I186" s="38"/>
      <c r="J186" s="37"/>
      <c r="K186" s="37"/>
      <c r="L186" s="38"/>
      <c r="M186" s="38"/>
      <c r="N186" s="38"/>
      <c r="O186" s="38"/>
      <c r="Q186" s="37"/>
      <c r="R186" s="37"/>
      <c r="S186" s="37"/>
      <c r="T186" s="39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40"/>
      <c r="AH186" s="41"/>
      <c r="AI186" s="42"/>
      <c r="AJ186" s="43"/>
      <c r="AK186" s="44"/>
      <c r="AL186" s="36"/>
      <c r="AM186" s="36"/>
      <c r="AP186" s="45"/>
    </row>
    <row r="187" spans="1:42" ht="15.75" customHeight="1" x14ac:dyDescent="0.3">
      <c r="A187" s="36"/>
      <c r="B187" s="37"/>
      <c r="C187" s="37"/>
      <c r="D187" s="37"/>
      <c r="E187" s="37"/>
      <c r="F187" s="37"/>
      <c r="G187" s="37"/>
      <c r="H187" s="37"/>
      <c r="I187" s="38"/>
      <c r="J187" s="37"/>
      <c r="K187" s="37"/>
      <c r="L187" s="38"/>
      <c r="M187" s="38"/>
      <c r="N187" s="38"/>
      <c r="O187" s="38"/>
      <c r="Q187" s="37"/>
      <c r="R187" s="37"/>
      <c r="S187" s="37"/>
      <c r="T187" s="39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40"/>
      <c r="AH187" s="41"/>
      <c r="AI187" s="42"/>
      <c r="AJ187" s="43"/>
      <c r="AK187" s="44"/>
      <c r="AL187" s="36"/>
      <c r="AM187" s="36"/>
      <c r="AP187" s="45"/>
    </row>
    <row r="188" spans="1:42" ht="15.75" customHeight="1" x14ac:dyDescent="0.3">
      <c r="A188" s="36"/>
      <c r="B188" s="37"/>
      <c r="C188" s="37"/>
      <c r="D188" s="37"/>
      <c r="E188" s="37"/>
      <c r="F188" s="37"/>
      <c r="G188" s="37"/>
      <c r="H188" s="37"/>
      <c r="I188" s="38"/>
      <c r="J188" s="37"/>
      <c r="K188" s="37"/>
      <c r="L188" s="38"/>
      <c r="M188" s="38"/>
      <c r="N188" s="38"/>
      <c r="O188" s="38"/>
      <c r="Q188" s="37"/>
      <c r="R188" s="37"/>
      <c r="S188" s="37"/>
      <c r="T188" s="39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40"/>
      <c r="AH188" s="41"/>
      <c r="AI188" s="42"/>
      <c r="AJ188" s="43"/>
      <c r="AK188" s="44"/>
      <c r="AL188" s="36"/>
      <c r="AM188" s="36"/>
      <c r="AP188" s="45"/>
    </row>
    <row r="189" spans="1:42" ht="15.75" customHeight="1" x14ac:dyDescent="0.3">
      <c r="A189" s="36"/>
      <c r="B189" s="37"/>
      <c r="C189" s="37"/>
      <c r="D189" s="37"/>
      <c r="E189" s="37"/>
      <c r="F189" s="37"/>
      <c r="G189" s="37"/>
      <c r="H189" s="37"/>
      <c r="I189" s="38"/>
      <c r="J189" s="37"/>
      <c r="K189" s="37"/>
      <c r="L189" s="38"/>
      <c r="M189" s="38"/>
      <c r="N189" s="38"/>
      <c r="O189" s="38"/>
      <c r="Q189" s="37"/>
      <c r="R189" s="37"/>
      <c r="S189" s="37"/>
      <c r="T189" s="39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40"/>
      <c r="AH189" s="41"/>
      <c r="AI189" s="42"/>
      <c r="AJ189" s="43"/>
      <c r="AK189" s="44"/>
      <c r="AL189" s="36"/>
      <c r="AM189" s="36"/>
      <c r="AP189" s="45"/>
    </row>
    <row r="190" spans="1:42" ht="15.75" customHeight="1" x14ac:dyDescent="0.3">
      <c r="A190" s="36"/>
      <c r="B190" s="37"/>
      <c r="C190" s="37"/>
      <c r="D190" s="37"/>
      <c r="E190" s="37"/>
      <c r="F190" s="37"/>
      <c r="G190" s="37"/>
      <c r="H190" s="37"/>
      <c r="I190" s="38"/>
      <c r="J190" s="37"/>
      <c r="K190" s="37"/>
      <c r="L190" s="38"/>
      <c r="M190" s="38"/>
      <c r="N190" s="38"/>
      <c r="O190" s="38"/>
      <c r="Q190" s="37"/>
      <c r="R190" s="37"/>
      <c r="S190" s="37"/>
      <c r="T190" s="39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40"/>
      <c r="AH190" s="41"/>
      <c r="AI190" s="42"/>
      <c r="AJ190" s="43"/>
      <c r="AK190" s="44"/>
      <c r="AL190" s="36"/>
      <c r="AM190" s="36"/>
      <c r="AP190" s="45"/>
    </row>
    <row r="191" spans="1:42" ht="15.75" customHeight="1" x14ac:dyDescent="0.3">
      <c r="A191" s="36"/>
      <c r="B191" s="37"/>
      <c r="C191" s="37"/>
      <c r="D191" s="37"/>
      <c r="E191" s="37"/>
      <c r="F191" s="37"/>
      <c r="G191" s="37"/>
      <c r="H191" s="37"/>
      <c r="I191" s="38"/>
      <c r="J191" s="37"/>
      <c r="K191" s="37"/>
      <c r="L191" s="38"/>
      <c r="M191" s="38"/>
      <c r="N191" s="38"/>
      <c r="O191" s="38"/>
      <c r="Q191" s="37"/>
      <c r="R191" s="37"/>
      <c r="S191" s="37"/>
      <c r="T191" s="39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40"/>
      <c r="AH191" s="41"/>
      <c r="AI191" s="42"/>
      <c r="AJ191" s="43"/>
      <c r="AK191" s="44"/>
      <c r="AL191" s="36"/>
      <c r="AM191" s="36"/>
      <c r="AP191" s="45"/>
    </row>
    <row r="192" spans="1:42" ht="15.75" customHeight="1" x14ac:dyDescent="0.3">
      <c r="A192" s="36"/>
      <c r="B192" s="37"/>
      <c r="C192" s="37"/>
      <c r="D192" s="37"/>
      <c r="E192" s="37"/>
      <c r="F192" s="37"/>
      <c r="G192" s="37"/>
      <c r="H192" s="37"/>
      <c r="I192" s="38"/>
      <c r="J192" s="37"/>
      <c r="K192" s="37"/>
      <c r="L192" s="38"/>
      <c r="M192" s="38"/>
      <c r="N192" s="38"/>
      <c r="O192" s="38"/>
      <c r="Q192" s="37"/>
      <c r="R192" s="37"/>
      <c r="S192" s="37"/>
      <c r="T192" s="39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40"/>
      <c r="AH192" s="41"/>
      <c r="AI192" s="42"/>
      <c r="AJ192" s="43"/>
      <c r="AK192" s="44"/>
      <c r="AL192" s="36"/>
      <c r="AM192" s="36"/>
      <c r="AP192" s="45"/>
    </row>
    <row r="193" spans="1:42" ht="15.75" customHeight="1" x14ac:dyDescent="0.3">
      <c r="A193" s="36"/>
      <c r="B193" s="37"/>
      <c r="C193" s="37"/>
      <c r="D193" s="37"/>
      <c r="E193" s="37"/>
      <c r="F193" s="37"/>
      <c r="G193" s="37"/>
      <c r="H193" s="37"/>
      <c r="I193" s="38"/>
      <c r="J193" s="37"/>
      <c r="K193" s="37"/>
      <c r="L193" s="38"/>
      <c r="M193" s="38"/>
      <c r="N193" s="38"/>
      <c r="O193" s="38"/>
      <c r="Q193" s="37"/>
      <c r="R193" s="37"/>
      <c r="S193" s="37"/>
      <c r="T193" s="39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40"/>
      <c r="AH193" s="41"/>
      <c r="AI193" s="42"/>
      <c r="AJ193" s="43"/>
      <c r="AK193" s="44"/>
      <c r="AL193" s="36"/>
      <c r="AM193" s="36"/>
      <c r="AP193" s="45"/>
    </row>
    <row r="194" spans="1:42" ht="15.75" customHeight="1" x14ac:dyDescent="0.3">
      <c r="A194" s="36"/>
      <c r="B194" s="37"/>
      <c r="C194" s="37"/>
      <c r="D194" s="37"/>
      <c r="E194" s="37"/>
      <c r="F194" s="37"/>
      <c r="G194" s="37"/>
      <c r="H194" s="37"/>
      <c r="I194" s="38"/>
      <c r="J194" s="37"/>
      <c r="K194" s="37"/>
      <c r="L194" s="38"/>
      <c r="M194" s="38"/>
      <c r="N194" s="38"/>
      <c r="O194" s="38"/>
      <c r="Q194" s="37"/>
      <c r="R194" s="37"/>
      <c r="S194" s="37"/>
      <c r="T194" s="39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40"/>
      <c r="AH194" s="41"/>
      <c r="AI194" s="42"/>
      <c r="AJ194" s="43"/>
      <c r="AK194" s="44"/>
      <c r="AL194" s="36"/>
      <c r="AM194" s="36"/>
      <c r="AP194" s="45"/>
    </row>
    <row r="195" spans="1:42" ht="15.75" customHeight="1" x14ac:dyDescent="0.3">
      <c r="A195" s="36"/>
      <c r="B195" s="37"/>
      <c r="C195" s="37"/>
      <c r="D195" s="37"/>
      <c r="E195" s="37"/>
      <c r="F195" s="37"/>
      <c r="G195" s="37"/>
      <c r="H195" s="37"/>
      <c r="I195" s="38"/>
      <c r="J195" s="37"/>
      <c r="K195" s="37"/>
      <c r="L195" s="38"/>
      <c r="M195" s="38"/>
      <c r="N195" s="38"/>
      <c r="O195" s="38"/>
      <c r="Q195" s="37"/>
      <c r="R195" s="37"/>
      <c r="S195" s="37"/>
      <c r="T195" s="39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40"/>
      <c r="AH195" s="41"/>
      <c r="AI195" s="42"/>
      <c r="AJ195" s="43"/>
      <c r="AK195" s="44"/>
      <c r="AL195" s="36"/>
      <c r="AM195" s="36"/>
      <c r="AP195" s="45"/>
    </row>
    <row r="196" spans="1:42" ht="15.75" customHeight="1" x14ac:dyDescent="0.3">
      <c r="A196" s="36"/>
      <c r="B196" s="37"/>
      <c r="C196" s="37"/>
      <c r="D196" s="37"/>
      <c r="E196" s="37"/>
      <c r="F196" s="37"/>
      <c r="G196" s="37"/>
      <c r="H196" s="37"/>
      <c r="I196" s="38"/>
      <c r="J196" s="37"/>
      <c r="K196" s="37"/>
      <c r="L196" s="38"/>
      <c r="M196" s="38"/>
      <c r="N196" s="38"/>
      <c r="O196" s="38"/>
      <c r="Q196" s="37"/>
      <c r="R196" s="37"/>
      <c r="S196" s="37"/>
      <c r="T196" s="39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40"/>
      <c r="AH196" s="41"/>
      <c r="AI196" s="42"/>
      <c r="AJ196" s="43"/>
      <c r="AK196" s="44"/>
      <c r="AL196" s="36"/>
      <c r="AM196" s="36"/>
      <c r="AP196" s="45"/>
    </row>
    <row r="197" spans="1:42" ht="15.75" customHeight="1" x14ac:dyDescent="0.3">
      <c r="A197" s="36"/>
      <c r="B197" s="37"/>
      <c r="C197" s="37"/>
      <c r="D197" s="37"/>
      <c r="E197" s="37"/>
      <c r="F197" s="37"/>
      <c r="G197" s="37"/>
      <c r="H197" s="37"/>
      <c r="I197" s="38"/>
      <c r="J197" s="37"/>
      <c r="K197" s="37"/>
      <c r="L197" s="38"/>
      <c r="M197" s="38"/>
      <c r="N197" s="38"/>
      <c r="O197" s="38"/>
      <c r="Q197" s="37"/>
      <c r="R197" s="37"/>
      <c r="S197" s="37"/>
      <c r="T197" s="39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40"/>
      <c r="AH197" s="41"/>
      <c r="AI197" s="42"/>
      <c r="AJ197" s="43"/>
      <c r="AK197" s="44"/>
      <c r="AL197" s="36"/>
      <c r="AM197" s="36"/>
      <c r="AP197" s="45"/>
    </row>
    <row r="198" spans="1:42" ht="15.75" customHeight="1" x14ac:dyDescent="0.3">
      <c r="A198" s="36"/>
      <c r="B198" s="37"/>
      <c r="C198" s="37"/>
      <c r="D198" s="37"/>
      <c r="E198" s="37"/>
      <c r="F198" s="37"/>
      <c r="G198" s="37"/>
      <c r="H198" s="37"/>
      <c r="I198" s="38"/>
      <c r="J198" s="37"/>
      <c r="K198" s="37"/>
      <c r="L198" s="38"/>
      <c r="M198" s="38"/>
      <c r="N198" s="38"/>
      <c r="O198" s="38"/>
      <c r="Q198" s="37"/>
      <c r="R198" s="37"/>
      <c r="S198" s="37"/>
      <c r="T198" s="39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40"/>
      <c r="AH198" s="41"/>
      <c r="AI198" s="42"/>
      <c r="AJ198" s="43"/>
      <c r="AK198" s="44"/>
      <c r="AL198" s="36"/>
      <c r="AM198" s="36"/>
      <c r="AP198" s="45"/>
    </row>
    <row r="199" spans="1:42" ht="15.75" customHeight="1" x14ac:dyDescent="0.3">
      <c r="A199" s="36"/>
      <c r="B199" s="37"/>
      <c r="C199" s="37"/>
      <c r="D199" s="37"/>
      <c r="E199" s="37"/>
      <c r="F199" s="37"/>
      <c r="G199" s="37"/>
      <c r="H199" s="37"/>
      <c r="I199" s="38"/>
      <c r="J199" s="37"/>
      <c r="K199" s="37"/>
      <c r="L199" s="38"/>
      <c r="M199" s="38"/>
      <c r="N199" s="38"/>
      <c r="O199" s="38"/>
      <c r="Q199" s="37"/>
      <c r="R199" s="37"/>
      <c r="S199" s="37"/>
      <c r="T199" s="39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40"/>
      <c r="AH199" s="41"/>
      <c r="AI199" s="42"/>
      <c r="AJ199" s="43"/>
      <c r="AK199" s="44"/>
      <c r="AL199" s="36"/>
      <c r="AM199" s="36"/>
      <c r="AP199" s="45"/>
    </row>
    <row r="200" spans="1:42" ht="15.75" customHeight="1" x14ac:dyDescent="0.3">
      <c r="A200" s="36"/>
      <c r="B200" s="37"/>
      <c r="C200" s="37"/>
      <c r="D200" s="37"/>
      <c r="E200" s="37"/>
      <c r="F200" s="37"/>
      <c r="G200" s="37"/>
      <c r="H200" s="37"/>
      <c r="I200" s="38"/>
      <c r="J200" s="37"/>
      <c r="K200" s="37"/>
      <c r="L200" s="38"/>
      <c r="M200" s="38"/>
      <c r="N200" s="38"/>
      <c r="O200" s="38"/>
      <c r="Q200" s="37"/>
      <c r="R200" s="37"/>
      <c r="S200" s="37"/>
      <c r="T200" s="39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40"/>
      <c r="AH200" s="41"/>
      <c r="AI200" s="42"/>
      <c r="AJ200" s="43"/>
      <c r="AK200" s="44"/>
      <c r="AL200" s="36"/>
      <c r="AM200" s="36"/>
      <c r="AP200" s="45"/>
    </row>
    <row r="201" spans="1:42" ht="15.75" customHeight="1" x14ac:dyDescent="0.3">
      <c r="A201" s="36"/>
      <c r="B201" s="37"/>
      <c r="C201" s="37"/>
      <c r="D201" s="37"/>
      <c r="E201" s="37"/>
      <c r="F201" s="37"/>
      <c r="G201" s="37"/>
      <c r="H201" s="37"/>
      <c r="I201" s="38"/>
      <c r="J201" s="37"/>
      <c r="K201" s="37"/>
      <c r="L201" s="38"/>
      <c r="M201" s="38"/>
      <c r="N201" s="38"/>
      <c r="O201" s="38"/>
      <c r="Q201" s="37"/>
      <c r="R201" s="37"/>
      <c r="S201" s="37"/>
      <c r="T201" s="39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40"/>
      <c r="AH201" s="41"/>
      <c r="AI201" s="42"/>
      <c r="AJ201" s="43"/>
      <c r="AK201" s="44"/>
      <c r="AL201" s="36"/>
      <c r="AM201" s="36"/>
      <c r="AP201" s="45"/>
    </row>
    <row r="202" spans="1:42" ht="15.75" customHeight="1" x14ac:dyDescent="0.3">
      <c r="A202" s="36"/>
      <c r="B202" s="37"/>
      <c r="C202" s="37"/>
      <c r="D202" s="37"/>
      <c r="E202" s="37"/>
      <c r="F202" s="37"/>
      <c r="G202" s="37"/>
      <c r="H202" s="37"/>
      <c r="I202" s="38"/>
      <c r="J202" s="37"/>
      <c r="K202" s="37"/>
      <c r="L202" s="38"/>
      <c r="M202" s="38"/>
      <c r="N202" s="38"/>
      <c r="O202" s="38"/>
      <c r="Q202" s="37"/>
      <c r="R202" s="37"/>
      <c r="S202" s="37"/>
      <c r="T202" s="39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40"/>
      <c r="AH202" s="41"/>
      <c r="AI202" s="42"/>
      <c r="AJ202" s="43"/>
      <c r="AK202" s="44"/>
      <c r="AL202" s="36"/>
      <c r="AM202" s="36"/>
      <c r="AP202" s="45"/>
    </row>
    <row r="203" spans="1:42" ht="15.75" customHeight="1" x14ac:dyDescent="0.3">
      <c r="A203" s="36"/>
      <c r="B203" s="37"/>
      <c r="C203" s="37"/>
      <c r="D203" s="37"/>
      <c r="E203" s="37"/>
      <c r="F203" s="37"/>
      <c r="G203" s="37"/>
      <c r="H203" s="37"/>
      <c r="I203" s="38"/>
      <c r="J203" s="37"/>
      <c r="K203" s="37"/>
      <c r="L203" s="38"/>
      <c r="M203" s="38"/>
      <c r="N203" s="38"/>
      <c r="O203" s="38"/>
      <c r="Q203" s="37"/>
      <c r="R203" s="37"/>
      <c r="S203" s="37"/>
      <c r="T203" s="39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40"/>
      <c r="AH203" s="41"/>
      <c r="AI203" s="42"/>
      <c r="AJ203" s="43"/>
      <c r="AK203" s="44"/>
      <c r="AL203" s="36"/>
      <c r="AM203" s="36"/>
      <c r="AP203" s="45"/>
    </row>
    <row r="204" spans="1:42" ht="15.75" customHeight="1" x14ac:dyDescent="0.3">
      <c r="A204" s="36"/>
      <c r="B204" s="37"/>
      <c r="C204" s="37"/>
      <c r="D204" s="37"/>
      <c r="E204" s="37"/>
      <c r="F204" s="37"/>
      <c r="G204" s="37"/>
      <c r="H204" s="37"/>
      <c r="I204" s="38"/>
      <c r="J204" s="37"/>
      <c r="K204" s="37"/>
      <c r="L204" s="38"/>
      <c r="M204" s="38"/>
      <c r="N204" s="38"/>
      <c r="O204" s="38"/>
      <c r="Q204" s="37"/>
      <c r="R204" s="37"/>
      <c r="S204" s="37"/>
      <c r="T204" s="39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40"/>
      <c r="AH204" s="41"/>
      <c r="AI204" s="42"/>
      <c r="AJ204" s="43"/>
      <c r="AK204" s="44"/>
      <c r="AL204" s="36"/>
      <c r="AM204" s="36"/>
      <c r="AP204" s="45"/>
    </row>
    <row r="205" spans="1:42" ht="15.75" customHeight="1" x14ac:dyDescent="0.3">
      <c r="A205" s="36"/>
      <c r="B205" s="37"/>
      <c r="C205" s="37"/>
      <c r="D205" s="37"/>
      <c r="E205" s="37"/>
      <c r="F205" s="37"/>
      <c r="G205" s="37"/>
      <c r="H205" s="37"/>
      <c r="I205" s="38"/>
      <c r="J205" s="37"/>
      <c r="K205" s="37"/>
      <c r="L205" s="38"/>
      <c r="M205" s="38"/>
      <c r="N205" s="38"/>
      <c r="O205" s="38"/>
      <c r="Q205" s="37"/>
      <c r="R205" s="37"/>
      <c r="S205" s="37"/>
      <c r="T205" s="39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40"/>
      <c r="AH205" s="41"/>
      <c r="AI205" s="42"/>
      <c r="AJ205" s="43"/>
      <c r="AK205" s="44"/>
      <c r="AL205" s="36"/>
      <c r="AM205" s="36"/>
      <c r="AP205" s="45"/>
    </row>
    <row r="206" spans="1:42" ht="15.75" customHeight="1" x14ac:dyDescent="0.3">
      <c r="A206" s="36"/>
      <c r="B206" s="37"/>
      <c r="C206" s="37"/>
      <c r="D206" s="37"/>
      <c r="E206" s="37"/>
      <c r="F206" s="37"/>
      <c r="G206" s="37"/>
      <c r="H206" s="37"/>
      <c r="I206" s="38"/>
      <c r="J206" s="37"/>
      <c r="K206" s="37"/>
      <c r="L206" s="38"/>
      <c r="M206" s="38"/>
      <c r="N206" s="38"/>
      <c r="O206" s="38"/>
      <c r="Q206" s="37"/>
      <c r="R206" s="37"/>
      <c r="S206" s="37"/>
      <c r="T206" s="39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40"/>
      <c r="AH206" s="41"/>
      <c r="AI206" s="42"/>
      <c r="AJ206" s="43"/>
      <c r="AK206" s="44"/>
      <c r="AL206" s="36"/>
      <c r="AM206" s="36"/>
      <c r="AP206" s="45"/>
    </row>
    <row r="207" spans="1:42" ht="15.75" customHeight="1" x14ac:dyDescent="0.3">
      <c r="A207" s="36"/>
      <c r="B207" s="37"/>
      <c r="C207" s="37"/>
      <c r="D207" s="37"/>
      <c r="E207" s="37"/>
      <c r="F207" s="37"/>
      <c r="G207" s="37"/>
      <c r="H207" s="37"/>
      <c r="I207" s="38"/>
      <c r="J207" s="37"/>
      <c r="K207" s="37"/>
      <c r="L207" s="38"/>
      <c r="M207" s="38"/>
      <c r="N207" s="38"/>
      <c r="O207" s="38"/>
      <c r="Q207" s="37"/>
      <c r="R207" s="37"/>
      <c r="S207" s="37"/>
      <c r="T207" s="39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40"/>
      <c r="AH207" s="41"/>
      <c r="AI207" s="42"/>
      <c r="AJ207" s="43"/>
      <c r="AK207" s="44"/>
      <c r="AL207" s="36"/>
      <c r="AM207" s="36"/>
      <c r="AP207" s="45"/>
    </row>
    <row r="208" spans="1:42" ht="15.75" customHeight="1" x14ac:dyDescent="0.3">
      <c r="A208" s="36"/>
      <c r="B208" s="37"/>
      <c r="C208" s="37"/>
      <c r="D208" s="37"/>
      <c r="E208" s="37"/>
      <c r="F208" s="37"/>
      <c r="G208" s="37"/>
      <c r="H208" s="37"/>
      <c r="I208" s="38"/>
      <c r="J208" s="37"/>
      <c r="K208" s="37"/>
      <c r="L208" s="38"/>
      <c r="M208" s="38"/>
      <c r="N208" s="38"/>
      <c r="O208" s="38"/>
      <c r="Q208" s="37"/>
      <c r="R208" s="37"/>
      <c r="S208" s="37"/>
      <c r="T208" s="39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40"/>
      <c r="AH208" s="41"/>
      <c r="AI208" s="42"/>
      <c r="AJ208" s="43"/>
      <c r="AK208" s="44"/>
      <c r="AL208" s="36"/>
      <c r="AM208" s="36"/>
      <c r="AP208" s="45"/>
    </row>
    <row r="209" spans="1:42" ht="15.75" customHeight="1" x14ac:dyDescent="0.3">
      <c r="A209" s="36"/>
      <c r="B209" s="37"/>
      <c r="C209" s="37"/>
      <c r="D209" s="37"/>
      <c r="E209" s="37"/>
      <c r="F209" s="37"/>
      <c r="G209" s="37"/>
      <c r="H209" s="37"/>
      <c r="I209" s="38"/>
      <c r="J209" s="37"/>
      <c r="K209" s="37"/>
      <c r="L209" s="38"/>
      <c r="M209" s="38"/>
      <c r="N209" s="38"/>
      <c r="O209" s="38"/>
      <c r="Q209" s="37"/>
      <c r="R209" s="37"/>
      <c r="S209" s="37"/>
      <c r="T209" s="39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40"/>
      <c r="AH209" s="41"/>
      <c r="AI209" s="42"/>
      <c r="AJ209" s="43"/>
      <c r="AK209" s="44"/>
      <c r="AL209" s="36"/>
      <c r="AM209" s="36"/>
      <c r="AP209" s="45"/>
    </row>
    <row r="210" spans="1:42" ht="15.75" customHeight="1" x14ac:dyDescent="0.3">
      <c r="A210" s="36"/>
      <c r="B210" s="37"/>
      <c r="C210" s="37"/>
      <c r="D210" s="37"/>
      <c r="E210" s="37"/>
      <c r="F210" s="37"/>
      <c r="G210" s="37"/>
      <c r="H210" s="37"/>
      <c r="I210" s="38"/>
      <c r="J210" s="37"/>
      <c r="K210" s="37"/>
      <c r="L210" s="38"/>
      <c r="M210" s="38"/>
      <c r="N210" s="38"/>
      <c r="O210" s="38"/>
      <c r="Q210" s="37"/>
      <c r="R210" s="37"/>
      <c r="S210" s="37"/>
      <c r="T210" s="39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40"/>
      <c r="AH210" s="41"/>
      <c r="AI210" s="42"/>
      <c r="AJ210" s="43"/>
      <c r="AK210" s="44"/>
      <c r="AL210" s="36"/>
      <c r="AM210" s="36"/>
      <c r="AP210" s="45"/>
    </row>
    <row r="211" spans="1:42" ht="15.75" customHeight="1" x14ac:dyDescent="0.3">
      <c r="A211" s="36"/>
      <c r="B211" s="37"/>
      <c r="C211" s="37"/>
      <c r="D211" s="37"/>
      <c r="E211" s="37"/>
      <c r="F211" s="37"/>
      <c r="G211" s="37"/>
      <c r="H211" s="37"/>
      <c r="I211" s="38"/>
      <c r="J211" s="37"/>
      <c r="K211" s="37"/>
      <c r="L211" s="38"/>
      <c r="M211" s="38"/>
      <c r="N211" s="38"/>
      <c r="O211" s="38"/>
      <c r="Q211" s="37"/>
      <c r="R211" s="37"/>
      <c r="S211" s="37"/>
      <c r="T211" s="39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40"/>
      <c r="AH211" s="41"/>
      <c r="AI211" s="42"/>
      <c r="AJ211" s="43"/>
      <c r="AK211" s="44"/>
      <c r="AL211" s="36"/>
      <c r="AM211" s="36"/>
      <c r="AP211" s="45"/>
    </row>
    <row r="212" spans="1:42" ht="15.75" customHeight="1" x14ac:dyDescent="0.3">
      <c r="A212" s="36"/>
      <c r="B212" s="37"/>
      <c r="C212" s="37"/>
      <c r="D212" s="37"/>
      <c r="E212" s="37"/>
      <c r="F212" s="37"/>
      <c r="G212" s="37"/>
      <c r="H212" s="37"/>
      <c r="I212" s="38"/>
      <c r="J212" s="37"/>
      <c r="K212" s="37"/>
      <c r="L212" s="38"/>
      <c r="M212" s="38"/>
      <c r="N212" s="38"/>
      <c r="O212" s="38"/>
      <c r="Q212" s="37"/>
      <c r="R212" s="37"/>
      <c r="S212" s="37"/>
      <c r="T212" s="39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40"/>
      <c r="AH212" s="41"/>
      <c r="AI212" s="42"/>
      <c r="AJ212" s="43"/>
      <c r="AK212" s="44"/>
      <c r="AL212" s="36"/>
      <c r="AM212" s="36"/>
      <c r="AP212" s="45"/>
    </row>
    <row r="213" spans="1:42" ht="15.75" customHeight="1" x14ac:dyDescent="0.3">
      <c r="A213" s="36"/>
      <c r="B213" s="37"/>
      <c r="C213" s="37"/>
      <c r="D213" s="37"/>
      <c r="E213" s="37"/>
      <c r="F213" s="37"/>
      <c r="G213" s="37"/>
      <c r="H213" s="37"/>
      <c r="I213" s="38"/>
      <c r="J213" s="37"/>
      <c r="K213" s="37"/>
      <c r="L213" s="38"/>
      <c r="M213" s="38"/>
      <c r="N213" s="38"/>
      <c r="O213" s="38"/>
      <c r="Q213" s="37"/>
      <c r="R213" s="37"/>
      <c r="S213" s="37"/>
      <c r="T213" s="39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40"/>
      <c r="AH213" s="41"/>
      <c r="AI213" s="42"/>
      <c r="AJ213" s="43"/>
      <c r="AK213" s="44"/>
      <c r="AL213" s="36"/>
      <c r="AM213" s="36"/>
      <c r="AP213" s="45"/>
    </row>
    <row r="214" spans="1:42" ht="15.75" customHeight="1" x14ac:dyDescent="0.3">
      <c r="A214" s="36"/>
      <c r="B214" s="37"/>
      <c r="C214" s="37"/>
      <c r="D214" s="37"/>
      <c r="E214" s="37"/>
      <c r="F214" s="37"/>
      <c r="G214" s="37"/>
      <c r="H214" s="37"/>
      <c r="I214" s="38"/>
      <c r="J214" s="37"/>
      <c r="K214" s="37"/>
      <c r="L214" s="38"/>
      <c r="M214" s="38"/>
      <c r="N214" s="38"/>
      <c r="O214" s="38"/>
      <c r="Q214" s="37"/>
      <c r="R214" s="37"/>
      <c r="S214" s="37"/>
      <c r="T214" s="39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40"/>
      <c r="AH214" s="41"/>
      <c r="AI214" s="42"/>
      <c r="AJ214" s="43"/>
      <c r="AK214" s="44"/>
      <c r="AL214" s="36"/>
      <c r="AM214" s="36"/>
      <c r="AP214" s="45"/>
    </row>
    <row r="215" spans="1:42" ht="15.75" customHeight="1" x14ac:dyDescent="0.3">
      <c r="A215" s="36"/>
      <c r="B215" s="37"/>
      <c r="C215" s="37"/>
      <c r="D215" s="37"/>
      <c r="E215" s="37"/>
      <c r="F215" s="37"/>
      <c r="G215" s="37"/>
      <c r="H215" s="37"/>
      <c r="I215" s="38"/>
      <c r="J215" s="37"/>
      <c r="K215" s="37"/>
      <c r="L215" s="38"/>
      <c r="M215" s="38"/>
      <c r="N215" s="38"/>
      <c r="O215" s="38"/>
      <c r="Q215" s="37"/>
      <c r="R215" s="37"/>
      <c r="S215" s="37"/>
      <c r="T215" s="39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40"/>
      <c r="AH215" s="41"/>
      <c r="AI215" s="42"/>
      <c r="AJ215" s="43"/>
      <c r="AK215" s="44"/>
      <c r="AL215" s="36"/>
      <c r="AM215" s="36"/>
      <c r="AP215" s="45"/>
    </row>
    <row r="216" spans="1:42" ht="15.75" customHeight="1" x14ac:dyDescent="0.3">
      <c r="A216" s="36"/>
      <c r="B216" s="37"/>
      <c r="C216" s="37"/>
      <c r="D216" s="37"/>
      <c r="E216" s="37"/>
      <c r="F216" s="37"/>
      <c r="G216" s="37"/>
      <c r="H216" s="37"/>
      <c r="I216" s="38"/>
      <c r="J216" s="37"/>
      <c r="K216" s="37"/>
      <c r="L216" s="38"/>
      <c r="M216" s="38"/>
      <c r="N216" s="38"/>
      <c r="O216" s="38"/>
      <c r="Q216" s="37"/>
      <c r="R216" s="37"/>
      <c r="S216" s="37"/>
      <c r="T216" s="39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40"/>
      <c r="AH216" s="41"/>
      <c r="AI216" s="42"/>
      <c r="AJ216" s="43"/>
      <c r="AK216" s="44"/>
      <c r="AL216" s="36"/>
      <c r="AM216" s="36"/>
      <c r="AP216" s="45"/>
    </row>
    <row r="217" spans="1:42" ht="15.75" customHeight="1" x14ac:dyDescent="0.3">
      <c r="A217" s="36"/>
      <c r="B217" s="37"/>
      <c r="C217" s="37"/>
      <c r="D217" s="37"/>
      <c r="E217" s="37"/>
      <c r="F217" s="37"/>
      <c r="G217" s="37"/>
      <c r="H217" s="37"/>
      <c r="I217" s="38"/>
      <c r="J217" s="37"/>
      <c r="K217" s="37"/>
      <c r="L217" s="38"/>
      <c r="M217" s="38"/>
      <c r="N217" s="38"/>
      <c r="O217" s="38"/>
      <c r="Q217" s="37"/>
      <c r="R217" s="37"/>
      <c r="S217" s="37"/>
      <c r="T217" s="39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40"/>
      <c r="AH217" s="41"/>
      <c r="AI217" s="42"/>
      <c r="AJ217" s="43"/>
      <c r="AK217" s="44"/>
      <c r="AL217" s="36"/>
      <c r="AM217" s="36"/>
      <c r="AP217" s="45"/>
    </row>
    <row r="218" spans="1:42" ht="15.75" customHeight="1" x14ac:dyDescent="0.3">
      <c r="A218" s="36"/>
      <c r="B218" s="37"/>
      <c r="C218" s="37"/>
      <c r="D218" s="37"/>
      <c r="E218" s="37"/>
      <c r="F218" s="37"/>
      <c r="G218" s="37"/>
      <c r="H218" s="37"/>
      <c r="I218" s="38"/>
      <c r="J218" s="37"/>
      <c r="K218" s="37"/>
      <c r="L218" s="38"/>
      <c r="M218" s="38"/>
      <c r="N218" s="38"/>
      <c r="O218" s="38"/>
      <c r="Q218" s="37"/>
      <c r="R218" s="37"/>
      <c r="S218" s="37"/>
      <c r="T218" s="39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40"/>
      <c r="AH218" s="41"/>
      <c r="AI218" s="42"/>
      <c r="AJ218" s="43"/>
      <c r="AK218" s="44"/>
      <c r="AL218" s="36"/>
      <c r="AM218" s="36"/>
      <c r="AP218" s="45"/>
    </row>
    <row r="219" spans="1:42" ht="15.75" customHeight="1" x14ac:dyDescent="0.3">
      <c r="A219" s="36"/>
      <c r="B219" s="37"/>
      <c r="C219" s="37"/>
      <c r="D219" s="37"/>
      <c r="E219" s="37"/>
      <c r="F219" s="37"/>
      <c r="G219" s="37"/>
      <c r="H219" s="37"/>
      <c r="I219" s="38"/>
      <c r="J219" s="37"/>
      <c r="K219" s="37"/>
      <c r="L219" s="38"/>
      <c r="M219" s="38"/>
      <c r="N219" s="38"/>
      <c r="O219" s="38"/>
      <c r="Q219" s="37"/>
      <c r="R219" s="37"/>
      <c r="S219" s="37"/>
      <c r="T219" s="39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40"/>
      <c r="AH219" s="41"/>
      <c r="AI219" s="42"/>
      <c r="AJ219" s="43"/>
      <c r="AK219" s="44"/>
      <c r="AL219" s="36"/>
      <c r="AM219" s="36"/>
      <c r="AP219" s="45"/>
    </row>
    <row r="220" spans="1:42" ht="15.75" customHeight="1" x14ac:dyDescent="0.3">
      <c r="A220" s="36"/>
      <c r="B220" s="37"/>
      <c r="C220" s="37"/>
      <c r="D220" s="37"/>
      <c r="E220" s="37"/>
      <c r="F220" s="37"/>
      <c r="G220" s="37"/>
      <c r="H220" s="37"/>
      <c r="I220" s="38"/>
      <c r="J220" s="37"/>
      <c r="K220" s="37"/>
      <c r="L220" s="38"/>
      <c r="M220" s="38"/>
      <c r="N220" s="38"/>
      <c r="O220" s="38"/>
      <c r="Q220" s="37"/>
      <c r="R220" s="37"/>
      <c r="S220" s="37"/>
      <c r="T220" s="39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40"/>
      <c r="AH220" s="41"/>
      <c r="AI220" s="42"/>
      <c r="AJ220" s="43"/>
      <c r="AK220" s="44"/>
      <c r="AL220" s="36"/>
      <c r="AM220" s="36"/>
      <c r="AP220" s="45"/>
    </row>
    <row r="221" spans="1:42" ht="15.75" customHeight="1" x14ac:dyDescent="0.3">
      <c r="A221" s="36"/>
      <c r="B221" s="37"/>
      <c r="C221" s="37"/>
      <c r="D221" s="37"/>
      <c r="E221" s="37"/>
      <c r="F221" s="37"/>
      <c r="G221" s="37"/>
      <c r="H221" s="37"/>
      <c r="I221" s="38"/>
      <c r="J221" s="37"/>
      <c r="K221" s="37"/>
      <c r="L221" s="38"/>
      <c r="M221" s="38"/>
      <c r="N221" s="38"/>
      <c r="O221" s="38"/>
      <c r="Q221" s="37"/>
      <c r="R221" s="37"/>
      <c r="S221" s="37"/>
      <c r="T221" s="39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40"/>
      <c r="AH221" s="41"/>
      <c r="AI221" s="42"/>
      <c r="AJ221" s="43"/>
      <c r="AK221" s="44"/>
      <c r="AL221" s="36"/>
      <c r="AM221" s="36"/>
      <c r="AP221" s="45"/>
    </row>
    <row r="222" spans="1:42" ht="15.75" customHeight="1" x14ac:dyDescent="0.3">
      <c r="A222" s="36"/>
      <c r="B222" s="37"/>
      <c r="C222" s="37"/>
      <c r="D222" s="37"/>
      <c r="E222" s="37"/>
      <c r="F222" s="37"/>
      <c r="G222" s="37"/>
      <c r="H222" s="37"/>
      <c r="I222" s="38"/>
      <c r="J222" s="37"/>
      <c r="K222" s="37"/>
      <c r="L222" s="38"/>
      <c r="M222" s="38"/>
      <c r="N222" s="38"/>
      <c r="O222" s="38"/>
      <c r="Q222" s="37"/>
      <c r="R222" s="37"/>
      <c r="S222" s="37"/>
      <c r="T222" s="39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40"/>
      <c r="AH222" s="41"/>
      <c r="AI222" s="42"/>
      <c r="AJ222" s="43"/>
      <c r="AK222" s="44"/>
      <c r="AL222" s="36"/>
      <c r="AM222" s="36"/>
      <c r="AP222" s="45"/>
    </row>
    <row r="223" spans="1:42" ht="15.75" customHeight="1" x14ac:dyDescent="0.3">
      <c r="A223" s="36"/>
      <c r="B223" s="37"/>
      <c r="C223" s="37"/>
      <c r="D223" s="37"/>
      <c r="E223" s="37"/>
      <c r="F223" s="37"/>
      <c r="G223" s="37"/>
      <c r="H223" s="37"/>
      <c r="I223" s="38"/>
      <c r="J223" s="37"/>
      <c r="K223" s="37"/>
      <c r="L223" s="38"/>
      <c r="M223" s="38"/>
      <c r="N223" s="38"/>
      <c r="O223" s="38"/>
      <c r="Q223" s="37"/>
      <c r="R223" s="37"/>
      <c r="S223" s="37"/>
      <c r="T223" s="39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40"/>
      <c r="AH223" s="41"/>
      <c r="AI223" s="42"/>
      <c r="AJ223" s="43"/>
      <c r="AK223" s="44"/>
      <c r="AL223" s="36"/>
      <c r="AM223" s="36"/>
      <c r="AP223" s="45"/>
    </row>
    <row r="224" spans="1:42" ht="15.75" customHeight="1" x14ac:dyDescent="0.3">
      <c r="A224" s="36"/>
      <c r="B224" s="37"/>
      <c r="C224" s="37"/>
      <c r="D224" s="37"/>
      <c r="E224" s="37"/>
      <c r="F224" s="37"/>
      <c r="G224" s="37"/>
      <c r="H224" s="37"/>
      <c r="I224" s="38"/>
      <c r="J224" s="37"/>
      <c r="K224" s="37"/>
      <c r="L224" s="38"/>
      <c r="M224" s="38"/>
      <c r="N224" s="38"/>
      <c r="O224" s="38"/>
      <c r="Q224" s="37"/>
      <c r="R224" s="37"/>
      <c r="S224" s="37"/>
      <c r="T224" s="39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40"/>
      <c r="AH224" s="41"/>
      <c r="AI224" s="42"/>
      <c r="AJ224" s="43"/>
      <c r="AK224" s="44"/>
      <c r="AL224" s="36"/>
      <c r="AM224" s="36"/>
      <c r="AP224" s="45"/>
    </row>
    <row r="225" spans="1:42" ht="15.75" customHeight="1" x14ac:dyDescent="0.3">
      <c r="A225" s="36"/>
      <c r="B225" s="37"/>
      <c r="C225" s="37"/>
      <c r="D225" s="37"/>
      <c r="E225" s="37"/>
      <c r="F225" s="37"/>
      <c r="G225" s="37"/>
      <c r="H225" s="37"/>
      <c r="I225" s="38"/>
      <c r="J225" s="37"/>
      <c r="K225" s="37"/>
      <c r="L225" s="38"/>
      <c r="M225" s="38"/>
      <c r="N225" s="38"/>
      <c r="O225" s="38"/>
      <c r="Q225" s="37"/>
      <c r="R225" s="37"/>
      <c r="S225" s="37"/>
      <c r="T225" s="39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40"/>
      <c r="AH225" s="41"/>
      <c r="AI225" s="42"/>
      <c r="AJ225" s="43"/>
      <c r="AK225" s="44"/>
      <c r="AL225" s="36"/>
      <c r="AM225" s="36"/>
      <c r="AP225" s="45"/>
    </row>
    <row r="226" spans="1:42" ht="15.75" customHeight="1" x14ac:dyDescent="0.3">
      <c r="A226" s="36"/>
      <c r="B226" s="37"/>
      <c r="C226" s="37"/>
      <c r="D226" s="37"/>
      <c r="E226" s="37"/>
      <c r="F226" s="37"/>
      <c r="G226" s="37"/>
      <c r="H226" s="37"/>
      <c r="I226" s="38"/>
      <c r="J226" s="37"/>
      <c r="K226" s="37"/>
      <c r="L226" s="38"/>
      <c r="M226" s="38"/>
      <c r="N226" s="38"/>
      <c r="O226" s="38"/>
      <c r="Q226" s="37"/>
      <c r="R226" s="37"/>
      <c r="S226" s="37"/>
      <c r="T226" s="39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40"/>
      <c r="AH226" s="41"/>
      <c r="AI226" s="42"/>
      <c r="AJ226" s="43"/>
      <c r="AK226" s="44"/>
      <c r="AL226" s="36"/>
      <c r="AM226" s="36"/>
      <c r="AP226" s="45"/>
    </row>
    <row r="227" spans="1:42" ht="15.75" customHeight="1" x14ac:dyDescent="0.3">
      <c r="A227" s="36"/>
      <c r="B227" s="37"/>
      <c r="C227" s="37"/>
      <c r="D227" s="37"/>
      <c r="E227" s="37"/>
      <c r="F227" s="37"/>
      <c r="G227" s="37"/>
      <c r="H227" s="37"/>
      <c r="I227" s="38"/>
      <c r="J227" s="37"/>
      <c r="K227" s="37"/>
      <c r="L227" s="38"/>
      <c r="M227" s="38"/>
      <c r="N227" s="38"/>
      <c r="O227" s="38"/>
      <c r="Q227" s="37"/>
      <c r="R227" s="37"/>
      <c r="S227" s="37"/>
      <c r="T227" s="39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40"/>
      <c r="AH227" s="41"/>
      <c r="AI227" s="42"/>
      <c r="AJ227" s="43"/>
      <c r="AK227" s="44"/>
      <c r="AL227" s="36"/>
      <c r="AM227" s="36"/>
      <c r="AP227" s="45"/>
    </row>
    <row r="228" spans="1:42" ht="15.75" customHeight="1" x14ac:dyDescent="0.3">
      <c r="A228" s="36"/>
      <c r="B228" s="37"/>
      <c r="C228" s="37"/>
      <c r="D228" s="37"/>
      <c r="E228" s="37"/>
      <c r="F228" s="37"/>
      <c r="G228" s="37"/>
      <c r="H228" s="37"/>
      <c r="I228" s="38"/>
      <c r="J228" s="37"/>
      <c r="K228" s="37"/>
      <c r="L228" s="38"/>
      <c r="M228" s="38"/>
      <c r="N228" s="38"/>
      <c r="O228" s="38"/>
      <c r="Q228" s="37"/>
      <c r="R228" s="37"/>
      <c r="S228" s="37"/>
      <c r="T228" s="39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40"/>
      <c r="AH228" s="41"/>
      <c r="AI228" s="42"/>
      <c r="AJ228" s="43"/>
      <c r="AK228" s="44"/>
      <c r="AL228" s="36"/>
      <c r="AM228" s="36"/>
      <c r="AP228" s="45"/>
    </row>
    <row r="229" spans="1:42" ht="15.75" customHeight="1" x14ac:dyDescent="0.3">
      <c r="A229" s="36"/>
      <c r="B229" s="37"/>
      <c r="C229" s="37"/>
      <c r="D229" s="37"/>
      <c r="E229" s="37"/>
      <c r="F229" s="37"/>
      <c r="G229" s="37"/>
      <c r="H229" s="37"/>
      <c r="I229" s="38"/>
      <c r="J229" s="37"/>
      <c r="K229" s="37"/>
      <c r="L229" s="38"/>
      <c r="M229" s="38"/>
      <c r="N229" s="38"/>
      <c r="O229" s="38"/>
      <c r="Q229" s="37"/>
      <c r="R229" s="37"/>
      <c r="S229" s="37"/>
      <c r="T229" s="39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40"/>
      <c r="AH229" s="41"/>
      <c r="AI229" s="42"/>
      <c r="AJ229" s="43"/>
      <c r="AK229" s="44"/>
      <c r="AL229" s="36"/>
      <c r="AM229" s="36"/>
      <c r="AP229" s="45"/>
    </row>
    <row r="230" spans="1:42" ht="15.75" customHeight="1" x14ac:dyDescent="0.3">
      <c r="A230" s="36"/>
      <c r="B230" s="37"/>
      <c r="C230" s="37"/>
      <c r="D230" s="37"/>
      <c r="E230" s="37"/>
      <c r="F230" s="37"/>
      <c r="G230" s="37"/>
      <c r="H230" s="37"/>
      <c r="I230" s="38"/>
      <c r="J230" s="37"/>
      <c r="K230" s="37"/>
      <c r="L230" s="38"/>
      <c r="M230" s="38"/>
      <c r="N230" s="38"/>
      <c r="O230" s="38"/>
      <c r="Q230" s="37"/>
      <c r="R230" s="37"/>
      <c r="S230" s="37"/>
      <c r="T230" s="39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40"/>
      <c r="AH230" s="41"/>
      <c r="AI230" s="42"/>
      <c r="AJ230" s="43"/>
      <c r="AK230" s="44"/>
      <c r="AL230" s="36"/>
      <c r="AM230" s="36"/>
      <c r="AP230" s="45"/>
    </row>
    <row r="231" spans="1:42" ht="15.75" customHeight="1" x14ac:dyDescent="0.3">
      <c r="A231" s="36"/>
      <c r="B231" s="37"/>
      <c r="C231" s="37"/>
      <c r="D231" s="37"/>
      <c r="E231" s="37"/>
      <c r="F231" s="37"/>
      <c r="G231" s="37"/>
      <c r="H231" s="37"/>
      <c r="I231" s="38"/>
      <c r="J231" s="37"/>
      <c r="K231" s="37"/>
      <c r="L231" s="38"/>
      <c r="M231" s="38"/>
      <c r="N231" s="38"/>
      <c r="O231" s="38"/>
      <c r="Q231" s="37"/>
      <c r="R231" s="37"/>
      <c r="S231" s="37"/>
      <c r="T231" s="39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40"/>
      <c r="AH231" s="41"/>
      <c r="AI231" s="42"/>
      <c r="AJ231" s="43"/>
      <c r="AK231" s="44"/>
      <c r="AL231" s="36"/>
      <c r="AM231" s="36"/>
      <c r="AP231" s="45"/>
    </row>
    <row r="232" spans="1:42" ht="15.75" customHeight="1" x14ac:dyDescent="0.3">
      <c r="A232" s="36"/>
      <c r="B232" s="37"/>
      <c r="C232" s="37"/>
      <c r="D232" s="37"/>
      <c r="E232" s="37"/>
      <c r="F232" s="37"/>
      <c r="G232" s="37"/>
      <c r="H232" s="37"/>
      <c r="I232" s="38"/>
      <c r="J232" s="37"/>
      <c r="K232" s="37"/>
      <c r="L232" s="38"/>
      <c r="M232" s="38"/>
      <c r="N232" s="38"/>
      <c r="O232" s="38"/>
      <c r="Q232" s="37"/>
      <c r="R232" s="37"/>
      <c r="S232" s="37"/>
      <c r="T232" s="39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40"/>
      <c r="AH232" s="41"/>
      <c r="AI232" s="42"/>
      <c r="AJ232" s="43"/>
      <c r="AK232" s="44"/>
      <c r="AL232" s="36"/>
      <c r="AM232" s="36"/>
      <c r="AP232" s="45"/>
    </row>
    <row r="233" spans="1:42" ht="15.75" customHeight="1" x14ac:dyDescent="0.3">
      <c r="A233" s="36"/>
      <c r="B233" s="37"/>
      <c r="C233" s="37"/>
      <c r="D233" s="37"/>
      <c r="E233" s="37"/>
      <c r="F233" s="37"/>
      <c r="G233" s="37"/>
      <c r="H233" s="37"/>
      <c r="I233" s="38"/>
      <c r="J233" s="37"/>
      <c r="K233" s="37"/>
      <c r="L233" s="38"/>
      <c r="M233" s="38"/>
      <c r="N233" s="38"/>
      <c r="O233" s="38"/>
      <c r="Q233" s="37"/>
      <c r="R233" s="37"/>
      <c r="S233" s="37"/>
      <c r="T233" s="39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40"/>
      <c r="AH233" s="41"/>
      <c r="AI233" s="42"/>
      <c r="AJ233" s="43"/>
      <c r="AK233" s="44"/>
      <c r="AL233" s="36"/>
      <c r="AM233" s="36"/>
      <c r="AP233" s="45"/>
    </row>
    <row r="234" spans="1:42" ht="15.75" customHeight="1" x14ac:dyDescent="0.3">
      <c r="A234" s="36"/>
      <c r="B234" s="37"/>
      <c r="C234" s="37"/>
      <c r="D234" s="37"/>
      <c r="E234" s="37"/>
      <c r="F234" s="37"/>
      <c r="G234" s="37"/>
      <c r="H234" s="37"/>
      <c r="I234" s="38"/>
      <c r="J234" s="37"/>
      <c r="K234" s="37"/>
      <c r="L234" s="38"/>
      <c r="M234" s="38"/>
      <c r="N234" s="38"/>
      <c r="O234" s="38"/>
      <c r="Q234" s="37"/>
      <c r="R234" s="37"/>
      <c r="S234" s="37"/>
      <c r="T234" s="39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40"/>
      <c r="AH234" s="41"/>
      <c r="AI234" s="42"/>
      <c r="AJ234" s="43"/>
      <c r="AK234" s="44"/>
      <c r="AL234" s="36"/>
      <c r="AM234" s="36"/>
      <c r="AP234" s="45"/>
    </row>
    <row r="235" spans="1:42" ht="15.75" customHeight="1" x14ac:dyDescent="0.3">
      <c r="A235" s="36"/>
      <c r="B235" s="37"/>
      <c r="C235" s="37"/>
      <c r="D235" s="37"/>
      <c r="E235" s="37"/>
      <c r="F235" s="37"/>
      <c r="G235" s="37"/>
      <c r="H235" s="37"/>
      <c r="I235" s="38"/>
      <c r="J235" s="37"/>
      <c r="K235" s="37"/>
      <c r="L235" s="38"/>
      <c r="M235" s="38"/>
      <c r="N235" s="38"/>
      <c r="O235" s="38"/>
      <c r="Q235" s="37"/>
      <c r="R235" s="37"/>
      <c r="S235" s="37"/>
      <c r="T235" s="39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40"/>
      <c r="AH235" s="41"/>
      <c r="AI235" s="42"/>
      <c r="AJ235" s="43"/>
      <c r="AK235" s="44"/>
      <c r="AL235" s="36"/>
      <c r="AM235" s="36"/>
      <c r="AP235" s="45"/>
    </row>
    <row r="236" spans="1:42" ht="15.75" customHeight="1" x14ac:dyDescent="0.3">
      <c r="A236" s="36"/>
      <c r="B236" s="37"/>
      <c r="C236" s="37"/>
      <c r="D236" s="37"/>
      <c r="E236" s="37"/>
      <c r="F236" s="37"/>
      <c r="G236" s="37"/>
      <c r="H236" s="37"/>
      <c r="I236" s="38"/>
      <c r="J236" s="37"/>
      <c r="K236" s="37"/>
      <c r="L236" s="38"/>
      <c r="M236" s="38"/>
      <c r="N236" s="38"/>
      <c r="O236" s="38"/>
      <c r="Q236" s="37"/>
      <c r="R236" s="37"/>
      <c r="S236" s="37"/>
      <c r="T236" s="39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40"/>
      <c r="AH236" s="41"/>
      <c r="AI236" s="42"/>
      <c r="AJ236" s="43"/>
      <c r="AK236" s="44"/>
      <c r="AL236" s="36"/>
      <c r="AM236" s="36"/>
      <c r="AP236" s="45"/>
    </row>
    <row r="237" spans="1:42" ht="15.75" customHeight="1" x14ac:dyDescent="0.3">
      <c r="A237" s="36"/>
      <c r="B237" s="37"/>
      <c r="C237" s="37"/>
      <c r="D237" s="37"/>
      <c r="E237" s="37"/>
      <c r="F237" s="37"/>
      <c r="G237" s="37"/>
      <c r="H237" s="37"/>
      <c r="I237" s="38"/>
      <c r="J237" s="37"/>
      <c r="K237" s="37"/>
      <c r="L237" s="38"/>
      <c r="M237" s="38"/>
      <c r="N237" s="38"/>
      <c r="O237" s="38"/>
      <c r="Q237" s="37"/>
      <c r="R237" s="37"/>
      <c r="S237" s="37"/>
      <c r="T237" s="39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40"/>
      <c r="AH237" s="41"/>
      <c r="AI237" s="42"/>
      <c r="AJ237" s="43"/>
      <c r="AK237" s="44"/>
      <c r="AL237" s="36"/>
      <c r="AM237" s="36"/>
      <c r="AP237" s="45"/>
    </row>
    <row r="238" spans="1:42" ht="15.75" customHeight="1" x14ac:dyDescent="0.3">
      <c r="A238" s="36"/>
      <c r="B238" s="37"/>
      <c r="C238" s="37"/>
      <c r="D238" s="37"/>
      <c r="E238" s="37"/>
      <c r="F238" s="37"/>
      <c r="G238" s="37"/>
      <c r="H238" s="37"/>
      <c r="I238" s="38"/>
      <c r="J238" s="37"/>
      <c r="K238" s="37"/>
      <c r="L238" s="38"/>
      <c r="M238" s="38"/>
      <c r="N238" s="38"/>
      <c r="O238" s="38"/>
      <c r="Q238" s="37"/>
      <c r="R238" s="37"/>
      <c r="S238" s="37"/>
      <c r="T238" s="39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40"/>
      <c r="AH238" s="41"/>
      <c r="AI238" s="42"/>
      <c r="AJ238" s="43"/>
      <c r="AK238" s="44"/>
      <c r="AL238" s="36"/>
      <c r="AM238" s="36"/>
      <c r="AP238" s="45"/>
    </row>
    <row r="239" spans="1:42" ht="15.75" customHeight="1" x14ac:dyDescent="0.3">
      <c r="A239" s="36"/>
      <c r="B239" s="37"/>
      <c r="C239" s="37"/>
      <c r="D239" s="37"/>
      <c r="E239" s="37"/>
      <c r="F239" s="37"/>
      <c r="G239" s="37"/>
      <c r="H239" s="37"/>
      <c r="I239" s="38"/>
      <c r="J239" s="37"/>
      <c r="K239" s="37"/>
      <c r="L239" s="38"/>
      <c r="M239" s="38"/>
      <c r="N239" s="38"/>
      <c r="O239" s="38"/>
      <c r="Q239" s="37"/>
      <c r="R239" s="37"/>
      <c r="S239" s="37"/>
      <c r="T239" s="39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40"/>
      <c r="AH239" s="41"/>
      <c r="AI239" s="42"/>
      <c r="AJ239" s="43"/>
      <c r="AK239" s="44"/>
      <c r="AL239" s="36"/>
      <c r="AM239" s="36"/>
      <c r="AP239" s="45"/>
    </row>
    <row r="240" spans="1:42" ht="15.75" customHeight="1" x14ac:dyDescent="0.3">
      <c r="A240" s="36"/>
      <c r="B240" s="37"/>
      <c r="C240" s="37"/>
      <c r="D240" s="37"/>
      <c r="E240" s="37"/>
      <c r="F240" s="37"/>
      <c r="G240" s="37"/>
      <c r="H240" s="37"/>
      <c r="I240" s="38"/>
      <c r="J240" s="37"/>
      <c r="K240" s="37"/>
      <c r="L240" s="38"/>
      <c r="M240" s="38"/>
      <c r="N240" s="38"/>
      <c r="O240" s="38"/>
      <c r="Q240" s="37"/>
      <c r="R240" s="37"/>
      <c r="S240" s="37"/>
      <c r="T240" s="39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40"/>
      <c r="AH240" s="41"/>
      <c r="AI240" s="42"/>
      <c r="AJ240" s="43"/>
      <c r="AK240" s="44"/>
      <c r="AL240" s="36"/>
      <c r="AM240" s="36"/>
      <c r="AP240" s="45"/>
    </row>
    <row r="241" spans="1:42" ht="15.75" customHeight="1" x14ac:dyDescent="0.3">
      <c r="A241" s="36"/>
      <c r="B241" s="37"/>
      <c r="C241" s="37"/>
      <c r="D241" s="37"/>
      <c r="E241" s="37"/>
      <c r="F241" s="37"/>
      <c r="G241" s="37"/>
      <c r="H241" s="37"/>
      <c r="I241" s="38"/>
      <c r="J241" s="37"/>
      <c r="K241" s="37"/>
      <c r="L241" s="38"/>
      <c r="M241" s="38"/>
      <c r="N241" s="38"/>
      <c r="O241" s="38"/>
      <c r="Q241" s="37"/>
      <c r="R241" s="37"/>
      <c r="S241" s="37"/>
      <c r="T241" s="39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40"/>
      <c r="AH241" s="41"/>
      <c r="AI241" s="42"/>
      <c r="AJ241" s="43"/>
      <c r="AK241" s="44"/>
      <c r="AL241" s="36"/>
      <c r="AM241" s="36"/>
      <c r="AP241" s="45"/>
    </row>
    <row r="242" spans="1:42" ht="15.75" customHeight="1" x14ac:dyDescent="0.3">
      <c r="A242" s="36"/>
      <c r="B242" s="37"/>
      <c r="C242" s="37"/>
      <c r="D242" s="37"/>
      <c r="E242" s="37"/>
      <c r="F242" s="37"/>
      <c r="G242" s="37"/>
      <c r="H242" s="37"/>
      <c r="I242" s="38"/>
      <c r="J242" s="37"/>
      <c r="K242" s="37"/>
      <c r="L242" s="38"/>
      <c r="M242" s="38"/>
      <c r="N242" s="38"/>
      <c r="O242" s="38"/>
      <c r="Q242" s="37"/>
      <c r="R242" s="37"/>
      <c r="S242" s="37"/>
      <c r="T242" s="39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40"/>
      <c r="AH242" s="41"/>
      <c r="AI242" s="42"/>
      <c r="AJ242" s="43"/>
      <c r="AK242" s="44"/>
      <c r="AL242" s="36"/>
      <c r="AM242" s="36"/>
      <c r="AP242" s="45"/>
    </row>
    <row r="243" spans="1:42" ht="15.75" customHeight="1" x14ac:dyDescent="0.3">
      <c r="A243" s="36"/>
      <c r="B243" s="37"/>
      <c r="C243" s="37"/>
      <c r="D243" s="37"/>
      <c r="E243" s="37"/>
      <c r="F243" s="37"/>
      <c r="G243" s="37"/>
      <c r="H243" s="37"/>
      <c r="I243" s="38"/>
      <c r="J243" s="37"/>
      <c r="K243" s="37"/>
      <c r="L243" s="38"/>
      <c r="M243" s="38"/>
      <c r="N243" s="38"/>
      <c r="O243" s="38"/>
      <c r="Q243" s="37"/>
      <c r="R243" s="37"/>
      <c r="S243" s="37"/>
      <c r="T243" s="39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40"/>
      <c r="AH243" s="41"/>
      <c r="AI243" s="42"/>
      <c r="AJ243" s="43"/>
      <c r="AK243" s="44"/>
      <c r="AL243" s="36"/>
      <c r="AM243" s="36"/>
      <c r="AP243" s="45"/>
    </row>
    <row r="244" spans="1:42" ht="15.75" customHeight="1" x14ac:dyDescent="0.3">
      <c r="A244" s="36"/>
      <c r="B244" s="37"/>
      <c r="C244" s="37"/>
      <c r="D244" s="37"/>
      <c r="E244" s="37"/>
      <c r="F244" s="37"/>
      <c r="G244" s="37"/>
      <c r="H244" s="37"/>
      <c r="I244" s="38"/>
      <c r="J244" s="37"/>
      <c r="K244" s="37"/>
      <c r="L244" s="38"/>
      <c r="M244" s="38"/>
      <c r="N244" s="38"/>
      <c r="O244" s="38"/>
      <c r="Q244" s="37"/>
      <c r="R244" s="37"/>
      <c r="S244" s="37"/>
      <c r="T244" s="39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40"/>
      <c r="AH244" s="41"/>
      <c r="AI244" s="42"/>
      <c r="AJ244" s="43"/>
      <c r="AK244" s="44"/>
      <c r="AL244" s="36"/>
      <c r="AM244" s="36"/>
      <c r="AP244" s="45"/>
    </row>
    <row r="245" spans="1:42" ht="15.75" customHeight="1" x14ac:dyDescent="0.3">
      <c r="A245" s="36"/>
      <c r="B245" s="37"/>
      <c r="C245" s="37"/>
      <c r="D245" s="37"/>
      <c r="E245" s="37"/>
      <c r="F245" s="37"/>
      <c r="G245" s="37"/>
      <c r="H245" s="37"/>
      <c r="I245" s="38"/>
      <c r="J245" s="37"/>
      <c r="K245" s="37"/>
      <c r="L245" s="38"/>
      <c r="M245" s="38"/>
      <c r="N245" s="38"/>
      <c r="O245" s="38"/>
      <c r="Q245" s="37"/>
      <c r="R245" s="37"/>
      <c r="S245" s="37"/>
      <c r="T245" s="39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40"/>
      <c r="AH245" s="41"/>
      <c r="AI245" s="42"/>
      <c r="AJ245" s="43"/>
      <c r="AK245" s="44"/>
      <c r="AL245" s="36"/>
      <c r="AM245" s="36"/>
      <c r="AP245" s="45"/>
    </row>
    <row r="246" spans="1:42" ht="15.75" customHeight="1" x14ac:dyDescent="0.3">
      <c r="A246" s="36"/>
      <c r="B246" s="37"/>
      <c r="C246" s="37"/>
      <c r="D246" s="37"/>
      <c r="E246" s="37"/>
      <c r="F246" s="37"/>
      <c r="G246" s="37"/>
      <c r="H246" s="37"/>
      <c r="I246" s="38"/>
      <c r="J246" s="37"/>
      <c r="K246" s="37"/>
      <c r="L246" s="38"/>
      <c r="M246" s="38"/>
      <c r="N246" s="38"/>
      <c r="O246" s="38"/>
      <c r="Q246" s="37"/>
      <c r="R246" s="37"/>
      <c r="S246" s="37"/>
      <c r="T246" s="39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40"/>
      <c r="AH246" s="41"/>
      <c r="AI246" s="42"/>
      <c r="AJ246" s="43"/>
      <c r="AK246" s="44"/>
      <c r="AL246" s="36"/>
      <c r="AM246" s="36"/>
      <c r="AP246" s="45"/>
    </row>
    <row r="247" spans="1:42" ht="15.75" customHeight="1" x14ac:dyDescent="0.3">
      <c r="A247" s="36"/>
      <c r="B247" s="37"/>
      <c r="C247" s="37"/>
      <c r="D247" s="37"/>
      <c r="E247" s="37"/>
      <c r="F247" s="37"/>
      <c r="G247" s="37"/>
      <c r="H247" s="37"/>
      <c r="I247" s="38"/>
      <c r="J247" s="37"/>
      <c r="K247" s="37"/>
      <c r="L247" s="38"/>
      <c r="M247" s="38"/>
      <c r="N247" s="38"/>
      <c r="O247" s="38"/>
      <c r="Q247" s="37"/>
      <c r="R247" s="37"/>
      <c r="S247" s="37"/>
      <c r="T247" s="39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40"/>
      <c r="AH247" s="41"/>
      <c r="AI247" s="42"/>
      <c r="AJ247" s="43"/>
      <c r="AK247" s="44"/>
      <c r="AL247" s="36"/>
      <c r="AM247" s="36"/>
      <c r="AP247" s="45"/>
    </row>
    <row r="248" spans="1:42" ht="15.75" customHeight="1" x14ac:dyDescent="0.3">
      <c r="A248" s="36"/>
      <c r="B248" s="37"/>
      <c r="C248" s="37"/>
      <c r="D248" s="37"/>
      <c r="E248" s="37"/>
      <c r="F248" s="37"/>
      <c r="G248" s="37"/>
      <c r="H248" s="37"/>
      <c r="I248" s="38"/>
      <c r="J248" s="37"/>
      <c r="K248" s="37"/>
      <c r="L248" s="38"/>
      <c r="M248" s="38"/>
      <c r="N248" s="38"/>
      <c r="O248" s="38"/>
      <c r="Q248" s="37"/>
      <c r="R248" s="37"/>
      <c r="S248" s="37"/>
      <c r="T248" s="39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40"/>
      <c r="AH248" s="41"/>
      <c r="AI248" s="42"/>
      <c r="AJ248" s="43"/>
      <c r="AK248" s="44"/>
      <c r="AL248" s="36"/>
      <c r="AM248" s="36"/>
      <c r="AP248" s="45"/>
    </row>
    <row r="249" spans="1:42" ht="15.75" customHeight="1" x14ac:dyDescent="0.3">
      <c r="A249" s="36"/>
      <c r="B249" s="37"/>
      <c r="C249" s="37"/>
      <c r="D249" s="37"/>
      <c r="E249" s="37"/>
      <c r="F249" s="37"/>
      <c r="G249" s="37"/>
      <c r="H249" s="37"/>
      <c r="I249" s="38"/>
      <c r="J249" s="37"/>
      <c r="K249" s="37"/>
      <c r="L249" s="38"/>
      <c r="M249" s="38"/>
      <c r="N249" s="38"/>
      <c r="O249" s="38"/>
      <c r="Q249" s="37"/>
      <c r="R249" s="37"/>
      <c r="S249" s="37"/>
      <c r="T249" s="39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40"/>
      <c r="AH249" s="41"/>
      <c r="AI249" s="42"/>
      <c r="AJ249" s="43"/>
      <c r="AK249" s="44"/>
      <c r="AL249" s="36"/>
      <c r="AM249" s="36"/>
      <c r="AP249" s="45"/>
    </row>
    <row r="250" spans="1:42" ht="15.75" customHeight="1" x14ac:dyDescent="0.3">
      <c r="A250" s="36"/>
      <c r="B250" s="37"/>
      <c r="C250" s="37"/>
      <c r="D250" s="37"/>
      <c r="E250" s="37"/>
      <c r="F250" s="37"/>
      <c r="G250" s="37"/>
      <c r="H250" s="37"/>
      <c r="I250" s="38"/>
      <c r="J250" s="37"/>
      <c r="K250" s="37"/>
      <c r="L250" s="38"/>
      <c r="M250" s="38"/>
      <c r="N250" s="38"/>
      <c r="O250" s="38"/>
      <c r="Q250" s="37"/>
      <c r="R250" s="37"/>
      <c r="S250" s="37"/>
      <c r="T250" s="39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40"/>
      <c r="AH250" s="41"/>
      <c r="AI250" s="42"/>
      <c r="AJ250" s="43"/>
      <c r="AK250" s="44"/>
      <c r="AL250" s="36"/>
      <c r="AM250" s="36"/>
      <c r="AP250" s="45"/>
    </row>
    <row r="251" spans="1:42" ht="15.75" customHeight="1" x14ac:dyDescent="0.3">
      <c r="A251" s="36"/>
      <c r="B251" s="37"/>
      <c r="C251" s="37"/>
      <c r="D251" s="37"/>
      <c r="E251" s="37"/>
      <c r="F251" s="37"/>
      <c r="G251" s="37"/>
      <c r="H251" s="37"/>
      <c r="I251" s="38"/>
      <c r="J251" s="37"/>
      <c r="K251" s="37"/>
      <c r="L251" s="38"/>
      <c r="M251" s="38"/>
      <c r="N251" s="38"/>
      <c r="O251" s="38"/>
      <c r="Q251" s="37"/>
      <c r="R251" s="37"/>
      <c r="S251" s="37"/>
      <c r="T251" s="39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40"/>
      <c r="AH251" s="41"/>
      <c r="AI251" s="42"/>
      <c r="AJ251" s="43"/>
      <c r="AK251" s="44"/>
      <c r="AL251" s="36"/>
      <c r="AM251" s="36"/>
      <c r="AP251" s="45"/>
    </row>
    <row r="252" spans="1:42" ht="15.75" customHeight="1" x14ac:dyDescent="0.3">
      <c r="A252" s="36"/>
      <c r="B252" s="37"/>
      <c r="C252" s="37"/>
      <c r="D252" s="37"/>
      <c r="E252" s="37"/>
      <c r="F252" s="37"/>
      <c r="G252" s="37"/>
      <c r="H252" s="37"/>
      <c r="I252" s="38"/>
      <c r="J252" s="37"/>
      <c r="K252" s="37"/>
      <c r="L252" s="38"/>
      <c r="M252" s="38"/>
      <c r="N252" s="38"/>
      <c r="O252" s="38"/>
      <c r="Q252" s="37"/>
      <c r="R252" s="37"/>
      <c r="S252" s="37"/>
      <c r="T252" s="39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40"/>
      <c r="AH252" s="41"/>
      <c r="AI252" s="42"/>
      <c r="AJ252" s="43"/>
      <c r="AK252" s="44"/>
      <c r="AL252" s="36"/>
      <c r="AM252" s="36"/>
      <c r="AP252" s="45"/>
    </row>
    <row r="253" spans="1:42" ht="15.75" customHeight="1" x14ac:dyDescent="0.3">
      <c r="A253" s="36"/>
      <c r="B253" s="37"/>
      <c r="C253" s="37"/>
      <c r="D253" s="37"/>
      <c r="E253" s="37"/>
      <c r="F253" s="37"/>
      <c r="G253" s="37"/>
      <c r="H253" s="37"/>
      <c r="I253" s="38"/>
      <c r="J253" s="37"/>
      <c r="K253" s="37"/>
      <c r="L253" s="38"/>
      <c r="M253" s="38"/>
      <c r="N253" s="38"/>
      <c r="O253" s="38"/>
      <c r="Q253" s="37"/>
      <c r="R253" s="37"/>
      <c r="S253" s="37"/>
      <c r="T253" s="39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40"/>
      <c r="AH253" s="41"/>
      <c r="AI253" s="42"/>
      <c r="AJ253" s="43"/>
      <c r="AK253" s="44"/>
      <c r="AL253" s="36"/>
      <c r="AM253" s="36"/>
      <c r="AP253" s="45"/>
    </row>
    <row r="254" spans="1:42" ht="15.75" customHeight="1" x14ac:dyDescent="0.3">
      <c r="A254" s="36"/>
      <c r="B254" s="37"/>
      <c r="C254" s="37"/>
      <c r="D254" s="37"/>
      <c r="E254" s="37"/>
      <c r="F254" s="37"/>
      <c r="G254" s="37"/>
      <c r="H254" s="37"/>
      <c r="I254" s="38"/>
      <c r="J254" s="37"/>
      <c r="K254" s="37"/>
      <c r="L254" s="38"/>
      <c r="M254" s="38"/>
      <c r="N254" s="38"/>
      <c r="O254" s="38"/>
      <c r="Q254" s="37"/>
      <c r="R254" s="37"/>
      <c r="S254" s="37"/>
      <c r="T254" s="39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40"/>
      <c r="AH254" s="41"/>
      <c r="AI254" s="42"/>
      <c r="AJ254" s="43"/>
      <c r="AK254" s="44"/>
      <c r="AL254" s="36"/>
      <c r="AM254" s="36"/>
      <c r="AP254" s="45"/>
    </row>
    <row r="255" spans="1:42" ht="15.75" customHeight="1" x14ac:dyDescent="0.3">
      <c r="A255" s="36"/>
      <c r="B255" s="37"/>
      <c r="C255" s="37"/>
      <c r="D255" s="37"/>
      <c r="E255" s="37"/>
      <c r="F255" s="37"/>
      <c r="G255" s="37"/>
      <c r="H255" s="37"/>
      <c r="I255" s="38"/>
      <c r="J255" s="37"/>
      <c r="K255" s="37"/>
      <c r="L255" s="38"/>
      <c r="M255" s="38"/>
      <c r="N255" s="38"/>
      <c r="O255" s="38"/>
      <c r="Q255" s="37"/>
      <c r="R255" s="37"/>
      <c r="S255" s="37"/>
      <c r="T255" s="39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40"/>
      <c r="AH255" s="41"/>
      <c r="AI255" s="42"/>
      <c r="AJ255" s="43"/>
      <c r="AK255" s="44"/>
      <c r="AL255" s="36"/>
      <c r="AM255" s="36"/>
      <c r="AP255" s="45"/>
    </row>
    <row r="256" spans="1:42" ht="15.75" customHeight="1" x14ac:dyDescent="0.3">
      <c r="A256" s="36"/>
      <c r="B256" s="37"/>
      <c r="C256" s="37"/>
      <c r="D256" s="37"/>
      <c r="E256" s="37"/>
      <c r="F256" s="37"/>
      <c r="G256" s="37"/>
      <c r="H256" s="37"/>
      <c r="I256" s="38"/>
      <c r="J256" s="37"/>
      <c r="K256" s="37"/>
      <c r="L256" s="38"/>
      <c r="M256" s="38"/>
      <c r="N256" s="38"/>
      <c r="O256" s="38"/>
      <c r="Q256" s="37"/>
      <c r="R256" s="37"/>
      <c r="S256" s="37"/>
      <c r="T256" s="39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40"/>
      <c r="AH256" s="41"/>
      <c r="AI256" s="42"/>
      <c r="AJ256" s="43"/>
      <c r="AK256" s="44"/>
      <c r="AL256" s="36"/>
      <c r="AM256" s="36"/>
      <c r="AP256" s="45"/>
    </row>
    <row r="257" spans="1:42" ht="15.75" customHeight="1" x14ac:dyDescent="0.3">
      <c r="A257" s="36"/>
      <c r="B257" s="37"/>
      <c r="C257" s="37"/>
      <c r="D257" s="37"/>
      <c r="E257" s="37"/>
      <c r="F257" s="37"/>
      <c r="G257" s="37"/>
      <c r="H257" s="37"/>
      <c r="I257" s="38"/>
      <c r="J257" s="37"/>
      <c r="K257" s="37"/>
      <c r="L257" s="38"/>
      <c r="M257" s="38"/>
      <c r="N257" s="38"/>
      <c r="O257" s="38"/>
      <c r="Q257" s="37"/>
      <c r="R257" s="37"/>
      <c r="S257" s="37"/>
      <c r="T257" s="39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40"/>
      <c r="AH257" s="41"/>
      <c r="AI257" s="42"/>
      <c r="AJ257" s="43"/>
      <c r="AK257" s="44"/>
      <c r="AL257" s="36"/>
      <c r="AM257" s="36"/>
      <c r="AP257" s="45"/>
    </row>
    <row r="258" spans="1:42" ht="15.75" customHeight="1" x14ac:dyDescent="0.3">
      <c r="A258" s="36"/>
      <c r="B258" s="37"/>
      <c r="C258" s="37"/>
      <c r="D258" s="37"/>
      <c r="E258" s="37"/>
      <c r="F258" s="37"/>
      <c r="G258" s="37"/>
      <c r="H258" s="37"/>
      <c r="I258" s="38"/>
      <c r="J258" s="37"/>
      <c r="K258" s="37"/>
      <c r="L258" s="38"/>
      <c r="M258" s="38"/>
      <c r="N258" s="38"/>
      <c r="O258" s="38"/>
      <c r="Q258" s="37"/>
      <c r="R258" s="37"/>
      <c r="S258" s="37"/>
      <c r="T258" s="39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40"/>
      <c r="AH258" s="41"/>
      <c r="AI258" s="42"/>
      <c r="AJ258" s="43"/>
      <c r="AK258" s="44"/>
      <c r="AL258" s="36"/>
      <c r="AM258" s="36"/>
      <c r="AP258" s="45"/>
    </row>
    <row r="259" spans="1:42" ht="15.75" customHeight="1" x14ac:dyDescent="0.3">
      <c r="A259" s="36"/>
      <c r="B259" s="37"/>
      <c r="C259" s="37"/>
      <c r="D259" s="37"/>
      <c r="E259" s="37"/>
      <c r="F259" s="37"/>
      <c r="G259" s="37"/>
      <c r="H259" s="37"/>
      <c r="I259" s="38"/>
      <c r="J259" s="37"/>
      <c r="K259" s="37"/>
      <c r="L259" s="38"/>
      <c r="M259" s="38"/>
      <c r="N259" s="38"/>
      <c r="O259" s="38"/>
      <c r="Q259" s="37"/>
      <c r="R259" s="37"/>
      <c r="S259" s="37"/>
      <c r="T259" s="39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40"/>
      <c r="AH259" s="41"/>
      <c r="AI259" s="42"/>
      <c r="AJ259" s="43"/>
      <c r="AK259" s="44"/>
      <c r="AL259" s="36"/>
      <c r="AM259" s="36"/>
      <c r="AP259" s="45"/>
    </row>
    <row r="260" spans="1:42" ht="15.75" customHeight="1" x14ac:dyDescent="0.3">
      <c r="A260" s="36"/>
      <c r="B260" s="37"/>
      <c r="C260" s="37"/>
      <c r="D260" s="37"/>
      <c r="E260" s="37"/>
      <c r="F260" s="37"/>
      <c r="G260" s="37"/>
      <c r="H260" s="37"/>
      <c r="I260" s="38"/>
      <c r="J260" s="37"/>
      <c r="K260" s="37"/>
      <c r="L260" s="38"/>
      <c r="M260" s="38"/>
      <c r="N260" s="38"/>
      <c r="O260" s="38"/>
      <c r="Q260" s="37"/>
      <c r="R260" s="37"/>
      <c r="S260" s="37"/>
      <c r="T260" s="39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40"/>
      <c r="AH260" s="41"/>
      <c r="AI260" s="42"/>
      <c r="AJ260" s="43"/>
      <c r="AK260" s="44"/>
      <c r="AL260" s="36"/>
      <c r="AM260" s="36"/>
      <c r="AP260" s="45"/>
    </row>
    <row r="261" spans="1:42" ht="15.75" customHeight="1" x14ac:dyDescent="0.3">
      <c r="A261" s="36"/>
      <c r="B261" s="37"/>
      <c r="C261" s="37"/>
      <c r="D261" s="37"/>
      <c r="E261" s="37"/>
      <c r="F261" s="37"/>
      <c r="G261" s="37"/>
      <c r="H261" s="37"/>
      <c r="I261" s="38"/>
      <c r="J261" s="37"/>
      <c r="K261" s="37"/>
      <c r="L261" s="38"/>
      <c r="M261" s="38"/>
      <c r="N261" s="38"/>
      <c r="O261" s="38"/>
      <c r="Q261" s="37"/>
      <c r="R261" s="37"/>
      <c r="S261" s="37"/>
      <c r="T261" s="39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40"/>
      <c r="AH261" s="41"/>
      <c r="AI261" s="42"/>
      <c r="AJ261" s="43"/>
      <c r="AK261" s="44"/>
      <c r="AL261" s="36"/>
      <c r="AM261" s="36"/>
      <c r="AP261" s="45"/>
    </row>
    <row r="262" spans="1:42" ht="15.75" customHeight="1" x14ac:dyDescent="0.3">
      <c r="A262" s="36"/>
      <c r="B262" s="37"/>
      <c r="C262" s="37"/>
      <c r="D262" s="37"/>
      <c r="E262" s="37"/>
      <c r="F262" s="37"/>
      <c r="G262" s="37"/>
      <c r="H262" s="37"/>
      <c r="I262" s="38"/>
      <c r="J262" s="37"/>
      <c r="K262" s="37"/>
      <c r="L262" s="38"/>
      <c r="M262" s="38"/>
      <c r="N262" s="38"/>
      <c r="O262" s="38"/>
      <c r="Q262" s="37"/>
      <c r="R262" s="37"/>
      <c r="S262" s="37"/>
      <c r="T262" s="39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40"/>
      <c r="AH262" s="41"/>
      <c r="AI262" s="42"/>
      <c r="AJ262" s="43"/>
      <c r="AK262" s="44"/>
      <c r="AL262" s="36"/>
      <c r="AM262" s="36"/>
      <c r="AP262" s="45"/>
    </row>
    <row r="263" spans="1:42" ht="15.75" customHeight="1" x14ac:dyDescent="0.3">
      <c r="A263" s="36"/>
      <c r="B263" s="37"/>
      <c r="C263" s="37"/>
      <c r="D263" s="37"/>
      <c r="E263" s="37"/>
      <c r="F263" s="37"/>
      <c r="G263" s="37"/>
      <c r="H263" s="37"/>
      <c r="I263" s="38"/>
      <c r="J263" s="37"/>
      <c r="K263" s="37"/>
      <c r="L263" s="38"/>
      <c r="M263" s="38"/>
      <c r="N263" s="38"/>
      <c r="O263" s="38"/>
      <c r="Q263" s="37"/>
      <c r="R263" s="37"/>
      <c r="S263" s="37"/>
      <c r="T263" s="39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40"/>
      <c r="AH263" s="41"/>
      <c r="AI263" s="42"/>
      <c r="AJ263" s="43"/>
      <c r="AK263" s="44"/>
      <c r="AL263" s="36"/>
      <c r="AM263" s="36"/>
      <c r="AP263" s="45"/>
    </row>
    <row r="264" spans="1:42" ht="15.75" customHeight="1" x14ac:dyDescent="0.3">
      <c r="A264" s="36"/>
      <c r="B264" s="37"/>
      <c r="C264" s="37"/>
      <c r="D264" s="37"/>
      <c r="E264" s="37"/>
      <c r="F264" s="37"/>
      <c r="G264" s="37"/>
      <c r="H264" s="37"/>
      <c r="I264" s="38"/>
      <c r="J264" s="37"/>
      <c r="K264" s="37"/>
      <c r="L264" s="38"/>
      <c r="M264" s="38"/>
      <c r="N264" s="38"/>
      <c r="O264" s="38"/>
      <c r="Q264" s="37"/>
      <c r="R264" s="37"/>
      <c r="S264" s="37"/>
      <c r="T264" s="39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40"/>
      <c r="AH264" s="41"/>
      <c r="AI264" s="42"/>
      <c r="AJ264" s="43"/>
      <c r="AK264" s="44"/>
      <c r="AL264" s="36"/>
      <c r="AM264" s="36"/>
      <c r="AP264" s="45"/>
    </row>
    <row r="265" spans="1:42" ht="15.75" customHeight="1" x14ac:dyDescent="0.3">
      <c r="A265" s="36"/>
      <c r="B265" s="37"/>
      <c r="C265" s="37"/>
      <c r="D265" s="37"/>
      <c r="E265" s="37"/>
      <c r="F265" s="37"/>
      <c r="G265" s="37"/>
      <c r="H265" s="37"/>
      <c r="I265" s="38"/>
      <c r="J265" s="37"/>
      <c r="K265" s="37"/>
      <c r="L265" s="38"/>
      <c r="M265" s="38"/>
      <c r="N265" s="38"/>
      <c r="O265" s="38"/>
      <c r="Q265" s="37"/>
      <c r="R265" s="37"/>
      <c r="S265" s="37"/>
      <c r="T265" s="39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40"/>
      <c r="AH265" s="41"/>
      <c r="AI265" s="42"/>
      <c r="AJ265" s="43"/>
      <c r="AK265" s="44"/>
      <c r="AL265" s="36"/>
      <c r="AM265" s="36"/>
      <c r="AP265" s="45"/>
    </row>
    <row r="266" spans="1:42" ht="15.75" customHeight="1" x14ac:dyDescent="0.3">
      <c r="A266" s="36"/>
      <c r="B266" s="37"/>
      <c r="C266" s="37"/>
      <c r="D266" s="37"/>
      <c r="E266" s="37"/>
      <c r="F266" s="37"/>
      <c r="G266" s="37"/>
      <c r="H266" s="37"/>
      <c r="I266" s="38"/>
      <c r="J266" s="37"/>
      <c r="K266" s="37"/>
      <c r="L266" s="38"/>
      <c r="M266" s="38"/>
      <c r="N266" s="38"/>
      <c r="O266" s="38"/>
      <c r="Q266" s="37"/>
      <c r="R266" s="37"/>
      <c r="S266" s="37"/>
      <c r="T266" s="39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40"/>
      <c r="AH266" s="41"/>
      <c r="AI266" s="42"/>
      <c r="AJ266" s="43"/>
      <c r="AK266" s="44"/>
      <c r="AL266" s="36"/>
      <c r="AM266" s="36"/>
      <c r="AP266" s="45"/>
    </row>
    <row r="267" spans="1:42" ht="15.75" customHeight="1" x14ac:dyDescent="0.3">
      <c r="A267" s="36"/>
      <c r="B267" s="37"/>
      <c r="C267" s="37"/>
      <c r="D267" s="37"/>
      <c r="E267" s="37"/>
      <c r="F267" s="37"/>
      <c r="G267" s="37"/>
      <c r="H267" s="37"/>
      <c r="I267" s="38"/>
      <c r="J267" s="37"/>
      <c r="K267" s="37"/>
      <c r="L267" s="38"/>
      <c r="M267" s="38"/>
      <c r="N267" s="38"/>
      <c r="O267" s="38"/>
      <c r="Q267" s="37"/>
      <c r="R267" s="37"/>
      <c r="S267" s="37"/>
      <c r="T267" s="39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40"/>
      <c r="AH267" s="41"/>
      <c r="AI267" s="42"/>
      <c r="AJ267" s="43"/>
      <c r="AK267" s="44"/>
      <c r="AL267" s="36"/>
      <c r="AM267" s="36"/>
      <c r="AP267" s="45"/>
    </row>
    <row r="268" spans="1:42" ht="15.75" customHeight="1" x14ac:dyDescent="0.3">
      <c r="A268" s="36"/>
      <c r="B268" s="37"/>
      <c r="C268" s="37"/>
      <c r="D268" s="37"/>
      <c r="E268" s="37"/>
      <c r="F268" s="37"/>
      <c r="G268" s="37"/>
      <c r="H268" s="37"/>
      <c r="I268" s="38"/>
      <c r="J268" s="37"/>
      <c r="K268" s="37"/>
      <c r="L268" s="38"/>
      <c r="M268" s="38"/>
      <c r="N268" s="38"/>
      <c r="O268" s="38"/>
      <c r="Q268" s="37"/>
      <c r="R268" s="37"/>
      <c r="S268" s="37"/>
      <c r="T268" s="39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40"/>
      <c r="AH268" s="41"/>
      <c r="AI268" s="42"/>
      <c r="AJ268" s="43"/>
      <c r="AK268" s="44"/>
      <c r="AL268" s="36"/>
      <c r="AM268" s="36"/>
      <c r="AP268" s="45"/>
    </row>
    <row r="269" spans="1:42" ht="15.75" customHeight="1" x14ac:dyDescent="0.3">
      <c r="A269" s="36"/>
      <c r="B269" s="37"/>
      <c r="C269" s="37"/>
      <c r="D269" s="37"/>
      <c r="E269" s="37"/>
      <c r="F269" s="37"/>
      <c r="G269" s="37"/>
      <c r="H269" s="37"/>
      <c r="I269" s="38"/>
      <c r="J269" s="37"/>
      <c r="K269" s="37"/>
      <c r="L269" s="38"/>
      <c r="M269" s="38"/>
      <c r="N269" s="38"/>
      <c r="O269" s="38"/>
      <c r="Q269" s="37"/>
      <c r="R269" s="37"/>
      <c r="S269" s="37"/>
      <c r="T269" s="39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40"/>
      <c r="AH269" s="41"/>
      <c r="AI269" s="42"/>
      <c r="AJ269" s="43"/>
      <c r="AK269" s="44"/>
      <c r="AL269" s="36"/>
      <c r="AM269" s="36"/>
      <c r="AP269" s="45"/>
    </row>
    <row r="270" spans="1:42" ht="15.75" customHeight="1" x14ac:dyDescent="0.3">
      <c r="A270" s="36"/>
      <c r="B270" s="37"/>
      <c r="C270" s="37"/>
      <c r="D270" s="37"/>
      <c r="E270" s="37"/>
      <c r="F270" s="37"/>
      <c r="G270" s="37"/>
      <c r="H270" s="37"/>
      <c r="I270" s="38"/>
      <c r="J270" s="37"/>
      <c r="K270" s="37"/>
      <c r="L270" s="38"/>
      <c r="M270" s="38"/>
      <c r="N270" s="38"/>
      <c r="O270" s="38"/>
      <c r="Q270" s="37"/>
      <c r="R270" s="37"/>
      <c r="S270" s="37"/>
      <c r="T270" s="39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40"/>
      <c r="AH270" s="41"/>
      <c r="AI270" s="42"/>
      <c r="AJ270" s="43"/>
      <c r="AK270" s="44"/>
      <c r="AL270" s="36"/>
      <c r="AM270" s="36"/>
      <c r="AP270" s="45"/>
    </row>
    <row r="271" spans="1:42" ht="15.75" customHeight="1" x14ac:dyDescent="0.3">
      <c r="A271" s="36"/>
      <c r="B271" s="37"/>
      <c r="C271" s="37"/>
      <c r="D271" s="37"/>
      <c r="E271" s="37"/>
      <c r="F271" s="37"/>
      <c r="G271" s="37"/>
      <c r="H271" s="37"/>
      <c r="I271" s="38"/>
      <c r="J271" s="37"/>
      <c r="K271" s="37"/>
      <c r="L271" s="38"/>
      <c r="M271" s="38"/>
      <c r="N271" s="38"/>
      <c r="O271" s="38"/>
      <c r="Q271" s="37"/>
      <c r="R271" s="37"/>
      <c r="S271" s="37"/>
      <c r="T271" s="39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40"/>
      <c r="AH271" s="41"/>
      <c r="AI271" s="42"/>
      <c r="AJ271" s="43"/>
      <c r="AK271" s="44"/>
      <c r="AL271" s="36"/>
      <c r="AM271" s="36"/>
      <c r="AP271" s="45"/>
    </row>
    <row r="272" spans="1:42" ht="15.75" customHeight="1" x14ac:dyDescent="0.3">
      <c r="A272" s="36"/>
      <c r="B272" s="37"/>
      <c r="C272" s="37"/>
      <c r="D272" s="37"/>
      <c r="E272" s="37"/>
      <c r="F272" s="37"/>
      <c r="G272" s="37"/>
      <c r="H272" s="37"/>
      <c r="I272" s="38"/>
      <c r="J272" s="37"/>
      <c r="K272" s="37"/>
      <c r="L272" s="38"/>
      <c r="M272" s="38"/>
      <c r="N272" s="38"/>
      <c r="O272" s="38"/>
      <c r="Q272" s="37"/>
      <c r="R272" s="37"/>
      <c r="S272" s="37"/>
      <c r="T272" s="39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40"/>
      <c r="AH272" s="41"/>
      <c r="AI272" s="42"/>
      <c r="AJ272" s="43"/>
      <c r="AK272" s="44"/>
      <c r="AL272" s="36"/>
      <c r="AM272" s="36"/>
      <c r="AP272" s="45"/>
    </row>
    <row r="273" spans="1:42" ht="15.75" customHeight="1" x14ac:dyDescent="0.3">
      <c r="A273" s="36"/>
      <c r="B273" s="37"/>
      <c r="C273" s="37"/>
      <c r="D273" s="37"/>
      <c r="E273" s="37"/>
      <c r="F273" s="37"/>
      <c r="G273" s="37"/>
      <c r="H273" s="37"/>
      <c r="I273" s="38"/>
      <c r="J273" s="37"/>
      <c r="K273" s="37"/>
      <c r="L273" s="38"/>
      <c r="M273" s="38"/>
      <c r="N273" s="38"/>
      <c r="O273" s="38"/>
      <c r="Q273" s="37"/>
      <c r="R273" s="37"/>
      <c r="S273" s="37"/>
      <c r="T273" s="39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40"/>
      <c r="AH273" s="41"/>
      <c r="AI273" s="42"/>
      <c r="AJ273" s="43"/>
      <c r="AK273" s="44"/>
      <c r="AL273" s="36"/>
      <c r="AM273" s="36"/>
      <c r="AP273" s="45"/>
    </row>
    <row r="274" spans="1:42" ht="15.75" customHeight="1" x14ac:dyDescent="0.3">
      <c r="A274" s="36"/>
      <c r="B274" s="37"/>
      <c r="C274" s="37"/>
      <c r="D274" s="37"/>
      <c r="E274" s="37"/>
      <c r="F274" s="37"/>
      <c r="G274" s="37"/>
      <c r="H274" s="37"/>
      <c r="I274" s="38"/>
      <c r="J274" s="37"/>
      <c r="K274" s="37"/>
      <c r="L274" s="38"/>
      <c r="M274" s="38"/>
      <c r="N274" s="38"/>
      <c r="O274" s="38"/>
      <c r="Q274" s="37"/>
      <c r="R274" s="37"/>
      <c r="S274" s="37"/>
      <c r="T274" s="39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40"/>
      <c r="AH274" s="41"/>
      <c r="AI274" s="42"/>
      <c r="AJ274" s="43"/>
      <c r="AK274" s="44"/>
      <c r="AL274" s="36"/>
      <c r="AM274" s="36"/>
      <c r="AP274" s="45"/>
    </row>
    <row r="275" spans="1:42" ht="15.75" customHeight="1" x14ac:dyDescent="0.3">
      <c r="A275" s="36"/>
      <c r="B275" s="37"/>
      <c r="C275" s="37"/>
      <c r="D275" s="37"/>
      <c r="E275" s="37"/>
      <c r="F275" s="37"/>
      <c r="G275" s="37"/>
      <c r="H275" s="37"/>
      <c r="I275" s="38"/>
      <c r="J275" s="37"/>
      <c r="K275" s="37"/>
      <c r="L275" s="38"/>
      <c r="M275" s="38"/>
      <c r="N275" s="38"/>
      <c r="O275" s="38"/>
      <c r="Q275" s="37"/>
      <c r="R275" s="37"/>
      <c r="S275" s="37"/>
      <c r="T275" s="39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40"/>
      <c r="AH275" s="41"/>
      <c r="AI275" s="42"/>
      <c r="AJ275" s="43"/>
      <c r="AK275" s="44"/>
      <c r="AL275" s="36"/>
      <c r="AM275" s="36"/>
      <c r="AP275" s="45"/>
    </row>
    <row r="276" spans="1:42" ht="15.75" customHeight="1" x14ac:dyDescent="0.3">
      <c r="A276" s="36"/>
      <c r="B276" s="37"/>
      <c r="C276" s="37"/>
      <c r="D276" s="37"/>
      <c r="E276" s="37"/>
      <c r="F276" s="37"/>
      <c r="G276" s="37"/>
      <c r="H276" s="37"/>
      <c r="I276" s="38"/>
      <c r="J276" s="37"/>
      <c r="K276" s="37"/>
      <c r="L276" s="38"/>
      <c r="M276" s="38"/>
      <c r="N276" s="38"/>
      <c r="O276" s="38"/>
      <c r="Q276" s="37"/>
      <c r="R276" s="37"/>
      <c r="S276" s="37"/>
      <c r="T276" s="39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40"/>
      <c r="AH276" s="41"/>
      <c r="AI276" s="42"/>
      <c r="AJ276" s="43"/>
      <c r="AK276" s="44"/>
      <c r="AL276" s="36"/>
      <c r="AM276" s="36"/>
      <c r="AP276" s="45"/>
    </row>
    <row r="277" spans="1:42" ht="15.75" customHeight="1" x14ac:dyDescent="0.3">
      <c r="A277" s="36"/>
      <c r="B277" s="37"/>
      <c r="C277" s="37"/>
      <c r="D277" s="37"/>
      <c r="E277" s="37"/>
      <c r="F277" s="37"/>
      <c r="G277" s="37"/>
      <c r="H277" s="37"/>
      <c r="I277" s="38"/>
      <c r="J277" s="37"/>
      <c r="K277" s="37"/>
      <c r="L277" s="38"/>
      <c r="M277" s="38"/>
      <c r="N277" s="38"/>
      <c r="O277" s="38"/>
      <c r="Q277" s="37"/>
      <c r="R277" s="37"/>
      <c r="S277" s="37"/>
      <c r="T277" s="39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40"/>
      <c r="AH277" s="41"/>
      <c r="AI277" s="42"/>
      <c r="AJ277" s="43"/>
      <c r="AK277" s="44"/>
      <c r="AL277" s="36"/>
      <c r="AM277" s="36"/>
      <c r="AP277" s="45"/>
    </row>
    <row r="278" spans="1:42" ht="15.75" customHeight="1" x14ac:dyDescent="0.3">
      <c r="A278" s="36"/>
      <c r="B278" s="37"/>
      <c r="C278" s="37"/>
      <c r="D278" s="37"/>
      <c r="E278" s="37"/>
      <c r="F278" s="37"/>
      <c r="G278" s="37"/>
      <c r="H278" s="37"/>
      <c r="I278" s="38"/>
      <c r="J278" s="37"/>
      <c r="K278" s="37"/>
      <c r="L278" s="38"/>
      <c r="M278" s="38"/>
      <c r="N278" s="38"/>
      <c r="O278" s="38"/>
      <c r="Q278" s="37"/>
      <c r="R278" s="37"/>
      <c r="S278" s="37"/>
      <c r="T278" s="39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40"/>
      <c r="AH278" s="41"/>
      <c r="AI278" s="42"/>
      <c r="AJ278" s="43"/>
      <c r="AK278" s="44"/>
      <c r="AL278" s="36"/>
      <c r="AM278" s="36"/>
      <c r="AP278" s="45"/>
    </row>
    <row r="279" spans="1:42" ht="15.75" customHeight="1" x14ac:dyDescent="0.3">
      <c r="A279" s="36"/>
      <c r="B279" s="37"/>
      <c r="C279" s="37"/>
      <c r="D279" s="37"/>
      <c r="E279" s="37"/>
      <c r="F279" s="37"/>
      <c r="G279" s="37"/>
      <c r="H279" s="37"/>
      <c r="I279" s="38"/>
      <c r="J279" s="37"/>
      <c r="K279" s="37"/>
      <c r="L279" s="38"/>
      <c r="M279" s="38"/>
      <c r="N279" s="38"/>
      <c r="O279" s="38"/>
      <c r="Q279" s="37"/>
      <c r="R279" s="37"/>
      <c r="S279" s="37"/>
      <c r="T279" s="39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40"/>
      <c r="AH279" s="41"/>
      <c r="AI279" s="42"/>
      <c r="AJ279" s="43"/>
      <c r="AK279" s="44"/>
      <c r="AL279" s="36"/>
      <c r="AM279" s="36"/>
      <c r="AP279" s="45"/>
    </row>
    <row r="280" spans="1:42" ht="15.75" customHeight="1" x14ac:dyDescent="0.3">
      <c r="A280" s="36"/>
      <c r="B280" s="37"/>
      <c r="C280" s="37"/>
      <c r="D280" s="37"/>
      <c r="E280" s="37"/>
      <c r="F280" s="37"/>
      <c r="G280" s="37"/>
      <c r="H280" s="37"/>
      <c r="I280" s="38"/>
      <c r="J280" s="37"/>
      <c r="K280" s="37"/>
      <c r="L280" s="38"/>
      <c r="M280" s="38"/>
      <c r="N280" s="38"/>
      <c r="O280" s="38"/>
      <c r="Q280" s="37"/>
      <c r="R280" s="37"/>
      <c r="S280" s="37"/>
      <c r="T280" s="39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40"/>
      <c r="AH280" s="41"/>
      <c r="AI280" s="42"/>
      <c r="AJ280" s="43"/>
      <c r="AK280" s="44"/>
      <c r="AL280" s="36"/>
      <c r="AM280" s="36"/>
      <c r="AP280" s="45"/>
    </row>
    <row r="281" spans="1:42" ht="15.75" customHeight="1" x14ac:dyDescent="0.3">
      <c r="A281" s="36"/>
      <c r="B281" s="37"/>
      <c r="C281" s="37"/>
      <c r="D281" s="37"/>
      <c r="E281" s="37"/>
      <c r="F281" s="37"/>
      <c r="G281" s="37"/>
      <c r="H281" s="37"/>
      <c r="I281" s="38"/>
      <c r="J281" s="37"/>
      <c r="K281" s="37"/>
      <c r="L281" s="38"/>
      <c r="M281" s="38"/>
      <c r="N281" s="38"/>
      <c r="O281" s="38"/>
      <c r="Q281" s="37"/>
      <c r="R281" s="37"/>
      <c r="S281" s="37"/>
      <c r="T281" s="39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40"/>
      <c r="AH281" s="41"/>
      <c r="AI281" s="42"/>
      <c r="AJ281" s="43"/>
      <c r="AK281" s="44"/>
      <c r="AL281" s="36"/>
      <c r="AM281" s="36"/>
      <c r="AP281" s="45"/>
    </row>
    <row r="282" spans="1:42" ht="15.75" customHeight="1" x14ac:dyDescent="0.3">
      <c r="A282" s="36"/>
      <c r="B282" s="37"/>
      <c r="C282" s="37"/>
      <c r="D282" s="37"/>
      <c r="E282" s="37"/>
      <c r="F282" s="37"/>
      <c r="G282" s="37"/>
      <c r="H282" s="37"/>
      <c r="I282" s="38"/>
      <c r="J282" s="37"/>
      <c r="K282" s="37"/>
      <c r="L282" s="38"/>
      <c r="M282" s="38"/>
      <c r="N282" s="38"/>
      <c r="O282" s="38"/>
      <c r="Q282" s="37"/>
      <c r="R282" s="37"/>
      <c r="S282" s="37"/>
      <c r="T282" s="39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40"/>
      <c r="AH282" s="41"/>
      <c r="AI282" s="42"/>
      <c r="AJ282" s="43"/>
      <c r="AK282" s="44"/>
      <c r="AL282" s="36"/>
      <c r="AM282" s="36"/>
      <c r="AP282" s="45"/>
    </row>
    <row r="283" spans="1:42" ht="15.75" customHeight="1" x14ac:dyDescent="0.3">
      <c r="A283" s="36"/>
      <c r="B283" s="37"/>
      <c r="C283" s="37"/>
      <c r="D283" s="37"/>
      <c r="E283" s="37"/>
      <c r="F283" s="37"/>
      <c r="G283" s="37"/>
      <c r="H283" s="37"/>
      <c r="I283" s="38"/>
      <c r="J283" s="37"/>
      <c r="K283" s="37"/>
      <c r="L283" s="38"/>
      <c r="M283" s="38"/>
      <c r="N283" s="38"/>
      <c r="O283" s="38"/>
      <c r="Q283" s="37"/>
      <c r="R283" s="37"/>
      <c r="S283" s="37"/>
      <c r="T283" s="39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40"/>
      <c r="AH283" s="41"/>
      <c r="AI283" s="42"/>
      <c r="AJ283" s="43"/>
      <c r="AK283" s="44"/>
      <c r="AL283" s="36"/>
      <c r="AM283" s="36"/>
      <c r="AP283" s="45"/>
    </row>
    <row r="284" spans="1:42" ht="15.75" customHeight="1" x14ac:dyDescent="0.3">
      <c r="A284" s="36"/>
      <c r="B284" s="37"/>
      <c r="C284" s="37"/>
      <c r="D284" s="37"/>
      <c r="E284" s="37"/>
      <c r="F284" s="37"/>
      <c r="G284" s="37"/>
      <c r="H284" s="37"/>
      <c r="I284" s="38"/>
      <c r="J284" s="37"/>
      <c r="K284" s="37"/>
      <c r="L284" s="38"/>
      <c r="M284" s="38"/>
      <c r="N284" s="38"/>
      <c r="O284" s="38"/>
      <c r="Q284" s="37"/>
      <c r="R284" s="37"/>
      <c r="S284" s="37"/>
      <c r="T284" s="39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40"/>
      <c r="AH284" s="41"/>
      <c r="AI284" s="42"/>
      <c r="AJ284" s="43"/>
      <c r="AK284" s="44"/>
      <c r="AL284" s="36"/>
      <c r="AM284" s="36"/>
      <c r="AP284" s="45"/>
    </row>
    <row r="285" spans="1:42" ht="15.75" customHeight="1" x14ac:dyDescent="0.3">
      <c r="A285" s="36"/>
      <c r="B285" s="37"/>
      <c r="C285" s="37"/>
      <c r="D285" s="37"/>
      <c r="E285" s="37"/>
      <c r="F285" s="37"/>
      <c r="G285" s="37"/>
      <c r="H285" s="37"/>
      <c r="I285" s="38"/>
      <c r="J285" s="37"/>
      <c r="K285" s="37"/>
      <c r="L285" s="38"/>
      <c r="M285" s="38"/>
      <c r="N285" s="38"/>
      <c r="O285" s="38"/>
      <c r="Q285" s="37"/>
      <c r="R285" s="37"/>
      <c r="S285" s="37"/>
      <c r="T285" s="39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40"/>
      <c r="AH285" s="41"/>
      <c r="AI285" s="42"/>
      <c r="AJ285" s="43"/>
      <c r="AK285" s="44"/>
      <c r="AL285" s="36"/>
      <c r="AM285" s="36"/>
      <c r="AP285" s="45"/>
    </row>
    <row r="286" spans="1:42" ht="15.75" customHeight="1" x14ac:dyDescent="0.3">
      <c r="A286" s="36"/>
      <c r="B286" s="37"/>
      <c r="C286" s="37"/>
      <c r="D286" s="37"/>
      <c r="E286" s="37"/>
      <c r="F286" s="37"/>
      <c r="G286" s="37"/>
      <c r="H286" s="37"/>
      <c r="I286" s="38"/>
      <c r="J286" s="37"/>
      <c r="K286" s="37"/>
      <c r="L286" s="38"/>
      <c r="M286" s="38"/>
      <c r="N286" s="38"/>
      <c r="O286" s="38"/>
      <c r="Q286" s="37"/>
      <c r="R286" s="37"/>
      <c r="S286" s="37"/>
      <c r="T286" s="39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40"/>
      <c r="AH286" s="41"/>
      <c r="AI286" s="42"/>
      <c r="AJ286" s="43"/>
      <c r="AK286" s="44"/>
      <c r="AL286" s="36"/>
      <c r="AM286" s="36"/>
      <c r="AP286" s="45"/>
    </row>
    <row r="287" spans="1:42" ht="15.75" customHeight="1" x14ac:dyDescent="0.3">
      <c r="A287" s="36"/>
      <c r="B287" s="37"/>
      <c r="C287" s="37"/>
      <c r="D287" s="37"/>
      <c r="E287" s="37"/>
      <c r="F287" s="37"/>
      <c r="G287" s="37"/>
      <c r="H287" s="37"/>
      <c r="I287" s="38"/>
      <c r="J287" s="37"/>
      <c r="K287" s="37"/>
      <c r="L287" s="38"/>
      <c r="M287" s="38"/>
      <c r="N287" s="38"/>
      <c r="O287" s="38"/>
      <c r="Q287" s="37"/>
      <c r="R287" s="37"/>
      <c r="S287" s="37"/>
      <c r="T287" s="39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40"/>
      <c r="AH287" s="41"/>
      <c r="AI287" s="42"/>
      <c r="AJ287" s="43"/>
      <c r="AK287" s="44"/>
      <c r="AL287" s="36"/>
      <c r="AM287" s="36"/>
      <c r="AP287" s="45"/>
    </row>
    <row r="288" spans="1:42" ht="15.75" customHeight="1" x14ac:dyDescent="0.3">
      <c r="A288" s="36"/>
      <c r="B288" s="37"/>
      <c r="C288" s="37"/>
      <c r="D288" s="37"/>
      <c r="E288" s="37"/>
      <c r="F288" s="37"/>
      <c r="G288" s="37"/>
      <c r="H288" s="37"/>
      <c r="I288" s="38"/>
      <c r="J288" s="37"/>
      <c r="K288" s="37"/>
      <c r="L288" s="38"/>
      <c r="M288" s="38"/>
      <c r="N288" s="38"/>
      <c r="O288" s="38"/>
      <c r="Q288" s="37"/>
      <c r="R288" s="37"/>
      <c r="S288" s="37"/>
      <c r="T288" s="39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40"/>
      <c r="AH288" s="41"/>
      <c r="AI288" s="42"/>
      <c r="AJ288" s="43"/>
      <c r="AK288" s="44"/>
      <c r="AL288" s="36"/>
      <c r="AM288" s="36"/>
      <c r="AP288" s="45"/>
    </row>
    <row r="289" spans="1:42" ht="15.75" customHeight="1" x14ac:dyDescent="0.3">
      <c r="A289" s="36"/>
      <c r="B289" s="37"/>
      <c r="C289" s="37"/>
      <c r="D289" s="37"/>
      <c r="E289" s="37"/>
      <c r="F289" s="37"/>
      <c r="G289" s="37"/>
      <c r="H289" s="37"/>
      <c r="I289" s="38"/>
      <c r="J289" s="37"/>
      <c r="K289" s="37"/>
      <c r="L289" s="38"/>
      <c r="M289" s="38"/>
      <c r="N289" s="38"/>
      <c r="O289" s="38"/>
      <c r="Q289" s="37"/>
      <c r="R289" s="37"/>
      <c r="S289" s="37"/>
      <c r="T289" s="39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40"/>
      <c r="AH289" s="41"/>
      <c r="AI289" s="42"/>
      <c r="AJ289" s="43"/>
      <c r="AK289" s="44"/>
      <c r="AL289" s="36"/>
      <c r="AM289" s="36"/>
      <c r="AP289" s="45"/>
    </row>
    <row r="290" spans="1:42" ht="15.75" customHeight="1" x14ac:dyDescent="0.3">
      <c r="A290" s="36"/>
      <c r="B290" s="37"/>
      <c r="C290" s="37"/>
      <c r="D290" s="37"/>
      <c r="E290" s="37"/>
      <c r="F290" s="37"/>
      <c r="G290" s="37"/>
      <c r="H290" s="37"/>
      <c r="I290" s="38"/>
      <c r="J290" s="37"/>
      <c r="K290" s="37"/>
      <c r="L290" s="38"/>
      <c r="M290" s="38"/>
      <c r="N290" s="38"/>
      <c r="O290" s="38"/>
      <c r="Q290" s="37"/>
      <c r="R290" s="37"/>
      <c r="S290" s="37"/>
      <c r="T290" s="39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40"/>
      <c r="AH290" s="41"/>
      <c r="AI290" s="42"/>
      <c r="AJ290" s="43"/>
      <c r="AK290" s="44"/>
      <c r="AL290" s="36"/>
      <c r="AM290" s="36"/>
      <c r="AP290" s="45"/>
    </row>
    <row r="291" spans="1:42" ht="15.75" customHeight="1" x14ac:dyDescent="0.3">
      <c r="A291" s="36"/>
      <c r="B291" s="37"/>
      <c r="C291" s="37"/>
      <c r="D291" s="37"/>
      <c r="E291" s="37"/>
      <c r="F291" s="37"/>
      <c r="G291" s="37"/>
      <c r="H291" s="37"/>
      <c r="I291" s="38"/>
      <c r="J291" s="37"/>
      <c r="K291" s="37"/>
      <c r="L291" s="38"/>
      <c r="M291" s="38"/>
      <c r="N291" s="38"/>
      <c r="O291" s="38"/>
      <c r="Q291" s="37"/>
      <c r="R291" s="37"/>
      <c r="S291" s="37"/>
      <c r="T291" s="39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40"/>
      <c r="AH291" s="41"/>
      <c r="AI291" s="42"/>
      <c r="AJ291" s="43"/>
      <c r="AK291" s="44"/>
      <c r="AL291" s="36"/>
      <c r="AM291" s="36"/>
      <c r="AP291" s="45"/>
    </row>
    <row r="292" spans="1:42" ht="15.75" customHeight="1" x14ac:dyDescent="0.3">
      <c r="A292" s="36"/>
      <c r="B292" s="37"/>
      <c r="C292" s="37"/>
      <c r="D292" s="37"/>
      <c r="E292" s="37"/>
      <c r="F292" s="37"/>
      <c r="G292" s="37"/>
      <c r="H292" s="37"/>
      <c r="I292" s="38"/>
      <c r="J292" s="37"/>
      <c r="K292" s="37"/>
      <c r="L292" s="38"/>
      <c r="M292" s="38"/>
      <c r="N292" s="38"/>
      <c r="O292" s="38"/>
      <c r="Q292" s="37"/>
      <c r="R292" s="37"/>
      <c r="S292" s="37"/>
      <c r="T292" s="39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40"/>
      <c r="AH292" s="41"/>
      <c r="AI292" s="42"/>
      <c r="AJ292" s="43"/>
      <c r="AK292" s="44"/>
      <c r="AL292" s="36"/>
      <c r="AM292" s="36"/>
      <c r="AP292" s="45"/>
    </row>
    <row r="293" spans="1:42" ht="15.75" customHeight="1" x14ac:dyDescent="0.3">
      <c r="A293" s="36"/>
      <c r="B293" s="37"/>
      <c r="C293" s="37"/>
      <c r="D293" s="37"/>
      <c r="E293" s="37"/>
      <c r="F293" s="37"/>
      <c r="G293" s="37"/>
      <c r="H293" s="37"/>
      <c r="I293" s="38"/>
      <c r="J293" s="37"/>
      <c r="K293" s="37"/>
      <c r="L293" s="38"/>
      <c r="M293" s="38"/>
      <c r="N293" s="38"/>
      <c r="O293" s="38"/>
      <c r="Q293" s="37"/>
      <c r="R293" s="37"/>
      <c r="S293" s="37"/>
      <c r="T293" s="39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40"/>
      <c r="AH293" s="41"/>
      <c r="AI293" s="42"/>
      <c r="AJ293" s="43"/>
      <c r="AK293" s="44"/>
      <c r="AL293" s="36"/>
      <c r="AM293" s="36"/>
      <c r="AP293" s="45"/>
    </row>
    <row r="294" spans="1:42" ht="15.75" customHeight="1" x14ac:dyDescent="0.3">
      <c r="A294" s="36"/>
      <c r="B294" s="37"/>
      <c r="C294" s="37"/>
      <c r="D294" s="37"/>
      <c r="E294" s="37"/>
      <c r="F294" s="37"/>
      <c r="G294" s="37"/>
      <c r="H294" s="37"/>
      <c r="I294" s="38"/>
      <c r="J294" s="37"/>
      <c r="K294" s="37"/>
      <c r="L294" s="38"/>
      <c r="M294" s="38"/>
      <c r="N294" s="38"/>
      <c r="O294" s="38"/>
      <c r="Q294" s="37"/>
      <c r="R294" s="37"/>
      <c r="S294" s="37"/>
      <c r="T294" s="39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40"/>
      <c r="AH294" s="41"/>
      <c r="AI294" s="42"/>
      <c r="AJ294" s="43"/>
      <c r="AK294" s="44"/>
      <c r="AL294" s="36"/>
      <c r="AM294" s="36"/>
      <c r="AP294" s="45"/>
    </row>
    <row r="295" spans="1:42" ht="15.75" customHeight="1" x14ac:dyDescent="0.3">
      <c r="A295" s="36"/>
      <c r="B295" s="37"/>
      <c r="C295" s="37"/>
      <c r="D295" s="37"/>
      <c r="E295" s="37"/>
      <c r="F295" s="37"/>
      <c r="G295" s="37"/>
      <c r="H295" s="37"/>
      <c r="I295" s="38"/>
      <c r="J295" s="37"/>
      <c r="K295" s="37"/>
      <c r="L295" s="38"/>
      <c r="M295" s="38"/>
      <c r="N295" s="38"/>
      <c r="O295" s="38"/>
      <c r="Q295" s="37"/>
      <c r="R295" s="37"/>
      <c r="S295" s="37"/>
      <c r="T295" s="39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40"/>
      <c r="AH295" s="41"/>
      <c r="AI295" s="42"/>
      <c r="AJ295" s="43"/>
      <c r="AK295" s="44"/>
      <c r="AL295" s="36"/>
      <c r="AM295" s="36"/>
      <c r="AP295" s="45"/>
    </row>
    <row r="296" spans="1:42" ht="15.75" customHeight="1" x14ac:dyDescent="0.3">
      <c r="A296" s="36"/>
      <c r="B296" s="37"/>
      <c r="C296" s="37"/>
      <c r="D296" s="37"/>
      <c r="E296" s="37"/>
      <c r="F296" s="37"/>
      <c r="G296" s="37"/>
      <c r="H296" s="37"/>
      <c r="I296" s="38"/>
      <c r="J296" s="37"/>
      <c r="K296" s="37"/>
      <c r="L296" s="38"/>
      <c r="M296" s="38"/>
      <c r="N296" s="38"/>
      <c r="O296" s="38"/>
      <c r="Q296" s="37"/>
      <c r="R296" s="37"/>
      <c r="S296" s="37"/>
      <c r="T296" s="39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40"/>
      <c r="AH296" s="41"/>
      <c r="AI296" s="42"/>
      <c r="AJ296" s="43"/>
      <c r="AK296" s="44"/>
      <c r="AL296" s="36"/>
      <c r="AM296" s="36"/>
      <c r="AP296" s="45"/>
    </row>
    <row r="297" spans="1:42" ht="15.75" customHeight="1" x14ac:dyDescent="0.3">
      <c r="A297" s="36"/>
      <c r="B297" s="37"/>
      <c r="C297" s="37"/>
      <c r="D297" s="37"/>
      <c r="E297" s="37"/>
      <c r="F297" s="37"/>
      <c r="G297" s="37"/>
      <c r="H297" s="37"/>
      <c r="I297" s="38"/>
      <c r="J297" s="37"/>
      <c r="K297" s="37"/>
      <c r="L297" s="38"/>
      <c r="M297" s="38"/>
      <c r="N297" s="38"/>
      <c r="O297" s="38"/>
      <c r="Q297" s="37"/>
      <c r="R297" s="37"/>
      <c r="S297" s="37"/>
      <c r="T297" s="39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40"/>
      <c r="AH297" s="41"/>
      <c r="AI297" s="42"/>
      <c r="AJ297" s="43"/>
      <c r="AK297" s="44"/>
      <c r="AL297" s="36"/>
      <c r="AM297" s="36"/>
      <c r="AP297" s="45"/>
    </row>
    <row r="298" spans="1:42" ht="15.75" customHeight="1" x14ac:dyDescent="0.3">
      <c r="A298" s="36"/>
      <c r="B298" s="37"/>
      <c r="C298" s="37"/>
      <c r="D298" s="37"/>
      <c r="E298" s="37"/>
      <c r="F298" s="37"/>
      <c r="G298" s="37"/>
      <c r="H298" s="37"/>
      <c r="I298" s="38"/>
      <c r="J298" s="37"/>
      <c r="K298" s="37"/>
      <c r="L298" s="38"/>
      <c r="M298" s="38"/>
      <c r="N298" s="38"/>
      <c r="O298" s="38"/>
      <c r="Q298" s="37"/>
      <c r="R298" s="37"/>
      <c r="S298" s="37"/>
      <c r="T298" s="39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40"/>
      <c r="AH298" s="41"/>
      <c r="AI298" s="42"/>
      <c r="AJ298" s="43"/>
      <c r="AK298" s="44"/>
      <c r="AL298" s="36"/>
      <c r="AM298" s="36"/>
      <c r="AP298" s="45"/>
    </row>
    <row r="299" spans="1:42" ht="15.75" customHeight="1" x14ac:dyDescent="0.3">
      <c r="A299" s="36"/>
      <c r="B299" s="37"/>
      <c r="C299" s="37"/>
      <c r="D299" s="37"/>
      <c r="E299" s="37"/>
      <c r="F299" s="37"/>
      <c r="G299" s="37"/>
      <c r="H299" s="37"/>
      <c r="I299" s="38"/>
      <c r="J299" s="37"/>
      <c r="K299" s="37"/>
      <c r="L299" s="38"/>
      <c r="M299" s="38"/>
      <c r="N299" s="38"/>
      <c r="O299" s="38"/>
      <c r="Q299" s="37"/>
      <c r="R299" s="37"/>
      <c r="S299" s="37"/>
      <c r="T299" s="39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40"/>
      <c r="AH299" s="41"/>
      <c r="AI299" s="42"/>
      <c r="AJ299" s="43"/>
      <c r="AK299" s="44"/>
      <c r="AL299" s="36"/>
      <c r="AM299" s="36"/>
      <c r="AP299" s="45"/>
    </row>
    <row r="300" spans="1:42" ht="15.75" customHeight="1" x14ac:dyDescent="0.3">
      <c r="A300" s="36"/>
      <c r="B300" s="37"/>
      <c r="C300" s="37"/>
      <c r="D300" s="37"/>
      <c r="E300" s="37"/>
      <c r="F300" s="37"/>
      <c r="G300" s="37"/>
      <c r="H300" s="37"/>
      <c r="I300" s="38"/>
      <c r="J300" s="37"/>
      <c r="K300" s="37"/>
      <c r="L300" s="38"/>
      <c r="M300" s="38"/>
      <c r="N300" s="38"/>
      <c r="O300" s="38"/>
      <c r="Q300" s="37"/>
      <c r="R300" s="37"/>
      <c r="S300" s="37"/>
      <c r="T300" s="39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40"/>
      <c r="AH300" s="41"/>
      <c r="AI300" s="42"/>
      <c r="AJ300" s="43"/>
      <c r="AK300" s="44"/>
      <c r="AL300" s="36"/>
      <c r="AM300" s="36"/>
      <c r="AP300" s="45"/>
    </row>
    <row r="301" spans="1:42" ht="15.75" customHeight="1" x14ac:dyDescent="0.3">
      <c r="A301" s="36"/>
      <c r="B301" s="37"/>
      <c r="C301" s="37"/>
      <c r="D301" s="37"/>
      <c r="E301" s="37"/>
      <c r="F301" s="37"/>
      <c r="G301" s="37"/>
      <c r="H301" s="37"/>
      <c r="I301" s="38"/>
      <c r="J301" s="37"/>
      <c r="K301" s="37"/>
      <c r="L301" s="38"/>
      <c r="M301" s="38"/>
      <c r="N301" s="38"/>
      <c r="O301" s="38"/>
      <c r="Q301" s="37"/>
      <c r="R301" s="37"/>
      <c r="S301" s="37"/>
      <c r="T301" s="39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40"/>
      <c r="AH301" s="41"/>
      <c r="AI301" s="42"/>
      <c r="AJ301" s="43"/>
      <c r="AK301" s="44"/>
      <c r="AL301" s="36"/>
      <c r="AM301" s="36"/>
      <c r="AP301" s="45"/>
    </row>
    <row r="302" spans="1:42" ht="15.75" customHeight="1" x14ac:dyDescent="0.3">
      <c r="A302" s="36"/>
      <c r="B302" s="37"/>
      <c r="C302" s="37"/>
      <c r="D302" s="37"/>
      <c r="E302" s="37"/>
      <c r="F302" s="37"/>
      <c r="G302" s="37"/>
      <c r="H302" s="37"/>
      <c r="I302" s="38"/>
      <c r="J302" s="37"/>
      <c r="K302" s="37"/>
      <c r="L302" s="38"/>
      <c r="M302" s="38"/>
      <c r="N302" s="38"/>
      <c r="O302" s="38"/>
      <c r="Q302" s="37"/>
      <c r="R302" s="37"/>
      <c r="S302" s="37"/>
      <c r="T302" s="39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40"/>
      <c r="AH302" s="41"/>
      <c r="AI302" s="42"/>
      <c r="AJ302" s="43"/>
      <c r="AK302" s="44"/>
      <c r="AL302" s="36"/>
      <c r="AM302" s="36"/>
      <c r="AP302" s="45"/>
    </row>
    <row r="303" spans="1:42" ht="15.75" customHeight="1" x14ac:dyDescent="0.3">
      <c r="A303" s="36"/>
      <c r="B303" s="37"/>
      <c r="C303" s="37"/>
      <c r="D303" s="37"/>
      <c r="E303" s="37"/>
      <c r="F303" s="37"/>
      <c r="G303" s="37"/>
      <c r="H303" s="37"/>
      <c r="I303" s="38"/>
      <c r="J303" s="37"/>
      <c r="K303" s="37"/>
      <c r="L303" s="38"/>
      <c r="M303" s="38"/>
      <c r="N303" s="38"/>
      <c r="O303" s="38"/>
      <c r="Q303" s="37"/>
      <c r="R303" s="37"/>
      <c r="S303" s="37"/>
      <c r="T303" s="39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40"/>
      <c r="AH303" s="41"/>
      <c r="AI303" s="42"/>
      <c r="AJ303" s="43"/>
      <c r="AK303" s="44"/>
      <c r="AL303" s="36"/>
      <c r="AM303" s="36"/>
      <c r="AP303" s="45"/>
    </row>
    <row r="304" spans="1:42" ht="15.75" customHeight="1" x14ac:dyDescent="0.3">
      <c r="A304" s="36"/>
      <c r="B304" s="37"/>
      <c r="C304" s="37"/>
      <c r="D304" s="37"/>
      <c r="E304" s="37"/>
      <c r="F304" s="37"/>
      <c r="G304" s="37"/>
      <c r="H304" s="37"/>
      <c r="I304" s="38"/>
      <c r="J304" s="37"/>
      <c r="K304" s="37"/>
      <c r="L304" s="38"/>
      <c r="M304" s="38"/>
      <c r="N304" s="38"/>
      <c r="O304" s="38"/>
      <c r="Q304" s="37"/>
      <c r="R304" s="37"/>
      <c r="S304" s="37"/>
      <c r="T304" s="39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40"/>
      <c r="AH304" s="41"/>
      <c r="AI304" s="42"/>
      <c r="AJ304" s="43"/>
      <c r="AK304" s="44"/>
      <c r="AL304" s="36"/>
      <c r="AM304" s="36"/>
      <c r="AP304" s="45"/>
    </row>
    <row r="305" spans="1:42" ht="15.75" customHeight="1" x14ac:dyDescent="0.3">
      <c r="A305" s="36"/>
      <c r="B305" s="37"/>
      <c r="C305" s="37"/>
      <c r="D305" s="37"/>
      <c r="E305" s="37"/>
      <c r="F305" s="37"/>
      <c r="G305" s="37"/>
      <c r="H305" s="37"/>
      <c r="I305" s="38"/>
      <c r="J305" s="37"/>
      <c r="K305" s="37"/>
      <c r="L305" s="38"/>
      <c r="M305" s="38"/>
      <c r="N305" s="38"/>
      <c r="O305" s="38"/>
      <c r="Q305" s="37"/>
      <c r="R305" s="37"/>
      <c r="S305" s="37"/>
      <c r="T305" s="39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40"/>
      <c r="AH305" s="41"/>
      <c r="AI305" s="42"/>
      <c r="AJ305" s="43"/>
      <c r="AK305" s="44"/>
      <c r="AL305" s="36"/>
      <c r="AM305" s="36"/>
      <c r="AP305" s="45"/>
    </row>
    <row r="306" spans="1:42" ht="15.75" customHeight="1" x14ac:dyDescent="0.3">
      <c r="A306" s="36"/>
      <c r="B306" s="37"/>
      <c r="C306" s="37"/>
      <c r="D306" s="37"/>
      <c r="E306" s="37"/>
      <c r="F306" s="37"/>
      <c r="G306" s="37"/>
      <c r="H306" s="37"/>
      <c r="I306" s="38"/>
      <c r="J306" s="37"/>
      <c r="K306" s="37"/>
      <c r="L306" s="38"/>
      <c r="M306" s="38"/>
      <c r="N306" s="38"/>
      <c r="O306" s="38"/>
      <c r="Q306" s="37"/>
      <c r="R306" s="37"/>
      <c r="S306" s="37"/>
      <c r="T306" s="39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40"/>
      <c r="AH306" s="41"/>
      <c r="AI306" s="42"/>
      <c r="AJ306" s="43"/>
      <c r="AK306" s="44"/>
      <c r="AL306" s="36"/>
      <c r="AM306" s="36"/>
      <c r="AP306" s="45"/>
    </row>
    <row r="307" spans="1:42" ht="15.75" customHeight="1" x14ac:dyDescent="0.3">
      <c r="A307" s="36"/>
      <c r="B307" s="37"/>
      <c r="C307" s="37"/>
      <c r="D307" s="37"/>
      <c r="E307" s="37"/>
      <c r="F307" s="37"/>
      <c r="G307" s="37"/>
      <c r="H307" s="37"/>
      <c r="I307" s="38"/>
      <c r="J307" s="37"/>
      <c r="K307" s="37"/>
      <c r="L307" s="38"/>
      <c r="M307" s="38"/>
      <c r="N307" s="38"/>
      <c r="O307" s="38"/>
      <c r="Q307" s="37"/>
      <c r="R307" s="37"/>
      <c r="S307" s="37"/>
      <c r="T307" s="39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40"/>
      <c r="AH307" s="41"/>
      <c r="AI307" s="42"/>
      <c r="AJ307" s="43"/>
      <c r="AK307" s="44"/>
      <c r="AL307" s="36"/>
      <c r="AM307" s="36"/>
      <c r="AP307" s="45"/>
    </row>
    <row r="308" spans="1:42" ht="15.75" customHeight="1" x14ac:dyDescent="0.3">
      <c r="A308" s="36"/>
      <c r="B308" s="37"/>
      <c r="C308" s="37"/>
      <c r="D308" s="37"/>
      <c r="E308" s="37"/>
      <c r="F308" s="37"/>
      <c r="G308" s="37"/>
      <c r="H308" s="37"/>
      <c r="I308" s="38"/>
      <c r="J308" s="37"/>
      <c r="K308" s="37"/>
      <c r="L308" s="38"/>
      <c r="M308" s="38"/>
      <c r="N308" s="38"/>
      <c r="O308" s="38"/>
      <c r="Q308" s="37"/>
      <c r="R308" s="37"/>
      <c r="S308" s="37"/>
      <c r="T308" s="39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40"/>
      <c r="AH308" s="41"/>
      <c r="AI308" s="42"/>
      <c r="AJ308" s="43"/>
      <c r="AK308" s="44"/>
      <c r="AL308" s="36"/>
      <c r="AM308" s="36"/>
      <c r="AP308" s="45"/>
    </row>
    <row r="309" spans="1:42" ht="15.75" customHeight="1" x14ac:dyDescent="0.3">
      <c r="A309" s="36"/>
      <c r="B309" s="37"/>
      <c r="C309" s="37"/>
      <c r="D309" s="37"/>
      <c r="E309" s="37"/>
      <c r="F309" s="37"/>
      <c r="G309" s="37"/>
      <c r="H309" s="37"/>
      <c r="I309" s="38"/>
      <c r="J309" s="37"/>
      <c r="K309" s="37"/>
      <c r="L309" s="38"/>
      <c r="M309" s="38"/>
      <c r="N309" s="38"/>
      <c r="O309" s="38"/>
      <c r="Q309" s="37"/>
      <c r="R309" s="37"/>
      <c r="S309" s="37"/>
      <c r="T309" s="39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40"/>
      <c r="AH309" s="41"/>
      <c r="AI309" s="42"/>
      <c r="AJ309" s="43"/>
      <c r="AK309" s="44"/>
      <c r="AL309" s="36"/>
      <c r="AM309" s="36"/>
      <c r="AP309" s="45"/>
    </row>
    <row r="310" spans="1:42" ht="15.75" customHeight="1" x14ac:dyDescent="0.3">
      <c r="A310" s="36"/>
      <c r="B310" s="37"/>
      <c r="C310" s="37"/>
      <c r="D310" s="37"/>
      <c r="E310" s="37"/>
      <c r="F310" s="37"/>
      <c r="G310" s="37"/>
      <c r="H310" s="37"/>
      <c r="I310" s="38"/>
      <c r="J310" s="37"/>
      <c r="K310" s="37"/>
      <c r="L310" s="38"/>
      <c r="M310" s="38"/>
      <c r="N310" s="38"/>
      <c r="O310" s="38"/>
      <c r="Q310" s="37"/>
      <c r="R310" s="37"/>
      <c r="S310" s="37"/>
      <c r="T310" s="39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40"/>
      <c r="AH310" s="41"/>
      <c r="AI310" s="42"/>
      <c r="AJ310" s="43"/>
      <c r="AK310" s="44"/>
      <c r="AL310" s="36"/>
      <c r="AM310" s="36"/>
      <c r="AP310" s="45"/>
    </row>
    <row r="311" spans="1:42" ht="15.75" customHeight="1" x14ac:dyDescent="0.3">
      <c r="A311" s="36"/>
      <c r="B311" s="37"/>
      <c r="C311" s="37"/>
      <c r="D311" s="37"/>
      <c r="E311" s="37"/>
      <c r="F311" s="37"/>
      <c r="G311" s="37"/>
      <c r="H311" s="37"/>
      <c r="I311" s="38"/>
      <c r="J311" s="37"/>
      <c r="K311" s="37"/>
      <c r="L311" s="38"/>
      <c r="M311" s="38"/>
      <c r="N311" s="38"/>
      <c r="O311" s="38"/>
      <c r="Q311" s="37"/>
      <c r="R311" s="37"/>
      <c r="S311" s="37"/>
      <c r="T311" s="39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40"/>
      <c r="AH311" s="41"/>
      <c r="AI311" s="42"/>
      <c r="AJ311" s="43"/>
      <c r="AK311" s="44"/>
      <c r="AL311" s="36"/>
      <c r="AM311" s="36"/>
      <c r="AP311" s="45"/>
    </row>
    <row r="312" spans="1:42" ht="15.75" customHeight="1" x14ac:dyDescent="0.3">
      <c r="A312" s="36"/>
      <c r="B312" s="37"/>
      <c r="C312" s="37"/>
      <c r="D312" s="37"/>
      <c r="E312" s="37"/>
      <c r="F312" s="37"/>
      <c r="G312" s="37"/>
      <c r="H312" s="37"/>
      <c r="I312" s="38"/>
      <c r="J312" s="37"/>
      <c r="K312" s="37"/>
      <c r="L312" s="38"/>
      <c r="M312" s="38"/>
      <c r="N312" s="38"/>
      <c r="O312" s="38"/>
      <c r="Q312" s="37"/>
      <c r="R312" s="37"/>
      <c r="S312" s="37"/>
      <c r="T312" s="39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40"/>
      <c r="AH312" s="41"/>
      <c r="AI312" s="42"/>
      <c r="AJ312" s="43"/>
      <c r="AK312" s="44"/>
      <c r="AL312" s="36"/>
      <c r="AM312" s="36"/>
      <c r="AP312" s="45"/>
    </row>
    <row r="313" spans="1:42" ht="15.75" customHeight="1" x14ac:dyDescent="0.3">
      <c r="A313" s="36"/>
      <c r="B313" s="37"/>
      <c r="C313" s="37"/>
      <c r="D313" s="37"/>
      <c r="E313" s="37"/>
      <c r="F313" s="37"/>
      <c r="G313" s="37"/>
      <c r="H313" s="37"/>
      <c r="I313" s="38"/>
      <c r="J313" s="37"/>
      <c r="K313" s="37"/>
      <c r="L313" s="38"/>
      <c r="M313" s="38"/>
      <c r="N313" s="38"/>
      <c r="O313" s="38"/>
      <c r="Q313" s="37"/>
      <c r="R313" s="37"/>
      <c r="S313" s="37"/>
      <c r="T313" s="39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40"/>
      <c r="AH313" s="41"/>
      <c r="AI313" s="42"/>
      <c r="AJ313" s="43"/>
      <c r="AK313" s="44"/>
      <c r="AL313" s="36"/>
      <c r="AM313" s="36"/>
      <c r="AP313" s="45"/>
    </row>
    <row r="314" spans="1:42" ht="15.75" customHeight="1" x14ac:dyDescent="0.3">
      <c r="A314" s="36"/>
      <c r="B314" s="37"/>
      <c r="C314" s="37"/>
      <c r="D314" s="37"/>
      <c r="E314" s="37"/>
      <c r="F314" s="37"/>
      <c r="G314" s="37"/>
      <c r="H314" s="37"/>
      <c r="I314" s="38"/>
      <c r="J314" s="37"/>
      <c r="K314" s="37"/>
      <c r="L314" s="38"/>
      <c r="M314" s="38"/>
      <c r="N314" s="38"/>
      <c r="O314" s="38"/>
      <c r="Q314" s="37"/>
      <c r="R314" s="37"/>
      <c r="S314" s="37"/>
      <c r="T314" s="39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40"/>
      <c r="AH314" s="41"/>
      <c r="AI314" s="42"/>
      <c r="AJ314" s="43"/>
      <c r="AK314" s="44"/>
      <c r="AL314" s="36"/>
      <c r="AM314" s="36"/>
      <c r="AP314" s="45"/>
    </row>
    <row r="315" spans="1:42" ht="15.75" customHeight="1" x14ac:dyDescent="0.3">
      <c r="A315" s="36"/>
      <c r="B315" s="37"/>
      <c r="C315" s="37"/>
      <c r="D315" s="37"/>
      <c r="E315" s="37"/>
      <c r="F315" s="37"/>
      <c r="G315" s="37"/>
      <c r="H315" s="37"/>
      <c r="I315" s="38"/>
      <c r="J315" s="37"/>
      <c r="K315" s="37"/>
      <c r="L315" s="38"/>
      <c r="M315" s="38"/>
      <c r="N315" s="38"/>
      <c r="O315" s="38"/>
      <c r="Q315" s="37"/>
      <c r="R315" s="37"/>
      <c r="S315" s="37"/>
      <c r="T315" s="39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40"/>
      <c r="AH315" s="41"/>
      <c r="AI315" s="42"/>
      <c r="AJ315" s="43"/>
      <c r="AK315" s="44"/>
      <c r="AL315" s="36"/>
      <c r="AM315" s="36"/>
      <c r="AP315" s="45"/>
    </row>
    <row r="316" spans="1:42" ht="15.75" customHeight="1" x14ac:dyDescent="0.3">
      <c r="A316" s="36"/>
      <c r="B316" s="37"/>
      <c r="C316" s="37"/>
      <c r="D316" s="37"/>
      <c r="E316" s="37"/>
      <c r="F316" s="37"/>
      <c r="G316" s="37"/>
      <c r="H316" s="37"/>
      <c r="I316" s="38"/>
      <c r="J316" s="37"/>
      <c r="K316" s="37"/>
      <c r="L316" s="38"/>
      <c r="M316" s="38"/>
      <c r="N316" s="38"/>
      <c r="O316" s="38"/>
      <c r="Q316" s="37"/>
      <c r="R316" s="37"/>
      <c r="S316" s="37"/>
      <c r="T316" s="39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40"/>
      <c r="AH316" s="41"/>
      <c r="AI316" s="42"/>
      <c r="AJ316" s="43"/>
      <c r="AK316" s="44"/>
      <c r="AL316" s="36"/>
      <c r="AM316" s="36"/>
      <c r="AP316" s="45"/>
    </row>
    <row r="317" spans="1:42" ht="15.75" customHeight="1" x14ac:dyDescent="0.3">
      <c r="A317" s="36"/>
      <c r="B317" s="37"/>
      <c r="C317" s="37"/>
      <c r="D317" s="37"/>
      <c r="E317" s="37"/>
      <c r="F317" s="37"/>
      <c r="G317" s="37"/>
      <c r="H317" s="37"/>
      <c r="I317" s="38"/>
      <c r="J317" s="37"/>
      <c r="K317" s="37"/>
      <c r="L317" s="38"/>
      <c r="M317" s="38"/>
      <c r="N317" s="38"/>
      <c r="O317" s="38"/>
      <c r="Q317" s="37"/>
      <c r="R317" s="37"/>
      <c r="S317" s="37"/>
      <c r="T317" s="39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40"/>
      <c r="AH317" s="41"/>
      <c r="AI317" s="42"/>
      <c r="AJ317" s="43"/>
      <c r="AK317" s="44"/>
      <c r="AL317" s="36"/>
      <c r="AM317" s="36"/>
      <c r="AP317" s="45"/>
    </row>
    <row r="318" spans="1:42" ht="15.75" customHeight="1" x14ac:dyDescent="0.3">
      <c r="A318" s="36"/>
      <c r="B318" s="37"/>
      <c r="C318" s="37"/>
      <c r="D318" s="37"/>
      <c r="E318" s="37"/>
      <c r="F318" s="37"/>
      <c r="G318" s="37"/>
      <c r="H318" s="37"/>
      <c r="I318" s="38"/>
      <c r="J318" s="37"/>
      <c r="K318" s="37"/>
      <c r="L318" s="38"/>
      <c r="M318" s="38"/>
      <c r="N318" s="38"/>
      <c r="O318" s="38"/>
      <c r="Q318" s="37"/>
      <c r="R318" s="37"/>
      <c r="S318" s="37"/>
      <c r="T318" s="39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40"/>
      <c r="AH318" s="41"/>
      <c r="AI318" s="42"/>
      <c r="AJ318" s="43"/>
      <c r="AK318" s="44"/>
      <c r="AL318" s="36"/>
      <c r="AM318" s="36"/>
      <c r="AP318" s="45"/>
    </row>
    <row r="319" spans="1:42" ht="15.75" customHeight="1" x14ac:dyDescent="0.3">
      <c r="A319" s="36"/>
      <c r="B319" s="37"/>
      <c r="C319" s="37"/>
      <c r="D319" s="37"/>
      <c r="E319" s="37"/>
      <c r="F319" s="37"/>
      <c r="G319" s="37"/>
      <c r="H319" s="37"/>
      <c r="I319" s="38"/>
      <c r="J319" s="37"/>
      <c r="K319" s="37"/>
      <c r="L319" s="38"/>
      <c r="M319" s="38"/>
      <c r="N319" s="38"/>
      <c r="O319" s="38"/>
      <c r="Q319" s="37"/>
      <c r="R319" s="37"/>
      <c r="S319" s="37"/>
      <c r="T319" s="39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40"/>
      <c r="AH319" s="41"/>
      <c r="AI319" s="42"/>
      <c r="AJ319" s="43"/>
      <c r="AK319" s="44"/>
      <c r="AL319" s="36"/>
      <c r="AM319" s="36"/>
      <c r="AP319" s="45"/>
    </row>
    <row r="320" spans="1:42" ht="15.75" customHeight="1" x14ac:dyDescent="0.3">
      <c r="A320" s="36"/>
      <c r="B320" s="37"/>
      <c r="C320" s="37"/>
      <c r="D320" s="37"/>
      <c r="E320" s="37"/>
      <c r="F320" s="37"/>
      <c r="G320" s="37"/>
      <c r="H320" s="37"/>
      <c r="I320" s="38"/>
      <c r="J320" s="37"/>
      <c r="K320" s="37"/>
      <c r="L320" s="38"/>
      <c r="M320" s="38"/>
      <c r="N320" s="38"/>
      <c r="O320" s="38"/>
      <c r="Q320" s="37"/>
      <c r="R320" s="37"/>
      <c r="S320" s="37"/>
      <c r="T320" s="39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40"/>
      <c r="AH320" s="41"/>
      <c r="AI320" s="42"/>
      <c r="AJ320" s="43"/>
      <c r="AK320" s="44"/>
      <c r="AL320" s="36"/>
      <c r="AM320" s="36"/>
      <c r="AP320" s="45"/>
    </row>
    <row r="321" spans="1:42" ht="15.75" customHeight="1" x14ac:dyDescent="0.3">
      <c r="A321" s="36"/>
      <c r="B321" s="37"/>
      <c r="C321" s="37"/>
      <c r="D321" s="37"/>
      <c r="E321" s="37"/>
      <c r="F321" s="37"/>
      <c r="G321" s="37"/>
      <c r="H321" s="37"/>
      <c r="I321" s="38"/>
      <c r="J321" s="37"/>
      <c r="K321" s="37"/>
      <c r="L321" s="38"/>
      <c r="M321" s="38"/>
      <c r="N321" s="38"/>
      <c r="O321" s="38"/>
      <c r="Q321" s="37"/>
      <c r="R321" s="37"/>
      <c r="S321" s="37"/>
      <c r="T321" s="39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40"/>
      <c r="AH321" s="41"/>
      <c r="AI321" s="42"/>
      <c r="AJ321" s="43"/>
      <c r="AK321" s="44"/>
      <c r="AL321" s="36"/>
      <c r="AM321" s="36"/>
      <c r="AP321" s="45"/>
    </row>
    <row r="322" spans="1:42" ht="15.75" customHeight="1" x14ac:dyDescent="0.3">
      <c r="A322" s="36"/>
      <c r="B322" s="37"/>
      <c r="C322" s="37"/>
      <c r="D322" s="37"/>
      <c r="E322" s="37"/>
      <c r="F322" s="37"/>
      <c r="G322" s="37"/>
      <c r="H322" s="37"/>
      <c r="I322" s="38"/>
      <c r="J322" s="37"/>
      <c r="K322" s="37"/>
      <c r="L322" s="38"/>
      <c r="M322" s="38"/>
      <c r="N322" s="38"/>
      <c r="O322" s="38"/>
      <c r="Q322" s="37"/>
      <c r="R322" s="37"/>
      <c r="S322" s="37"/>
      <c r="T322" s="39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40"/>
      <c r="AH322" s="41"/>
      <c r="AI322" s="42"/>
      <c r="AJ322" s="43"/>
      <c r="AK322" s="44"/>
      <c r="AL322" s="36"/>
      <c r="AM322" s="36"/>
      <c r="AP322" s="45"/>
    </row>
    <row r="323" spans="1:42" ht="15.75" customHeight="1" x14ac:dyDescent="0.3">
      <c r="A323" s="36"/>
      <c r="B323" s="37"/>
      <c r="C323" s="37"/>
      <c r="D323" s="37"/>
      <c r="E323" s="37"/>
      <c r="F323" s="37"/>
      <c r="G323" s="37"/>
      <c r="H323" s="37"/>
      <c r="I323" s="38"/>
      <c r="J323" s="37"/>
      <c r="K323" s="37"/>
      <c r="L323" s="38"/>
      <c r="M323" s="38"/>
      <c r="N323" s="38"/>
      <c r="O323" s="38"/>
      <c r="Q323" s="37"/>
      <c r="R323" s="37"/>
      <c r="S323" s="37"/>
      <c r="T323" s="39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40"/>
      <c r="AH323" s="41"/>
      <c r="AI323" s="42"/>
      <c r="AJ323" s="43"/>
      <c r="AK323" s="44"/>
      <c r="AL323" s="36"/>
      <c r="AM323" s="36"/>
      <c r="AP323" s="45"/>
    </row>
    <row r="324" spans="1:42" ht="15.75" customHeight="1" x14ac:dyDescent="0.3">
      <c r="A324" s="36"/>
      <c r="B324" s="37"/>
      <c r="C324" s="37"/>
      <c r="D324" s="37"/>
      <c r="E324" s="37"/>
      <c r="F324" s="37"/>
      <c r="G324" s="37"/>
      <c r="H324" s="37"/>
      <c r="I324" s="38"/>
      <c r="J324" s="37"/>
      <c r="K324" s="37"/>
      <c r="L324" s="38"/>
      <c r="M324" s="38"/>
      <c r="N324" s="38"/>
      <c r="O324" s="38"/>
      <c r="Q324" s="37"/>
      <c r="R324" s="37"/>
      <c r="S324" s="37"/>
      <c r="T324" s="39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40"/>
      <c r="AH324" s="41"/>
      <c r="AI324" s="42"/>
      <c r="AJ324" s="43"/>
      <c r="AK324" s="44"/>
      <c r="AL324" s="36"/>
      <c r="AM324" s="36"/>
      <c r="AP324" s="45"/>
    </row>
    <row r="325" spans="1:42" ht="15.75" customHeight="1" x14ac:dyDescent="0.3">
      <c r="A325" s="36"/>
      <c r="B325" s="37"/>
      <c r="C325" s="37"/>
      <c r="D325" s="37"/>
      <c r="E325" s="37"/>
      <c r="F325" s="37"/>
      <c r="G325" s="37"/>
      <c r="H325" s="37"/>
      <c r="I325" s="38"/>
      <c r="J325" s="37"/>
      <c r="K325" s="37"/>
      <c r="L325" s="38"/>
      <c r="M325" s="38"/>
      <c r="N325" s="38"/>
      <c r="O325" s="38"/>
      <c r="Q325" s="37"/>
      <c r="R325" s="37"/>
      <c r="S325" s="37"/>
      <c r="T325" s="39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40"/>
      <c r="AH325" s="41"/>
      <c r="AI325" s="42"/>
      <c r="AJ325" s="43"/>
      <c r="AK325" s="44"/>
      <c r="AL325" s="36"/>
      <c r="AM325" s="36"/>
      <c r="AP325" s="45"/>
    </row>
    <row r="326" spans="1:42" ht="15.75" customHeight="1" x14ac:dyDescent="0.3">
      <c r="A326" s="36"/>
      <c r="B326" s="37"/>
      <c r="C326" s="37"/>
      <c r="D326" s="37"/>
      <c r="E326" s="37"/>
      <c r="F326" s="37"/>
      <c r="G326" s="37"/>
      <c r="H326" s="37"/>
      <c r="I326" s="38"/>
      <c r="J326" s="37"/>
      <c r="K326" s="37"/>
      <c r="L326" s="38"/>
      <c r="M326" s="38"/>
      <c r="N326" s="38"/>
      <c r="O326" s="38"/>
      <c r="Q326" s="37"/>
      <c r="R326" s="37"/>
      <c r="S326" s="37"/>
      <c r="T326" s="39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40"/>
      <c r="AH326" s="41"/>
      <c r="AI326" s="42"/>
      <c r="AJ326" s="43"/>
      <c r="AK326" s="44"/>
      <c r="AL326" s="36"/>
      <c r="AM326" s="36"/>
      <c r="AP326" s="45"/>
    </row>
    <row r="327" spans="1:42" ht="15.75" customHeight="1" x14ac:dyDescent="0.3">
      <c r="A327" s="36"/>
      <c r="B327" s="37"/>
      <c r="C327" s="37"/>
      <c r="D327" s="37"/>
      <c r="E327" s="37"/>
      <c r="F327" s="37"/>
      <c r="G327" s="37"/>
      <c r="H327" s="37"/>
      <c r="I327" s="38"/>
      <c r="J327" s="37"/>
      <c r="K327" s="37"/>
      <c r="L327" s="38"/>
      <c r="M327" s="38"/>
      <c r="N327" s="38"/>
      <c r="O327" s="38"/>
      <c r="Q327" s="37"/>
      <c r="R327" s="37"/>
      <c r="S327" s="37"/>
      <c r="T327" s="39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40"/>
      <c r="AH327" s="41"/>
      <c r="AI327" s="42"/>
      <c r="AJ327" s="43"/>
      <c r="AK327" s="44"/>
      <c r="AL327" s="36"/>
      <c r="AM327" s="36"/>
      <c r="AP327" s="45"/>
    </row>
    <row r="328" spans="1:42" ht="15.75" customHeight="1" x14ac:dyDescent="0.3">
      <c r="A328" s="36"/>
      <c r="B328" s="37"/>
      <c r="C328" s="37"/>
      <c r="D328" s="37"/>
      <c r="E328" s="37"/>
      <c r="F328" s="37"/>
      <c r="G328" s="37"/>
      <c r="H328" s="37"/>
      <c r="I328" s="38"/>
      <c r="J328" s="37"/>
      <c r="K328" s="37"/>
      <c r="L328" s="38"/>
      <c r="M328" s="38"/>
      <c r="N328" s="38"/>
      <c r="O328" s="38"/>
      <c r="Q328" s="37"/>
      <c r="R328" s="37"/>
      <c r="S328" s="37"/>
      <c r="T328" s="39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40"/>
      <c r="AH328" s="41"/>
      <c r="AI328" s="42"/>
      <c r="AJ328" s="43"/>
      <c r="AK328" s="44"/>
      <c r="AL328" s="36"/>
      <c r="AM328" s="36"/>
      <c r="AP328" s="45"/>
    </row>
    <row r="329" spans="1:42" ht="15.75" customHeight="1" x14ac:dyDescent="0.3">
      <c r="A329" s="36"/>
      <c r="B329" s="37"/>
      <c r="C329" s="37"/>
      <c r="D329" s="37"/>
      <c r="E329" s="37"/>
      <c r="F329" s="37"/>
      <c r="G329" s="37"/>
      <c r="H329" s="37"/>
      <c r="I329" s="38"/>
      <c r="J329" s="37"/>
      <c r="K329" s="37"/>
      <c r="L329" s="38"/>
      <c r="M329" s="38"/>
      <c r="N329" s="38"/>
      <c r="O329" s="38"/>
      <c r="Q329" s="37"/>
      <c r="R329" s="37"/>
      <c r="S329" s="37"/>
      <c r="T329" s="39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40"/>
      <c r="AH329" s="41"/>
      <c r="AI329" s="42"/>
      <c r="AJ329" s="43"/>
      <c r="AK329" s="44"/>
      <c r="AL329" s="36"/>
      <c r="AM329" s="36"/>
      <c r="AP329" s="45"/>
    </row>
    <row r="330" spans="1:42" ht="15.75" customHeight="1" x14ac:dyDescent="0.3">
      <c r="A330" s="36"/>
      <c r="B330" s="37"/>
      <c r="C330" s="37"/>
      <c r="D330" s="37"/>
      <c r="E330" s="37"/>
      <c r="F330" s="37"/>
      <c r="G330" s="37"/>
      <c r="H330" s="37"/>
      <c r="I330" s="38"/>
      <c r="J330" s="37"/>
      <c r="K330" s="37"/>
      <c r="L330" s="38"/>
      <c r="M330" s="38"/>
      <c r="N330" s="38"/>
      <c r="O330" s="38"/>
      <c r="Q330" s="37"/>
      <c r="R330" s="37"/>
      <c r="S330" s="37"/>
      <c r="T330" s="39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40"/>
      <c r="AH330" s="41"/>
      <c r="AI330" s="42"/>
      <c r="AJ330" s="43"/>
      <c r="AK330" s="44"/>
      <c r="AL330" s="36"/>
      <c r="AM330" s="36"/>
      <c r="AP330" s="45"/>
    </row>
    <row r="331" spans="1:42" ht="15.75" customHeight="1" x14ac:dyDescent="0.3">
      <c r="A331" s="36"/>
      <c r="B331" s="37"/>
      <c r="C331" s="37"/>
      <c r="D331" s="37"/>
      <c r="E331" s="37"/>
      <c r="F331" s="37"/>
      <c r="G331" s="37"/>
      <c r="H331" s="37"/>
      <c r="I331" s="38"/>
      <c r="J331" s="37"/>
      <c r="K331" s="37"/>
      <c r="L331" s="38"/>
      <c r="M331" s="38"/>
      <c r="N331" s="38"/>
      <c r="O331" s="38"/>
      <c r="Q331" s="37"/>
      <c r="R331" s="37"/>
      <c r="S331" s="37"/>
      <c r="T331" s="39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40"/>
      <c r="AH331" s="41"/>
      <c r="AI331" s="42"/>
      <c r="AJ331" s="43"/>
      <c r="AK331" s="44"/>
      <c r="AL331" s="36"/>
      <c r="AM331" s="36"/>
      <c r="AP331" s="45"/>
    </row>
    <row r="332" spans="1:42" ht="15.75" customHeight="1" x14ac:dyDescent="0.3">
      <c r="A332" s="36"/>
      <c r="B332" s="37"/>
      <c r="C332" s="37"/>
      <c r="D332" s="37"/>
      <c r="E332" s="37"/>
      <c r="F332" s="37"/>
      <c r="G332" s="37"/>
      <c r="H332" s="37"/>
      <c r="I332" s="38"/>
      <c r="J332" s="37"/>
      <c r="K332" s="37"/>
      <c r="L332" s="38"/>
      <c r="M332" s="38"/>
      <c r="N332" s="38"/>
      <c r="O332" s="38"/>
      <c r="Q332" s="37"/>
      <c r="R332" s="37"/>
      <c r="S332" s="37"/>
      <c r="T332" s="39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40"/>
      <c r="AH332" s="41"/>
      <c r="AI332" s="42"/>
      <c r="AJ332" s="43"/>
      <c r="AK332" s="44"/>
      <c r="AL332" s="36"/>
      <c r="AM332" s="36"/>
      <c r="AP332" s="45"/>
    </row>
    <row r="333" spans="1:42" ht="15.75" customHeight="1" x14ac:dyDescent="0.3">
      <c r="A333" s="36"/>
      <c r="B333" s="37"/>
      <c r="C333" s="37"/>
      <c r="D333" s="37"/>
      <c r="E333" s="37"/>
      <c r="F333" s="37"/>
      <c r="G333" s="37"/>
      <c r="H333" s="37"/>
      <c r="I333" s="38"/>
      <c r="J333" s="37"/>
      <c r="K333" s="37"/>
      <c r="L333" s="38"/>
      <c r="M333" s="38"/>
      <c r="N333" s="38"/>
      <c r="O333" s="38"/>
      <c r="Q333" s="37"/>
      <c r="R333" s="37"/>
      <c r="S333" s="37"/>
      <c r="T333" s="39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40"/>
      <c r="AH333" s="41"/>
      <c r="AI333" s="42"/>
      <c r="AJ333" s="43"/>
      <c r="AK333" s="44"/>
      <c r="AL333" s="36"/>
      <c r="AM333" s="36"/>
      <c r="AP333" s="45"/>
    </row>
    <row r="334" spans="1:42" ht="15.75" customHeight="1" x14ac:dyDescent="0.3">
      <c r="A334" s="36"/>
      <c r="B334" s="37"/>
      <c r="C334" s="37"/>
      <c r="D334" s="37"/>
      <c r="E334" s="37"/>
      <c r="F334" s="37"/>
      <c r="G334" s="37"/>
      <c r="H334" s="37"/>
      <c r="I334" s="38"/>
      <c r="J334" s="37"/>
      <c r="K334" s="37"/>
      <c r="L334" s="38"/>
      <c r="M334" s="38"/>
      <c r="N334" s="38"/>
      <c r="O334" s="38"/>
      <c r="Q334" s="37"/>
      <c r="R334" s="37"/>
      <c r="S334" s="37"/>
      <c r="T334" s="39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40"/>
      <c r="AH334" s="41"/>
      <c r="AI334" s="42"/>
      <c r="AJ334" s="43"/>
      <c r="AK334" s="44"/>
      <c r="AL334" s="36"/>
      <c r="AM334" s="36"/>
      <c r="AP334" s="45"/>
    </row>
    <row r="335" spans="1:42" ht="15.75" customHeight="1" x14ac:dyDescent="0.3">
      <c r="A335" s="36"/>
      <c r="B335" s="37"/>
      <c r="C335" s="37"/>
      <c r="D335" s="37"/>
      <c r="E335" s="37"/>
      <c r="F335" s="37"/>
      <c r="G335" s="37"/>
      <c r="H335" s="37"/>
      <c r="I335" s="38"/>
      <c r="J335" s="37"/>
      <c r="K335" s="37"/>
      <c r="L335" s="38"/>
      <c r="M335" s="38"/>
      <c r="N335" s="38"/>
      <c r="O335" s="38"/>
      <c r="Q335" s="37"/>
      <c r="R335" s="37"/>
      <c r="S335" s="37"/>
      <c r="T335" s="39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40"/>
      <c r="AH335" s="41"/>
      <c r="AI335" s="42"/>
      <c r="AJ335" s="43"/>
      <c r="AK335" s="44"/>
      <c r="AL335" s="36"/>
      <c r="AM335" s="36"/>
      <c r="AP335" s="45"/>
    </row>
    <row r="336" spans="1:42" ht="15.75" customHeight="1" x14ac:dyDescent="0.3">
      <c r="A336" s="36"/>
      <c r="B336" s="37"/>
      <c r="C336" s="37"/>
      <c r="D336" s="37"/>
      <c r="E336" s="37"/>
      <c r="F336" s="37"/>
      <c r="G336" s="37"/>
      <c r="H336" s="37"/>
      <c r="I336" s="38"/>
      <c r="J336" s="37"/>
      <c r="K336" s="37"/>
      <c r="L336" s="38"/>
      <c r="M336" s="38"/>
      <c r="N336" s="38"/>
      <c r="O336" s="38"/>
      <c r="Q336" s="37"/>
      <c r="R336" s="37"/>
      <c r="S336" s="37"/>
      <c r="T336" s="39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40"/>
      <c r="AH336" s="41"/>
      <c r="AI336" s="42"/>
      <c r="AJ336" s="43"/>
      <c r="AK336" s="44"/>
      <c r="AL336" s="36"/>
      <c r="AM336" s="36"/>
      <c r="AP336" s="45"/>
    </row>
    <row r="337" spans="1:42" ht="15.75" customHeight="1" x14ac:dyDescent="0.3">
      <c r="A337" s="36"/>
      <c r="B337" s="37"/>
      <c r="C337" s="37"/>
      <c r="D337" s="37"/>
      <c r="E337" s="37"/>
      <c r="F337" s="37"/>
      <c r="G337" s="37"/>
      <c r="H337" s="37"/>
      <c r="I337" s="38"/>
      <c r="J337" s="37"/>
      <c r="K337" s="37"/>
      <c r="L337" s="38"/>
      <c r="M337" s="38"/>
      <c r="N337" s="38"/>
      <c r="O337" s="38"/>
      <c r="Q337" s="37"/>
      <c r="R337" s="37"/>
      <c r="S337" s="37"/>
      <c r="T337" s="39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40"/>
      <c r="AH337" s="41"/>
      <c r="AI337" s="42"/>
      <c r="AJ337" s="43"/>
      <c r="AK337" s="44"/>
      <c r="AL337" s="36"/>
      <c r="AM337" s="36"/>
      <c r="AP337" s="45"/>
    </row>
    <row r="338" spans="1:42" ht="15.75" customHeight="1" x14ac:dyDescent="0.3">
      <c r="A338" s="36"/>
      <c r="B338" s="37"/>
      <c r="C338" s="37"/>
      <c r="D338" s="37"/>
      <c r="E338" s="37"/>
      <c r="F338" s="37"/>
      <c r="G338" s="37"/>
      <c r="H338" s="37"/>
      <c r="I338" s="38"/>
      <c r="J338" s="37"/>
      <c r="K338" s="37"/>
      <c r="L338" s="38"/>
      <c r="M338" s="38"/>
      <c r="N338" s="38"/>
      <c r="O338" s="38"/>
      <c r="Q338" s="37"/>
      <c r="R338" s="37"/>
      <c r="S338" s="37"/>
      <c r="T338" s="39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40"/>
      <c r="AH338" s="41"/>
      <c r="AI338" s="42"/>
      <c r="AJ338" s="43"/>
      <c r="AK338" s="44"/>
      <c r="AL338" s="36"/>
      <c r="AM338" s="36"/>
      <c r="AP338" s="45"/>
    </row>
    <row r="339" spans="1:42" ht="15.75" customHeight="1" x14ac:dyDescent="0.3">
      <c r="A339" s="36"/>
      <c r="B339" s="37"/>
      <c r="C339" s="37"/>
      <c r="D339" s="37"/>
      <c r="E339" s="37"/>
      <c r="F339" s="37"/>
      <c r="G339" s="37"/>
      <c r="H339" s="37"/>
      <c r="I339" s="38"/>
      <c r="J339" s="37"/>
      <c r="K339" s="37"/>
      <c r="L339" s="38"/>
      <c r="M339" s="38"/>
      <c r="N339" s="38"/>
      <c r="O339" s="38"/>
      <c r="Q339" s="37"/>
      <c r="R339" s="37"/>
      <c r="S339" s="37"/>
      <c r="T339" s="39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40"/>
      <c r="AH339" s="41"/>
      <c r="AI339" s="42"/>
      <c r="AJ339" s="43"/>
      <c r="AK339" s="44"/>
      <c r="AL339" s="36"/>
      <c r="AM339" s="36"/>
      <c r="AP339" s="45"/>
    </row>
    <row r="340" spans="1:42" ht="15.75" customHeight="1" x14ac:dyDescent="0.3">
      <c r="A340" s="36"/>
      <c r="B340" s="37"/>
      <c r="C340" s="37"/>
      <c r="D340" s="37"/>
      <c r="E340" s="37"/>
      <c r="F340" s="37"/>
      <c r="G340" s="37"/>
      <c r="H340" s="37"/>
      <c r="I340" s="38"/>
      <c r="J340" s="37"/>
      <c r="K340" s="37"/>
      <c r="L340" s="38"/>
      <c r="M340" s="38"/>
      <c r="N340" s="38"/>
      <c r="O340" s="38"/>
      <c r="Q340" s="37"/>
      <c r="R340" s="37"/>
      <c r="S340" s="37"/>
      <c r="T340" s="39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40"/>
      <c r="AH340" s="41"/>
      <c r="AI340" s="42"/>
      <c r="AJ340" s="43"/>
      <c r="AK340" s="44"/>
      <c r="AL340" s="36"/>
      <c r="AM340" s="36"/>
      <c r="AP340" s="45"/>
    </row>
    <row r="341" spans="1:42" ht="15.75" customHeight="1" x14ac:dyDescent="0.3">
      <c r="A341" s="36"/>
      <c r="B341" s="37"/>
      <c r="C341" s="37"/>
      <c r="D341" s="37"/>
      <c r="E341" s="37"/>
      <c r="F341" s="37"/>
      <c r="G341" s="37"/>
      <c r="H341" s="37"/>
      <c r="I341" s="38"/>
      <c r="J341" s="37"/>
      <c r="K341" s="37"/>
      <c r="L341" s="38"/>
      <c r="M341" s="38"/>
      <c r="N341" s="38"/>
      <c r="O341" s="38"/>
      <c r="Q341" s="37"/>
      <c r="R341" s="37"/>
      <c r="S341" s="37"/>
      <c r="T341" s="39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40"/>
      <c r="AH341" s="41"/>
      <c r="AI341" s="42"/>
      <c r="AJ341" s="43"/>
      <c r="AK341" s="44"/>
      <c r="AL341" s="36"/>
      <c r="AM341" s="36"/>
      <c r="AP341" s="45"/>
    </row>
    <row r="342" spans="1:42" ht="15.75" customHeight="1" x14ac:dyDescent="0.3">
      <c r="A342" s="36"/>
      <c r="B342" s="37"/>
      <c r="C342" s="37"/>
      <c r="D342" s="37"/>
      <c r="E342" s="37"/>
      <c r="F342" s="37"/>
      <c r="G342" s="37"/>
      <c r="H342" s="37"/>
      <c r="I342" s="38"/>
      <c r="J342" s="37"/>
      <c r="K342" s="37"/>
      <c r="L342" s="38"/>
      <c r="M342" s="38"/>
      <c r="N342" s="38"/>
      <c r="O342" s="38"/>
      <c r="Q342" s="37"/>
      <c r="R342" s="37"/>
      <c r="S342" s="37"/>
      <c r="T342" s="39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40"/>
      <c r="AH342" s="41"/>
      <c r="AI342" s="42"/>
      <c r="AJ342" s="43"/>
      <c r="AK342" s="44"/>
      <c r="AL342" s="36"/>
      <c r="AM342" s="36"/>
      <c r="AP342" s="45"/>
    </row>
    <row r="343" spans="1:42" ht="15.75" customHeight="1" x14ac:dyDescent="0.3">
      <c r="A343" s="36"/>
      <c r="B343" s="37"/>
      <c r="C343" s="37"/>
      <c r="D343" s="37"/>
      <c r="E343" s="37"/>
      <c r="F343" s="37"/>
      <c r="G343" s="37"/>
      <c r="H343" s="37"/>
      <c r="I343" s="38"/>
      <c r="J343" s="37"/>
      <c r="K343" s="37"/>
      <c r="L343" s="38"/>
      <c r="M343" s="38"/>
      <c r="N343" s="38"/>
      <c r="O343" s="38"/>
      <c r="Q343" s="37"/>
      <c r="R343" s="37"/>
      <c r="S343" s="37"/>
      <c r="T343" s="39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40"/>
      <c r="AH343" s="41"/>
      <c r="AI343" s="42"/>
      <c r="AJ343" s="43"/>
      <c r="AK343" s="44"/>
      <c r="AL343" s="36"/>
      <c r="AM343" s="36"/>
      <c r="AP343" s="45"/>
    </row>
    <row r="344" spans="1:42" ht="15.75" customHeight="1" x14ac:dyDescent="0.3">
      <c r="A344" s="36"/>
      <c r="B344" s="37"/>
      <c r="C344" s="37"/>
      <c r="D344" s="37"/>
      <c r="E344" s="37"/>
      <c r="F344" s="37"/>
      <c r="G344" s="37"/>
      <c r="H344" s="37"/>
      <c r="I344" s="38"/>
      <c r="J344" s="37"/>
      <c r="K344" s="37"/>
      <c r="L344" s="38"/>
      <c r="M344" s="38"/>
      <c r="N344" s="38"/>
      <c r="O344" s="38"/>
      <c r="Q344" s="37"/>
      <c r="R344" s="37"/>
      <c r="S344" s="37"/>
      <c r="T344" s="39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40"/>
      <c r="AH344" s="41"/>
      <c r="AI344" s="42"/>
      <c r="AJ344" s="43"/>
      <c r="AK344" s="44"/>
      <c r="AL344" s="36"/>
      <c r="AM344" s="36"/>
      <c r="AP344" s="45"/>
    </row>
    <row r="345" spans="1:42" ht="15.75" customHeight="1" x14ac:dyDescent="0.3">
      <c r="A345" s="36"/>
      <c r="B345" s="37"/>
      <c r="C345" s="37"/>
      <c r="D345" s="37"/>
      <c r="E345" s="37"/>
      <c r="F345" s="37"/>
      <c r="G345" s="37"/>
      <c r="H345" s="37"/>
      <c r="I345" s="38"/>
      <c r="J345" s="37"/>
      <c r="K345" s="37"/>
      <c r="L345" s="38"/>
      <c r="M345" s="38"/>
      <c r="N345" s="38"/>
      <c r="O345" s="38"/>
      <c r="Q345" s="37"/>
      <c r="R345" s="37"/>
      <c r="S345" s="37"/>
      <c r="T345" s="39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40"/>
      <c r="AH345" s="41"/>
      <c r="AI345" s="42"/>
      <c r="AJ345" s="43"/>
      <c r="AK345" s="44"/>
      <c r="AL345" s="36"/>
      <c r="AM345" s="36"/>
      <c r="AP345" s="45"/>
    </row>
    <row r="346" spans="1:42" ht="15.75" customHeight="1" x14ac:dyDescent="0.3">
      <c r="A346" s="36"/>
      <c r="B346" s="37"/>
      <c r="C346" s="37"/>
      <c r="D346" s="37"/>
      <c r="E346" s="37"/>
      <c r="F346" s="37"/>
      <c r="G346" s="37"/>
      <c r="H346" s="37"/>
      <c r="I346" s="38"/>
      <c r="J346" s="37"/>
      <c r="K346" s="37"/>
      <c r="L346" s="38"/>
      <c r="M346" s="38"/>
      <c r="N346" s="38"/>
      <c r="O346" s="38"/>
      <c r="Q346" s="37"/>
      <c r="R346" s="37"/>
      <c r="S346" s="37"/>
      <c r="T346" s="39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40"/>
      <c r="AH346" s="41"/>
      <c r="AI346" s="42"/>
      <c r="AJ346" s="43"/>
      <c r="AK346" s="44"/>
      <c r="AL346" s="36"/>
      <c r="AM346" s="36"/>
      <c r="AP346" s="45"/>
    </row>
    <row r="347" spans="1:42" ht="15.75" customHeight="1" x14ac:dyDescent="0.3">
      <c r="A347" s="36"/>
      <c r="B347" s="37"/>
      <c r="C347" s="37"/>
      <c r="D347" s="37"/>
      <c r="E347" s="37"/>
      <c r="F347" s="37"/>
      <c r="G347" s="37"/>
      <c r="H347" s="37"/>
      <c r="I347" s="38"/>
      <c r="J347" s="37"/>
      <c r="K347" s="37"/>
      <c r="L347" s="38"/>
      <c r="M347" s="38"/>
      <c r="N347" s="38"/>
      <c r="O347" s="38"/>
      <c r="Q347" s="37"/>
      <c r="R347" s="37"/>
      <c r="S347" s="37"/>
      <c r="T347" s="39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40"/>
      <c r="AH347" s="41"/>
      <c r="AI347" s="42"/>
      <c r="AJ347" s="43"/>
      <c r="AK347" s="44"/>
      <c r="AL347" s="36"/>
      <c r="AM347" s="36"/>
      <c r="AP347" s="45"/>
    </row>
    <row r="348" spans="1:42" ht="15.75" customHeight="1" x14ac:dyDescent="0.3">
      <c r="A348" s="36"/>
      <c r="B348" s="37"/>
      <c r="C348" s="37"/>
      <c r="D348" s="37"/>
      <c r="E348" s="37"/>
      <c r="F348" s="37"/>
      <c r="G348" s="37"/>
      <c r="H348" s="37"/>
      <c r="I348" s="38"/>
      <c r="J348" s="37"/>
      <c r="K348" s="37"/>
      <c r="L348" s="38"/>
      <c r="M348" s="38"/>
      <c r="N348" s="38"/>
      <c r="O348" s="38"/>
      <c r="Q348" s="37"/>
      <c r="R348" s="37"/>
      <c r="S348" s="37"/>
      <c r="T348" s="39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40"/>
      <c r="AH348" s="41"/>
      <c r="AI348" s="42"/>
      <c r="AJ348" s="43"/>
      <c r="AK348" s="44"/>
      <c r="AL348" s="36"/>
      <c r="AM348" s="36"/>
      <c r="AP348" s="45"/>
    </row>
    <row r="349" spans="1:42" ht="15.75" customHeight="1" x14ac:dyDescent="0.3">
      <c r="A349" s="36"/>
      <c r="B349" s="37"/>
      <c r="C349" s="37"/>
      <c r="D349" s="37"/>
      <c r="E349" s="37"/>
      <c r="F349" s="37"/>
      <c r="G349" s="37"/>
      <c r="H349" s="37"/>
      <c r="I349" s="38"/>
      <c r="J349" s="37"/>
      <c r="K349" s="37"/>
      <c r="L349" s="38"/>
      <c r="M349" s="38"/>
      <c r="N349" s="38"/>
      <c r="O349" s="38"/>
      <c r="Q349" s="37"/>
      <c r="R349" s="37"/>
      <c r="S349" s="37"/>
      <c r="T349" s="39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40"/>
      <c r="AH349" s="41"/>
      <c r="AI349" s="42"/>
      <c r="AJ349" s="43"/>
      <c r="AK349" s="44"/>
      <c r="AL349" s="36"/>
      <c r="AM349" s="36"/>
      <c r="AP349" s="45"/>
    </row>
    <row r="350" spans="1:42" ht="15.75" customHeight="1" x14ac:dyDescent="0.3">
      <c r="A350" s="36"/>
      <c r="B350" s="37"/>
      <c r="C350" s="37"/>
      <c r="D350" s="37"/>
      <c r="E350" s="37"/>
      <c r="F350" s="37"/>
      <c r="G350" s="37"/>
      <c r="H350" s="37"/>
      <c r="I350" s="38"/>
      <c r="J350" s="37"/>
      <c r="K350" s="37"/>
      <c r="L350" s="38"/>
      <c r="M350" s="38"/>
      <c r="N350" s="38"/>
      <c r="O350" s="38"/>
      <c r="Q350" s="37"/>
      <c r="R350" s="37"/>
      <c r="S350" s="37"/>
      <c r="T350" s="39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40"/>
      <c r="AH350" s="41"/>
      <c r="AI350" s="42"/>
      <c r="AJ350" s="43"/>
      <c r="AK350" s="44"/>
      <c r="AL350" s="36"/>
      <c r="AM350" s="36"/>
      <c r="AP350" s="45"/>
    </row>
    <row r="351" spans="1:42" ht="15.75" customHeight="1" x14ac:dyDescent="0.3">
      <c r="A351" s="36"/>
      <c r="B351" s="37"/>
      <c r="C351" s="37"/>
      <c r="D351" s="37"/>
      <c r="E351" s="37"/>
      <c r="F351" s="37"/>
      <c r="G351" s="37"/>
      <c r="H351" s="37"/>
      <c r="I351" s="38"/>
      <c r="J351" s="37"/>
      <c r="K351" s="37"/>
      <c r="L351" s="38"/>
      <c r="M351" s="38"/>
      <c r="N351" s="38"/>
      <c r="O351" s="38"/>
      <c r="Q351" s="37"/>
      <c r="R351" s="37"/>
      <c r="S351" s="37"/>
      <c r="T351" s="39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40"/>
      <c r="AH351" s="41"/>
      <c r="AI351" s="42"/>
      <c r="AJ351" s="43"/>
      <c r="AK351" s="44"/>
      <c r="AL351" s="36"/>
      <c r="AM351" s="36"/>
      <c r="AP351" s="45"/>
    </row>
    <row r="352" spans="1:42" ht="15.75" customHeight="1" x14ac:dyDescent="0.3">
      <c r="A352" s="36"/>
      <c r="B352" s="37"/>
      <c r="C352" s="37"/>
      <c r="D352" s="37"/>
      <c r="E352" s="37"/>
      <c r="F352" s="37"/>
      <c r="G352" s="37"/>
      <c r="H352" s="37"/>
      <c r="I352" s="38"/>
      <c r="J352" s="37"/>
      <c r="K352" s="37"/>
      <c r="L352" s="38"/>
      <c r="M352" s="38"/>
      <c r="N352" s="38"/>
      <c r="O352" s="38"/>
      <c r="Q352" s="37"/>
      <c r="R352" s="37"/>
      <c r="S352" s="37"/>
      <c r="T352" s="39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40"/>
      <c r="AH352" s="41"/>
      <c r="AI352" s="42"/>
      <c r="AJ352" s="43"/>
      <c r="AK352" s="44"/>
      <c r="AL352" s="36"/>
      <c r="AM352" s="36"/>
      <c r="AP352" s="45"/>
    </row>
    <row r="353" spans="1:42" ht="15.75" customHeight="1" x14ac:dyDescent="0.3">
      <c r="A353" s="36"/>
      <c r="B353" s="37"/>
      <c r="C353" s="37"/>
      <c r="D353" s="37"/>
      <c r="E353" s="37"/>
      <c r="F353" s="37"/>
      <c r="G353" s="37"/>
      <c r="H353" s="37"/>
      <c r="I353" s="38"/>
      <c r="J353" s="37"/>
      <c r="K353" s="37"/>
      <c r="L353" s="38"/>
      <c r="M353" s="38"/>
      <c r="N353" s="38"/>
      <c r="O353" s="38"/>
      <c r="Q353" s="37"/>
      <c r="R353" s="37"/>
      <c r="S353" s="37"/>
      <c r="T353" s="39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40"/>
      <c r="AH353" s="41"/>
      <c r="AI353" s="42"/>
      <c r="AJ353" s="43"/>
      <c r="AK353" s="44"/>
      <c r="AL353" s="36"/>
      <c r="AM353" s="36"/>
      <c r="AP353" s="45"/>
    </row>
    <row r="354" spans="1:42" ht="15.75" customHeight="1" x14ac:dyDescent="0.3">
      <c r="A354" s="36"/>
      <c r="B354" s="37"/>
      <c r="C354" s="37"/>
      <c r="D354" s="37"/>
      <c r="E354" s="37"/>
      <c r="F354" s="37"/>
      <c r="G354" s="37"/>
      <c r="H354" s="37"/>
      <c r="I354" s="38"/>
      <c r="J354" s="37"/>
      <c r="K354" s="37"/>
      <c r="L354" s="38"/>
      <c r="M354" s="38"/>
      <c r="N354" s="38"/>
      <c r="O354" s="38"/>
      <c r="Q354" s="37"/>
      <c r="R354" s="37"/>
      <c r="S354" s="37"/>
      <c r="T354" s="39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40"/>
      <c r="AH354" s="41"/>
      <c r="AI354" s="42"/>
      <c r="AJ354" s="43"/>
      <c r="AK354" s="44"/>
      <c r="AL354" s="36"/>
      <c r="AM354" s="36"/>
      <c r="AP354" s="45"/>
    </row>
    <row r="355" spans="1:42" ht="15.75" customHeight="1" x14ac:dyDescent="0.3">
      <c r="A355" s="36"/>
      <c r="B355" s="37"/>
      <c r="C355" s="37"/>
      <c r="D355" s="37"/>
      <c r="E355" s="37"/>
      <c r="F355" s="37"/>
      <c r="G355" s="37"/>
      <c r="H355" s="37"/>
      <c r="I355" s="38"/>
      <c r="J355" s="37"/>
      <c r="K355" s="37"/>
      <c r="L355" s="38"/>
      <c r="M355" s="38"/>
      <c r="N355" s="38"/>
      <c r="O355" s="38"/>
      <c r="Q355" s="37"/>
      <c r="R355" s="37"/>
      <c r="S355" s="37"/>
      <c r="T355" s="39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40"/>
      <c r="AH355" s="41"/>
      <c r="AI355" s="42"/>
      <c r="AJ355" s="43"/>
      <c r="AK355" s="44"/>
      <c r="AL355" s="36"/>
      <c r="AM355" s="36"/>
      <c r="AP355" s="45"/>
    </row>
    <row r="356" spans="1:42" ht="15.75" customHeight="1" x14ac:dyDescent="0.3">
      <c r="A356" s="36"/>
      <c r="B356" s="37"/>
      <c r="C356" s="37"/>
      <c r="D356" s="37"/>
      <c r="E356" s="37"/>
      <c r="F356" s="37"/>
      <c r="G356" s="37"/>
      <c r="H356" s="37"/>
      <c r="I356" s="38"/>
      <c r="J356" s="37"/>
      <c r="K356" s="37"/>
      <c r="L356" s="38"/>
      <c r="M356" s="38"/>
      <c r="N356" s="38"/>
      <c r="O356" s="38"/>
      <c r="Q356" s="37"/>
      <c r="R356" s="37"/>
      <c r="S356" s="37"/>
      <c r="T356" s="39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40"/>
      <c r="AH356" s="41"/>
      <c r="AI356" s="42"/>
      <c r="AJ356" s="43"/>
      <c r="AK356" s="44"/>
      <c r="AL356" s="36"/>
      <c r="AM356" s="36"/>
      <c r="AP356" s="45"/>
    </row>
    <row r="357" spans="1:42" ht="15.75" customHeight="1" x14ac:dyDescent="0.3">
      <c r="A357" s="36"/>
      <c r="B357" s="37"/>
      <c r="C357" s="37"/>
      <c r="D357" s="37"/>
      <c r="E357" s="37"/>
      <c r="F357" s="37"/>
      <c r="G357" s="37"/>
      <c r="H357" s="37"/>
      <c r="I357" s="38"/>
      <c r="J357" s="37"/>
      <c r="K357" s="37"/>
      <c r="L357" s="38"/>
      <c r="M357" s="38"/>
      <c r="N357" s="38"/>
      <c r="O357" s="38"/>
      <c r="Q357" s="37"/>
      <c r="R357" s="37"/>
      <c r="S357" s="37"/>
      <c r="T357" s="39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40"/>
      <c r="AH357" s="41"/>
      <c r="AI357" s="42"/>
      <c r="AJ357" s="43"/>
      <c r="AK357" s="44"/>
      <c r="AL357" s="36"/>
      <c r="AM357" s="36"/>
      <c r="AP357" s="45"/>
    </row>
    <row r="358" spans="1:42" ht="15.75" customHeight="1" x14ac:dyDescent="0.3">
      <c r="A358" s="36"/>
      <c r="B358" s="37"/>
      <c r="C358" s="37"/>
      <c r="D358" s="37"/>
      <c r="E358" s="37"/>
      <c r="F358" s="37"/>
      <c r="G358" s="37"/>
      <c r="H358" s="37"/>
      <c r="I358" s="38"/>
      <c r="J358" s="37"/>
      <c r="K358" s="37"/>
      <c r="L358" s="38"/>
      <c r="M358" s="38"/>
      <c r="N358" s="38"/>
      <c r="O358" s="38"/>
      <c r="Q358" s="37"/>
      <c r="R358" s="37"/>
      <c r="S358" s="37"/>
      <c r="T358" s="39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40"/>
      <c r="AH358" s="41"/>
      <c r="AI358" s="42"/>
      <c r="AJ358" s="43"/>
      <c r="AK358" s="44"/>
      <c r="AL358" s="36"/>
      <c r="AM358" s="36"/>
      <c r="AP358" s="45"/>
    </row>
    <row r="359" spans="1:42" ht="15.75" customHeight="1" x14ac:dyDescent="0.3">
      <c r="A359" s="36"/>
      <c r="B359" s="37"/>
      <c r="C359" s="37"/>
      <c r="D359" s="37"/>
      <c r="E359" s="37"/>
      <c r="F359" s="37"/>
      <c r="G359" s="37"/>
      <c r="H359" s="37"/>
      <c r="I359" s="38"/>
      <c r="J359" s="37"/>
      <c r="K359" s="37"/>
      <c r="L359" s="38"/>
      <c r="M359" s="38"/>
      <c r="N359" s="38"/>
      <c r="O359" s="38"/>
      <c r="Q359" s="37"/>
      <c r="R359" s="37"/>
      <c r="S359" s="37"/>
      <c r="T359" s="39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40"/>
      <c r="AH359" s="41"/>
      <c r="AI359" s="42"/>
      <c r="AJ359" s="43"/>
      <c r="AK359" s="44"/>
      <c r="AL359" s="36"/>
      <c r="AM359" s="36"/>
      <c r="AP359" s="45"/>
    </row>
    <row r="360" spans="1:42" ht="15.75" customHeight="1" x14ac:dyDescent="0.3">
      <c r="A360" s="36"/>
      <c r="B360" s="37"/>
      <c r="C360" s="37"/>
      <c r="D360" s="37"/>
      <c r="E360" s="37"/>
      <c r="F360" s="37"/>
      <c r="G360" s="37"/>
      <c r="H360" s="37"/>
      <c r="I360" s="38"/>
      <c r="J360" s="37"/>
      <c r="K360" s="37"/>
      <c r="L360" s="38"/>
      <c r="M360" s="38"/>
      <c r="N360" s="38"/>
      <c r="O360" s="38"/>
      <c r="Q360" s="37"/>
      <c r="R360" s="37"/>
      <c r="S360" s="37"/>
      <c r="T360" s="39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40"/>
      <c r="AH360" s="41"/>
      <c r="AI360" s="42"/>
      <c r="AJ360" s="43"/>
      <c r="AK360" s="44"/>
      <c r="AL360" s="36"/>
      <c r="AM360" s="36"/>
      <c r="AP360" s="45"/>
    </row>
    <row r="361" spans="1:42" ht="15.75" customHeight="1" x14ac:dyDescent="0.3">
      <c r="A361" s="36"/>
      <c r="B361" s="37"/>
      <c r="C361" s="37"/>
      <c r="D361" s="37"/>
      <c r="E361" s="37"/>
      <c r="F361" s="37"/>
      <c r="G361" s="37"/>
      <c r="H361" s="37"/>
      <c r="I361" s="38"/>
      <c r="J361" s="37"/>
      <c r="K361" s="37"/>
      <c r="L361" s="38"/>
      <c r="M361" s="38"/>
      <c r="N361" s="38"/>
      <c r="O361" s="38"/>
      <c r="Q361" s="37"/>
      <c r="R361" s="37"/>
      <c r="S361" s="37"/>
      <c r="T361" s="39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40"/>
      <c r="AH361" s="41"/>
      <c r="AI361" s="42"/>
      <c r="AJ361" s="43"/>
      <c r="AK361" s="44"/>
      <c r="AL361" s="36"/>
      <c r="AM361" s="36"/>
      <c r="AP361" s="45"/>
    </row>
    <row r="362" spans="1:42" ht="15.75" customHeight="1" x14ac:dyDescent="0.3">
      <c r="A362" s="36"/>
      <c r="B362" s="37"/>
      <c r="C362" s="37"/>
      <c r="D362" s="37"/>
      <c r="E362" s="37"/>
      <c r="F362" s="37"/>
      <c r="G362" s="37"/>
      <c r="H362" s="37"/>
      <c r="I362" s="38"/>
      <c r="J362" s="37"/>
      <c r="K362" s="37"/>
      <c r="L362" s="38"/>
      <c r="M362" s="38"/>
      <c r="N362" s="38"/>
      <c r="O362" s="38"/>
      <c r="Q362" s="37"/>
      <c r="R362" s="37"/>
      <c r="S362" s="37"/>
      <c r="T362" s="39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40"/>
      <c r="AH362" s="41"/>
      <c r="AI362" s="42"/>
      <c r="AJ362" s="43"/>
      <c r="AK362" s="44"/>
      <c r="AL362" s="36"/>
      <c r="AM362" s="36"/>
      <c r="AP362" s="45"/>
    </row>
    <row r="363" spans="1:42" ht="15.75" customHeight="1" x14ac:dyDescent="0.3">
      <c r="A363" s="36"/>
      <c r="B363" s="37"/>
      <c r="C363" s="37"/>
      <c r="D363" s="37"/>
      <c r="E363" s="37"/>
      <c r="F363" s="37"/>
      <c r="G363" s="37"/>
      <c r="H363" s="37"/>
      <c r="I363" s="38"/>
      <c r="J363" s="37"/>
      <c r="K363" s="37"/>
      <c r="L363" s="38"/>
      <c r="M363" s="38"/>
      <c r="N363" s="38"/>
      <c r="O363" s="38"/>
      <c r="Q363" s="37"/>
      <c r="R363" s="37"/>
      <c r="S363" s="37"/>
      <c r="T363" s="39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40"/>
      <c r="AH363" s="41"/>
      <c r="AI363" s="42"/>
      <c r="AJ363" s="43"/>
      <c r="AK363" s="44"/>
      <c r="AL363" s="36"/>
      <c r="AM363" s="36"/>
      <c r="AP363" s="45"/>
    </row>
    <row r="364" spans="1:42" ht="15.75" customHeight="1" x14ac:dyDescent="0.3">
      <c r="A364" s="36"/>
      <c r="B364" s="37"/>
      <c r="C364" s="37"/>
      <c r="D364" s="37"/>
      <c r="E364" s="37"/>
      <c r="F364" s="37"/>
      <c r="G364" s="37"/>
      <c r="H364" s="37"/>
      <c r="I364" s="38"/>
      <c r="J364" s="37"/>
      <c r="K364" s="37"/>
      <c r="L364" s="38"/>
      <c r="M364" s="38"/>
      <c r="N364" s="38"/>
      <c r="O364" s="38"/>
      <c r="Q364" s="37"/>
      <c r="R364" s="37"/>
      <c r="S364" s="37"/>
      <c r="T364" s="39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40"/>
      <c r="AH364" s="41"/>
      <c r="AI364" s="42"/>
      <c r="AJ364" s="43"/>
      <c r="AK364" s="44"/>
      <c r="AL364" s="36"/>
      <c r="AM364" s="36"/>
      <c r="AP364" s="45"/>
    </row>
    <row r="365" spans="1:42" ht="15.75" customHeight="1" x14ac:dyDescent="0.3">
      <c r="A365" s="36"/>
      <c r="B365" s="37"/>
      <c r="C365" s="37"/>
      <c r="D365" s="37"/>
      <c r="E365" s="37"/>
      <c r="F365" s="37"/>
      <c r="G365" s="37"/>
      <c r="H365" s="37"/>
      <c r="I365" s="38"/>
      <c r="J365" s="37"/>
      <c r="K365" s="37"/>
      <c r="L365" s="38"/>
      <c r="M365" s="38"/>
      <c r="N365" s="38"/>
      <c r="O365" s="38"/>
      <c r="Q365" s="37"/>
      <c r="R365" s="37"/>
      <c r="S365" s="37"/>
      <c r="T365" s="39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40"/>
      <c r="AH365" s="41"/>
      <c r="AI365" s="42"/>
      <c r="AJ365" s="43"/>
      <c r="AK365" s="44"/>
      <c r="AL365" s="36"/>
      <c r="AM365" s="36"/>
      <c r="AP365" s="45"/>
    </row>
    <row r="366" spans="1:42" ht="15.75" customHeight="1" x14ac:dyDescent="0.3">
      <c r="A366" s="36"/>
      <c r="B366" s="37"/>
      <c r="C366" s="37"/>
      <c r="D366" s="37"/>
      <c r="E366" s="37"/>
      <c r="F366" s="37"/>
      <c r="G366" s="37"/>
      <c r="H366" s="37"/>
      <c r="I366" s="38"/>
      <c r="J366" s="37"/>
      <c r="K366" s="37"/>
      <c r="L366" s="38"/>
      <c r="M366" s="38"/>
      <c r="N366" s="38"/>
      <c r="O366" s="38"/>
      <c r="Q366" s="37"/>
      <c r="R366" s="37"/>
      <c r="S366" s="37"/>
      <c r="T366" s="39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40"/>
      <c r="AH366" s="41"/>
      <c r="AI366" s="42"/>
      <c r="AJ366" s="43"/>
      <c r="AK366" s="44"/>
      <c r="AL366" s="36"/>
      <c r="AM366" s="36"/>
      <c r="AP366" s="45"/>
    </row>
    <row r="367" spans="1:42" ht="15.75" customHeight="1" x14ac:dyDescent="0.3">
      <c r="A367" s="36"/>
      <c r="B367" s="37"/>
      <c r="C367" s="37"/>
      <c r="D367" s="37"/>
      <c r="E367" s="37"/>
      <c r="F367" s="37"/>
      <c r="G367" s="37"/>
      <c r="H367" s="37"/>
      <c r="I367" s="38"/>
      <c r="J367" s="37"/>
      <c r="K367" s="37"/>
      <c r="L367" s="38"/>
      <c r="M367" s="38"/>
      <c r="N367" s="38"/>
      <c r="O367" s="38"/>
      <c r="Q367" s="37"/>
      <c r="R367" s="37"/>
      <c r="S367" s="37"/>
      <c r="T367" s="39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40"/>
      <c r="AH367" s="41"/>
      <c r="AI367" s="42"/>
      <c r="AJ367" s="43"/>
      <c r="AK367" s="44"/>
      <c r="AL367" s="36"/>
      <c r="AM367" s="36"/>
      <c r="AP367" s="45"/>
    </row>
    <row r="368" spans="1:42" ht="15.75" customHeight="1" x14ac:dyDescent="0.3">
      <c r="A368" s="36"/>
      <c r="B368" s="37"/>
      <c r="C368" s="37"/>
      <c r="D368" s="37"/>
      <c r="E368" s="37"/>
      <c r="F368" s="37"/>
      <c r="G368" s="37"/>
      <c r="H368" s="37"/>
      <c r="I368" s="38"/>
      <c r="J368" s="37"/>
      <c r="K368" s="37"/>
      <c r="L368" s="38"/>
      <c r="M368" s="38"/>
      <c r="N368" s="38"/>
      <c r="O368" s="38"/>
      <c r="Q368" s="37"/>
      <c r="R368" s="37"/>
      <c r="S368" s="37"/>
      <c r="T368" s="39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40"/>
      <c r="AH368" s="41"/>
      <c r="AI368" s="42"/>
      <c r="AJ368" s="43"/>
      <c r="AK368" s="44"/>
      <c r="AL368" s="36"/>
      <c r="AM368" s="36"/>
      <c r="AP368" s="45"/>
    </row>
    <row r="369" spans="1:42" ht="15.75" customHeight="1" x14ac:dyDescent="0.3">
      <c r="A369" s="36"/>
      <c r="B369" s="37"/>
      <c r="C369" s="37"/>
      <c r="D369" s="37"/>
      <c r="E369" s="37"/>
      <c r="F369" s="37"/>
      <c r="G369" s="37"/>
      <c r="H369" s="37"/>
      <c r="I369" s="38"/>
      <c r="J369" s="37"/>
      <c r="K369" s="37"/>
      <c r="L369" s="38"/>
      <c r="M369" s="38"/>
      <c r="N369" s="38"/>
      <c r="O369" s="38"/>
      <c r="Q369" s="37"/>
      <c r="R369" s="37"/>
      <c r="S369" s="37"/>
      <c r="T369" s="39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40"/>
      <c r="AH369" s="41"/>
      <c r="AI369" s="42"/>
      <c r="AJ369" s="43"/>
      <c r="AK369" s="44"/>
      <c r="AL369" s="36"/>
      <c r="AM369" s="36"/>
      <c r="AP369" s="45"/>
    </row>
    <row r="370" spans="1:42" ht="15.75" customHeight="1" x14ac:dyDescent="0.3">
      <c r="A370" s="36"/>
      <c r="B370" s="37"/>
      <c r="C370" s="37"/>
      <c r="D370" s="37"/>
      <c r="E370" s="37"/>
      <c r="F370" s="37"/>
      <c r="G370" s="37"/>
      <c r="H370" s="37"/>
      <c r="I370" s="38"/>
      <c r="J370" s="37"/>
      <c r="K370" s="37"/>
      <c r="L370" s="38"/>
      <c r="M370" s="38"/>
      <c r="N370" s="38"/>
      <c r="O370" s="38"/>
      <c r="Q370" s="37"/>
      <c r="R370" s="37"/>
      <c r="S370" s="37"/>
      <c r="T370" s="39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40"/>
      <c r="AH370" s="41"/>
      <c r="AI370" s="42"/>
      <c r="AJ370" s="43"/>
      <c r="AK370" s="44"/>
      <c r="AL370" s="36"/>
      <c r="AM370" s="36"/>
      <c r="AP370" s="45"/>
    </row>
    <row r="371" spans="1:42" ht="15.75" customHeight="1" x14ac:dyDescent="0.3">
      <c r="A371" s="36"/>
      <c r="B371" s="37"/>
      <c r="C371" s="37"/>
      <c r="D371" s="37"/>
      <c r="E371" s="37"/>
      <c r="F371" s="37"/>
      <c r="G371" s="37"/>
      <c r="H371" s="37"/>
      <c r="I371" s="38"/>
      <c r="J371" s="37"/>
      <c r="K371" s="37"/>
      <c r="L371" s="38"/>
      <c r="M371" s="38"/>
      <c r="N371" s="38"/>
      <c r="O371" s="38"/>
      <c r="Q371" s="37"/>
      <c r="R371" s="37"/>
      <c r="S371" s="37"/>
      <c r="T371" s="39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40"/>
      <c r="AH371" s="41"/>
      <c r="AI371" s="42"/>
      <c r="AJ371" s="43"/>
      <c r="AK371" s="44"/>
      <c r="AL371" s="36"/>
      <c r="AM371" s="36"/>
      <c r="AP371" s="45"/>
    </row>
    <row r="372" spans="1:42" ht="15.75" customHeight="1" x14ac:dyDescent="0.3">
      <c r="A372" s="36"/>
      <c r="B372" s="37"/>
      <c r="C372" s="37"/>
      <c r="D372" s="37"/>
      <c r="E372" s="37"/>
      <c r="F372" s="37"/>
      <c r="G372" s="37"/>
      <c r="H372" s="37"/>
      <c r="I372" s="38"/>
      <c r="J372" s="37"/>
      <c r="K372" s="37"/>
      <c r="L372" s="38"/>
      <c r="M372" s="38"/>
      <c r="N372" s="38"/>
      <c r="O372" s="38"/>
      <c r="Q372" s="37"/>
      <c r="R372" s="37"/>
      <c r="S372" s="37"/>
      <c r="T372" s="39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40"/>
      <c r="AH372" s="41"/>
      <c r="AI372" s="42"/>
      <c r="AJ372" s="43"/>
      <c r="AK372" s="44"/>
      <c r="AL372" s="36"/>
      <c r="AM372" s="36"/>
      <c r="AP372" s="45"/>
    </row>
    <row r="373" spans="1:42" ht="15.75" customHeight="1" x14ac:dyDescent="0.3">
      <c r="A373" s="36"/>
      <c r="B373" s="37"/>
      <c r="C373" s="37"/>
      <c r="D373" s="37"/>
      <c r="E373" s="37"/>
      <c r="F373" s="37"/>
      <c r="G373" s="37"/>
      <c r="H373" s="37"/>
      <c r="I373" s="38"/>
      <c r="J373" s="37"/>
      <c r="K373" s="37"/>
      <c r="L373" s="38"/>
      <c r="M373" s="38"/>
      <c r="N373" s="38"/>
      <c r="O373" s="38"/>
      <c r="Q373" s="37"/>
      <c r="R373" s="37"/>
      <c r="S373" s="37"/>
      <c r="T373" s="39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40"/>
      <c r="AH373" s="41"/>
      <c r="AI373" s="42"/>
      <c r="AJ373" s="43"/>
      <c r="AK373" s="44"/>
      <c r="AL373" s="36"/>
      <c r="AM373" s="36"/>
      <c r="AP373" s="45"/>
    </row>
    <row r="374" spans="1:42" ht="15.75" customHeight="1" x14ac:dyDescent="0.3">
      <c r="A374" s="36"/>
      <c r="B374" s="37"/>
      <c r="C374" s="37"/>
      <c r="D374" s="37"/>
      <c r="E374" s="37"/>
      <c r="F374" s="37"/>
      <c r="G374" s="37"/>
      <c r="H374" s="37"/>
      <c r="I374" s="38"/>
      <c r="J374" s="37"/>
      <c r="K374" s="37"/>
      <c r="L374" s="38"/>
      <c r="M374" s="38"/>
      <c r="N374" s="38"/>
      <c r="O374" s="38"/>
      <c r="Q374" s="37"/>
      <c r="R374" s="37"/>
      <c r="S374" s="37"/>
      <c r="T374" s="39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40"/>
      <c r="AH374" s="41"/>
      <c r="AI374" s="42"/>
      <c r="AJ374" s="43"/>
      <c r="AK374" s="44"/>
      <c r="AL374" s="36"/>
      <c r="AM374" s="36"/>
      <c r="AP374" s="45"/>
    </row>
    <row r="375" spans="1:42" ht="15.75" customHeight="1" x14ac:dyDescent="0.3">
      <c r="A375" s="36"/>
      <c r="B375" s="37"/>
      <c r="C375" s="37"/>
      <c r="D375" s="37"/>
      <c r="E375" s="37"/>
      <c r="F375" s="37"/>
      <c r="G375" s="37"/>
      <c r="H375" s="37"/>
      <c r="I375" s="38"/>
      <c r="J375" s="37"/>
      <c r="K375" s="37"/>
      <c r="L375" s="38"/>
      <c r="M375" s="38"/>
      <c r="N375" s="38"/>
      <c r="O375" s="38"/>
      <c r="Q375" s="37"/>
      <c r="R375" s="37"/>
      <c r="S375" s="37"/>
      <c r="T375" s="39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40"/>
      <c r="AH375" s="41"/>
      <c r="AI375" s="42"/>
      <c r="AJ375" s="43"/>
      <c r="AK375" s="44"/>
      <c r="AL375" s="36"/>
      <c r="AM375" s="36"/>
      <c r="AP375" s="45"/>
    </row>
    <row r="376" spans="1:42" ht="15.75" customHeight="1" x14ac:dyDescent="0.3">
      <c r="A376" s="36"/>
      <c r="B376" s="37"/>
      <c r="C376" s="37"/>
      <c r="D376" s="37"/>
      <c r="E376" s="37"/>
      <c r="F376" s="37"/>
      <c r="G376" s="37"/>
      <c r="H376" s="37"/>
      <c r="I376" s="38"/>
      <c r="J376" s="37"/>
      <c r="K376" s="37"/>
      <c r="L376" s="38"/>
      <c r="M376" s="38"/>
      <c r="N376" s="38"/>
      <c r="O376" s="38"/>
      <c r="Q376" s="37"/>
      <c r="R376" s="37"/>
      <c r="S376" s="37"/>
      <c r="T376" s="39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40"/>
      <c r="AH376" s="41"/>
      <c r="AI376" s="42"/>
      <c r="AJ376" s="43"/>
      <c r="AK376" s="44"/>
      <c r="AL376" s="36"/>
      <c r="AM376" s="36"/>
      <c r="AP376" s="45"/>
    </row>
    <row r="377" spans="1:42" ht="15.75" customHeight="1" x14ac:dyDescent="0.3">
      <c r="A377" s="36"/>
      <c r="B377" s="37"/>
      <c r="C377" s="37"/>
      <c r="D377" s="37"/>
      <c r="E377" s="37"/>
      <c r="F377" s="37"/>
      <c r="G377" s="37"/>
      <c r="H377" s="37"/>
      <c r="I377" s="38"/>
      <c r="J377" s="37"/>
      <c r="K377" s="37"/>
      <c r="L377" s="38"/>
      <c r="M377" s="38"/>
      <c r="N377" s="38"/>
      <c r="O377" s="38"/>
      <c r="Q377" s="37"/>
      <c r="R377" s="37"/>
      <c r="S377" s="37"/>
      <c r="T377" s="39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40"/>
      <c r="AH377" s="41"/>
      <c r="AI377" s="42"/>
      <c r="AJ377" s="43"/>
      <c r="AK377" s="44"/>
      <c r="AL377" s="36"/>
      <c r="AM377" s="36"/>
      <c r="AP377" s="45"/>
    </row>
    <row r="378" spans="1:42" ht="15.75" customHeight="1" x14ac:dyDescent="0.3">
      <c r="A378" s="36"/>
      <c r="B378" s="37"/>
      <c r="C378" s="37"/>
      <c r="D378" s="37"/>
      <c r="E378" s="37"/>
      <c r="F378" s="37"/>
      <c r="G378" s="37"/>
      <c r="H378" s="37"/>
      <c r="I378" s="38"/>
      <c r="J378" s="37"/>
      <c r="K378" s="37"/>
      <c r="L378" s="38"/>
      <c r="M378" s="38"/>
      <c r="N378" s="38"/>
      <c r="O378" s="38"/>
      <c r="Q378" s="37"/>
      <c r="R378" s="37"/>
      <c r="S378" s="37"/>
      <c r="T378" s="39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40"/>
      <c r="AH378" s="41"/>
      <c r="AI378" s="42"/>
      <c r="AJ378" s="43"/>
      <c r="AK378" s="44"/>
      <c r="AL378" s="36"/>
      <c r="AM378" s="36"/>
      <c r="AP378" s="45"/>
    </row>
    <row r="379" spans="1:42" ht="15.75" customHeight="1" x14ac:dyDescent="0.3">
      <c r="A379" s="36"/>
      <c r="B379" s="37"/>
      <c r="C379" s="37"/>
      <c r="D379" s="37"/>
      <c r="E379" s="37"/>
      <c r="F379" s="37"/>
      <c r="G379" s="37"/>
      <c r="H379" s="37"/>
      <c r="I379" s="38"/>
      <c r="J379" s="37"/>
      <c r="K379" s="37"/>
      <c r="L379" s="38"/>
      <c r="M379" s="38"/>
      <c r="N379" s="38"/>
      <c r="O379" s="38"/>
      <c r="Q379" s="37"/>
      <c r="R379" s="37"/>
      <c r="S379" s="37"/>
      <c r="T379" s="39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40"/>
      <c r="AH379" s="41"/>
      <c r="AI379" s="42"/>
      <c r="AJ379" s="43"/>
      <c r="AK379" s="44"/>
      <c r="AL379" s="36"/>
      <c r="AM379" s="36"/>
      <c r="AP379" s="45"/>
    </row>
    <row r="380" spans="1:42" ht="15.75" customHeight="1" x14ac:dyDescent="0.3">
      <c r="A380" s="36"/>
      <c r="B380" s="37"/>
      <c r="C380" s="37"/>
      <c r="D380" s="37"/>
      <c r="E380" s="37"/>
      <c r="F380" s="37"/>
      <c r="G380" s="37"/>
      <c r="H380" s="37"/>
      <c r="I380" s="38"/>
      <c r="J380" s="37"/>
      <c r="K380" s="37"/>
      <c r="L380" s="38"/>
      <c r="M380" s="38"/>
      <c r="N380" s="38"/>
      <c r="O380" s="38"/>
      <c r="Q380" s="37"/>
      <c r="R380" s="37"/>
      <c r="S380" s="37"/>
      <c r="T380" s="39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40"/>
      <c r="AH380" s="41"/>
      <c r="AI380" s="42"/>
      <c r="AJ380" s="43"/>
      <c r="AK380" s="44"/>
      <c r="AL380" s="36"/>
      <c r="AM380" s="36"/>
      <c r="AP380" s="45"/>
    </row>
    <row r="381" spans="1:42" ht="15.75" customHeight="1" x14ac:dyDescent="0.3">
      <c r="A381" s="36"/>
      <c r="B381" s="37"/>
      <c r="C381" s="37"/>
      <c r="D381" s="37"/>
      <c r="E381" s="37"/>
      <c r="F381" s="37"/>
      <c r="G381" s="37"/>
      <c r="H381" s="37"/>
      <c r="I381" s="38"/>
      <c r="J381" s="37"/>
      <c r="K381" s="37"/>
      <c r="L381" s="38"/>
      <c r="M381" s="38"/>
      <c r="N381" s="38"/>
      <c r="O381" s="38"/>
      <c r="Q381" s="37"/>
      <c r="R381" s="37"/>
      <c r="S381" s="37"/>
      <c r="T381" s="39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40"/>
      <c r="AH381" s="41"/>
      <c r="AI381" s="42"/>
      <c r="AJ381" s="43"/>
      <c r="AK381" s="44"/>
      <c r="AL381" s="36"/>
      <c r="AM381" s="36"/>
      <c r="AP381" s="45"/>
    </row>
    <row r="382" spans="1:42" ht="15.75" customHeight="1" x14ac:dyDescent="0.3">
      <c r="A382" s="36"/>
      <c r="B382" s="37"/>
      <c r="C382" s="37"/>
      <c r="D382" s="37"/>
      <c r="E382" s="37"/>
      <c r="F382" s="37"/>
      <c r="G382" s="37"/>
      <c r="H382" s="37"/>
      <c r="I382" s="38"/>
      <c r="J382" s="37"/>
      <c r="K382" s="37"/>
      <c r="L382" s="38"/>
      <c r="M382" s="38"/>
      <c r="N382" s="38"/>
      <c r="O382" s="38"/>
      <c r="Q382" s="37"/>
      <c r="R382" s="37"/>
      <c r="S382" s="37"/>
      <c r="T382" s="39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40"/>
      <c r="AH382" s="41"/>
      <c r="AI382" s="42"/>
      <c r="AJ382" s="43"/>
      <c r="AK382" s="44"/>
      <c r="AL382" s="36"/>
      <c r="AM382" s="36"/>
      <c r="AP382" s="45"/>
    </row>
    <row r="383" spans="1:42" ht="15.75" customHeight="1" x14ac:dyDescent="0.3">
      <c r="A383" s="36"/>
      <c r="B383" s="37"/>
      <c r="C383" s="37"/>
      <c r="D383" s="37"/>
      <c r="E383" s="37"/>
      <c r="F383" s="37"/>
      <c r="G383" s="37"/>
      <c r="H383" s="37"/>
      <c r="I383" s="38"/>
      <c r="J383" s="37"/>
      <c r="K383" s="37"/>
      <c r="L383" s="38"/>
      <c r="M383" s="38"/>
      <c r="N383" s="38"/>
      <c r="O383" s="38"/>
      <c r="Q383" s="37"/>
      <c r="R383" s="37"/>
      <c r="S383" s="37"/>
      <c r="T383" s="39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40"/>
      <c r="AH383" s="41"/>
      <c r="AI383" s="42"/>
      <c r="AJ383" s="43"/>
      <c r="AK383" s="44"/>
      <c r="AL383" s="36"/>
      <c r="AM383" s="36"/>
      <c r="AP383" s="45"/>
    </row>
    <row r="384" spans="1:42" ht="15.75" customHeight="1" x14ac:dyDescent="0.3">
      <c r="A384" s="36"/>
      <c r="B384" s="37"/>
      <c r="C384" s="37"/>
      <c r="D384" s="37"/>
      <c r="E384" s="37"/>
      <c r="F384" s="37"/>
      <c r="G384" s="37"/>
      <c r="H384" s="37"/>
      <c r="I384" s="38"/>
      <c r="J384" s="37"/>
      <c r="K384" s="37"/>
      <c r="L384" s="38"/>
      <c r="M384" s="38"/>
      <c r="N384" s="38"/>
      <c r="O384" s="38"/>
      <c r="Q384" s="37"/>
      <c r="R384" s="37"/>
      <c r="S384" s="37"/>
      <c r="T384" s="39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40"/>
      <c r="AH384" s="41"/>
      <c r="AI384" s="42"/>
      <c r="AJ384" s="43"/>
      <c r="AK384" s="44"/>
      <c r="AL384" s="36"/>
      <c r="AM384" s="36"/>
      <c r="AP384" s="45"/>
    </row>
    <row r="385" spans="1:42" ht="15.75" customHeight="1" x14ac:dyDescent="0.3">
      <c r="A385" s="36"/>
      <c r="B385" s="37"/>
      <c r="C385" s="37"/>
      <c r="D385" s="37"/>
      <c r="E385" s="37"/>
      <c r="F385" s="37"/>
      <c r="G385" s="37"/>
      <c r="H385" s="37"/>
      <c r="I385" s="38"/>
      <c r="J385" s="37"/>
      <c r="K385" s="37"/>
      <c r="L385" s="38"/>
      <c r="M385" s="38"/>
      <c r="N385" s="38"/>
      <c r="O385" s="38"/>
      <c r="Q385" s="37"/>
      <c r="R385" s="37"/>
      <c r="S385" s="37"/>
      <c r="T385" s="39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40"/>
      <c r="AH385" s="41"/>
      <c r="AI385" s="42"/>
      <c r="AJ385" s="43"/>
      <c r="AK385" s="44"/>
      <c r="AL385" s="36"/>
      <c r="AM385" s="36"/>
      <c r="AP385" s="45"/>
    </row>
    <row r="386" spans="1:42" ht="15.75" customHeight="1" x14ac:dyDescent="0.3">
      <c r="A386" s="36"/>
      <c r="B386" s="37"/>
      <c r="C386" s="37"/>
      <c r="D386" s="37"/>
      <c r="E386" s="37"/>
      <c r="F386" s="37"/>
      <c r="G386" s="37"/>
      <c r="H386" s="37"/>
      <c r="I386" s="38"/>
      <c r="J386" s="37"/>
      <c r="K386" s="37"/>
      <c r="L386" s="38"/>
      <c r="M386" s="38"/>
      <c r="N386" s="38"/>
      <c r="O386" s="38"/>
      <c r="Q386" s="37"/>
      <c r="R386" s="37"/>
      <c r="S386" s="37"/>
      <c r="T386" s="39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40"/>
      <c r="AH386" s="41"/>
      <c r="AI386" s="42"/>
      <c r="AJ386" s="43"/>
      <c r="AK386" s="44"/>
      <c r="AL386" s="36"/>
      <c r="AM386" s="36"/>
      <c r="AP386" s="45"/>
    </row>
    <row r="387" spans="1:42" ht="15.75" customHeight="1" x14ac:dyDescent="0.3">
      <c r="A387" s="36"/>
      <c r="B387" s="37"/>
      <c r="C387" s="37"/>
      <c r="D387" s="37"/>
      <c r="E387" s="37"/>
      <c r="F387" s="37"/>
      <c r="G387" s="37"/>
      <c r="H387" s="37"/>
      <c r="I387" s="38"/>
      <c r="J387" s="37"/>
      <c r="K387" s="37"/>
      <c r="L387" s="38"/>
      <c r="M387" s="38"/>
      <c r="N387" s="38"/>
      <c r="O387" s="38"/>
      <c r="Q387" s="37"/>
      <c r="R387" s="37"/>
      <c r="S387" s="37"/>
      <c r="T387" s="39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40"/>
      <c r="AH387" s="41"/>
      <c r="AI387" s="42"/>
      <c r="AJ387" s="43"/>
      <c r="AK387" s="44"/>
      <c r="AL387" s="36"/>
      <c r="AM387" s="36"/>
      <c r="AP387" s="45"/>
    </row>
    <row r="388" spans="1:42" ht="15.75" customHeight="1" x14ac:dyDescent="0.3">
      <c r="A388" s="36"/>
      <c r="B388" s="37"/>
      <c r="C388" s="37"/>
      <c r="D388" s="37"/>
      <c r="E388" s="37"/>
      <c r="F388" s="37"/>
      <c r="G388" s="37"/>
      <c r="H388" s="37"/>
      <c r="I388" s="38"/>
      <c r="J388" s="37"/>
      <c r="K388" s="37"/>
      <c r="L388" s="38"/>
      <c r="M388" s="38"/>
      <c r="N388" s="38"/>
      <c r="O388" s="38"/>
      <c r="Q388" s="37"/>
      <c r="R388" s="37"/>
      <c r="S388" s="37"/>
      <c r="T388" s="39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40"/>
      <c r="AH388" s="41"/>
      <c r="AI388" s="42"/>
      <c r="AJ388" s="43"/>
      <c r="AK388" s="44"/>
      <c r="AL388" s="36"/>
      <c r="AM388" s="36"/>
      <c r="AP388" s="45"/>
    </row>
    <row r="389" spans="1:42" ht="15.75" customHeight="1" x14ac:dyDescent="0.3">
      <c r="A389" s="36"/>
      <c r="B389" s="37"/>
      <c r="C389" s="37"/>
      <c r="D389" s="37"/>
      <c r="E389" s="37"/>
      <c r="F389" s="37"/>
      <c r="G389" s="37"/>
      <c r="H389" s="37"/>
      <c r="I389" s="38"/>
      <c r="J389" s="37"/>
      <c r="K389" s="37"/>
      <c r="L389" s="38"/>
      <c r="M389" s="38"/>
      <c r="N389" s="38"/>
      <c r="O389" s="38"/>
      <c r="Q389" s="37"/>
      <c r="R389" s="37"/>
      <c r="S389" s="37"/>
      <c r="T389" s="39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40"/>
      <c r="AH389" s="41"/>
      <c r="AI389" s="42"/>
      <c r="AJ389" s="43"/>
      <c r="AK389" s="44"/>
      <c r="AL389" s="36"/>
      <c r="AM389" s="36"/>
      <c r="AP389" s="45"/>
    </row>
    <row r="390" spans="1:42" ht="15.75" customHeight="1" x14ac:dyDescent="0.3">
      <c r="A390" s="36"/>
      <c r="B390" s="37"/>
      <c r="C390" s="37"/>
      <c r="D390" s="37"/>
      <c r="E390" s="37"/>
      <c r="F390" s="37"/>
      <c r="G390" s="37"/>
      <c r="H390" s="37"/>
      <c r="I390" s="38"/>
      <c r="J390" s="37"/>
      <c r="K390" s="37"/>
      <c r="L390" s="38"/>
      <c r="M390" s="38"/>
      <c r="N390" s="38"/>
      <c r="O390" s="38"/>
      <c r="Q390" s="37"/>
      <c r="R390" s="37"/>
      <c r="S390" s="37"/>
      <c r="T390" s="39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40"/>
      <c r="AH390" s="41"/>
      <c r="AI390" s="42"/>
      <c r="AJ390" s="43"/>
      <c r="AK390" s="44"/>
      <c r="AL390" s="36"/>
      <c r="AM390" s="36"/>
      <c r="AP390" s="45"/>
    </row>
    <row r="391" spans="1:42" ht="15.75" customHeight="1" x14ac:dyDescent="0.3">
      <c r="A391" s="36"/>
      <c r="B391" s="37"/>
      <c r="C391" s="37"/>
      <c r="D391" s="37"/>
      <c r="E391" s="37"/>
      <c r="F391" s="37"/>
      <c r="G391" s="37"/>
      <c r="H391" s="37"/>
      <c r="I391" s="38"/>
      <c r="J391" s="37"/>
      <c r="K391" s="37"/>
      <c r="L391" s="38"/>
      <c r="M391" s="38"/>
      <c r="N391" s="38"/>
      <c r="O391" s="38"/>
      <c r="Q391" s="37"/>
      <c r="R391" s="37"/>
      <c r="S391" s="37"/>
      <c r="T391" s="39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40"/>
      <c r="AH391" s="41"/>
      <c r="AI391" s="42"/>
      <c r="AJ391" s="43"/>
      <c r="AK391" s="44"/>
      <c r="AL391" s="36"/>
      <c r="AM391" s="36"/>
      <c r="AP391" s="45"/>
    </row>
    <row r="392" spans="1:42" ht="15.75" customHeight="1" x14ac:dyDescent="0.3">
      <c r="A392" s="36"/>
      <c r="B392" s="37"/>
      <c r="C392" s="37"/>
      <c r="D392" s="37"/>
      <c r="E392" s="37"/>
      <c r="F392" s="37"/>
      <c r="G392" s="37"/>
      <c r="H392" s="37"/>
      <c r="I392" s="38"/>
      <c r="J392" s="37"/>
      <c r="K392" s="37"/>
      <c r="L392" s="38"/>
      <c r="M392" s="38"/>
      <c r="N392" s="38"/>
      <c r="O392" s="38"/>
      <c r="Q392" s="37"/>
      <c r="R392" s="37"/>
      <c r="S392" s="37"/>
      <c r="T392" s="39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40"/>
      <c r="AH392" s="41"/>
      <c r="AI392" s="42"/>
      <c r="AJ392" s="43"/>
      <c r="AK392" s="44"/>
      <c r="AL392" s="36"/>
      <c r="AM392" s="36"/>
      <c r="AP392" s="45"/>
    </row>
    <row r="393" spans="1:42" ht="15.75" customHeight="1" x14ac:dyDescent="0.3">
      <c r="A393" s="36"/>
      <c r="B393" s="37"/>
      <c r="C393" s="37"/>
      <c r="D393" s="37"/>
      <c r="E393" s="37"/>
      <c r="F393" s="37"/>
      <c r="G393" s="37"/>
      <c r="H393" s="37"/>
      <c r="I393" s="38"/>
      <c r="J393" s="37"/>
      <c r="K393" s="37"/>
      <c r="L393" s="38"/>
      <c r="M393" s="38"/>
      <c r="N393" s="38"/>
      <c r="O393" s="38"/>
      <c r="Q393" s="37"/>
      <c r="R393" s="37"/>
      <c r="S393" s="37"/>
      <c r="T393" s="39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40"/>
      <c r="AH393" s="41"/>
      <c r="AI393" s="42"/>
      <c r="AJ393" s="43"/>
      <c r="AK393" s="44"/>
      <c r="AL393" s="36"/>
      <c r="AM393" s="36"/>
      <c r="AP393" s="45"/>
    </row>
    <row r="394" spans="1:42" ht="15.75" customHeight="1" x14ac:dyDescent="0.3">
      <c r="A394" s="36"/>
      <c r="B394" s="37"/>
      <c r="C394" s="37"/>
      <c r="D394" s="37"/>
      <c r="E394" s="37"/>
      <c r="F394" s="37"/>
      <c r="G394" s="37"/>
      <c r="H394" s="37"/>
      <c r="I394" s="38"/>
      <c r="J394" s="37"/>
      <c r="K394" s="37"/>
      <c r="L394" s="38"/>
      <c r="M394" s="38"/>
      <c r="N394" s="38"/>
      <c r="O394" s="38"/>
      <c r="Q394" s="37"/>
      <c r="R394" s="37"/>
      <c r="S394" s="37"/>
      <c r="T394" s="39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40"/>
      <c r="AH394" s="41"/>
      <c r="AI394" s="42"/>
      <c r="AJ394" s="43"/>
      <c r="AK394" s="44"/>
      <c r="AL394" s="36"/>
      <c r="AM394" s="36"/>
      <c r="AP394" s="45"/>
    </row>
    <row r="395" spans="1:42" ht="15.75" customHeight="1" x14ac:dyDescent="0.3">
      <c r="A395" s="36"/>
      <c r="B395" s="37"/>
      <c r="C395" s="37"/>
      <c r="D395" s="37"/>
      <c r="E395" s="37"/>
      <c r="F395" s="37"/>
      <c r="G395" s="37"/>
      <c r="H395" s="37"/>
      <c r="I395" s="38"/>
      <c r="J395" s="37"/>
      <c r="K395" s="37"/>
      <c r="L395" s="38"/>
      <c r="M395" s="38"/>
      <c r="N395" s="38"/>
      <c r="O395" s="38"/>
      <c r="Q395" s="37"/>
      <c r="R395" s="37"/>
      <c r="S395" s="37"/>
      <c r="T395" s="39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40"/>
      <c r="AH395" s="41"/>
      <c r="AI395" s="42"/>
      <c r="AJ395" s="43"/>
      <c r="AK395" s="44"/>
      <c r="AL395" s="36"/>
      <c r="AM395" s="36"/>
      <c r="AP395" s="45"/>
    </row>
    <row r="396" spans="1:42" ht="15.75" customHeight="1" x14ac:dyDescent="0.3">
      <c r="A396" s="36"/>
      <c r="B396" s="37"/>
      <c r="C396" s="37"/>
      <c r="D396" s="37"/>
      <c r="E396" s="37"/>
      <c r="F396" s="37"/>
      <c r="G396" s="37"/>
      <c r="H396" s="37"/>
      <c r="I396" s="38"/>
      <c r="J396" s="37"/>
      <c r="K396" s="37"/>
      <c r="L396" s="38"/>
      <c r="M396" s="38"/>
      <c r="N396" s="38"/>
      <c r="O396" s="38"/>
      <c r="Q396" s="37"/>
      <c r="R396" s="37"/>
      <c r="S396" s="37"/>
      <c r="T396" s="39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40"/>
      <c r="AH396" s="41"/>
      <c r="AI396" s="42"/>
      <c r="AJ396" s="43"/>
      <c r="AK396" s="44"/>
      <c r="AL396" s="36"/>
      <c r="AM396" s="36"/>
      <c r="AP396" s="45"/>
    </row>
    <row r="397" spans="1:42" ht="15.75" customHeight="1" x14ac:dyDescent="0.3">
      <c r="A397" s="36"/>
      <c r="B397" s="37"/>
      <c r="C397" s="37"/>
      <c r="D397" s="37"/>
      <c r="E397" s="37"/>
      <c r="F397" s="37"/>
      <c r="G397" s="37"/>
      <c r="H397" s="37"/>
      <c r="I397" s="38"/>
      <c r="J397" s="37"/>
      <c r="K397" s="37"/>
      <c r="L397" s="38"/>
      <c r="M397" s="38"/>
      <c r="N397" s="38"/>
      <c r="O397" s="38"/>
      <c r="Q397" s="37"/>
      <c r="R397" s="37"/>
      <c r="S397" s="37"/>
      <c r="T397" s="39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40"/>
      <c r="AH397" s="41"/>
      <c r="AI397" s="42"/>
      <c r="AJ397" s="43"/>
      <c r="AK397" s="44"/>
      <c r="AL397" s="36"/>
      <c r="AM397" s="36"/>
      <c r="AP397" s="45"/>
    </row>
    <row r="398" spans="1:42" ht="15.75" customHeight="1" x14ac:dyDescent="0.3">
      <c r="A398" s="36"/>
      <c r="B398" s="37"/>
      <c r="C398" s="37"/>
      <c r="D398" s="37"/>
      <c r="E398" s="37"/>
      <c r="F398" s="37"/>
      <c r="G398" s="37"/>
      <c r="H398" s="37"/>
      <c r="I398" s="38"/>
      <c r="J398" s="37"/>
      <c r="K398" s="37"/>
      <c r="L398" s="38"/>
      <c r="M398" s="38"/>
      <c r="N398" s="38"/>
      <c r="O398" s="38"/>
      <c r="Q398" s="37"/>
      <c r="R398" s="37"/>
      <c r="S398" s="37"/>
      <c r="T398" s="39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40"/>
      <c r="AH398" s="41"/>
      <c r="AI398" s="42"/>
      <c r="AJ398" s="43"/>
      <c r="AK398" s="44"/>
      <c r="AL398" s="36"/>
      <c r="AM398" s="36"/>
      <c r="AP398" s="45"/>
    </row>
    <row r="399" spans="1:42" ht="15.75" customHeight="1" x14ac:dyDescent="0.3">
      <c r="A399" s="36"/>
      <c r="B399" s="37"/>
      <c r="C399" s="37"/>
      <c r="D399" s="37"/>
      <c r="E399" s="37"/>
      <c r="F399" s="37"/>
      <c r="G399" s="37"/>
      <c r="H399" s="37"/>
      <c r="I399" s="38"/>
      <c r="J399" s="37"/>
      <c r="K399" s="37"/>
      <c r="L399" s="38"/>
      <c r="M399" s="38"/>
      <c r="N399" s="38"/>
      <c r="O399" s="38"/>
      <c r="Q399" s="37"/>
      <c r="R399" s="37"/>
      <c r="S399" s="37"/>
      <c r="T399" s="39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40"/>
      <c r="AH399" s="41"/>
      <c r="AI399" s="42"/>
      <c r="AJ399" s="43"/>
      <c r="AK399" s="44"/>
      <c r="AL399" s="36"/>
      <c r="AM399" s="36"/>
      <c r="AP399" s="45"/>
    </row>
    <row r="400" spans="1:42" ht="15.75" customHeight="1" x14ac:dyDescent="0.3">
      <c r="A400" s="36"/>
      <c r="B400" s="37"/>
      <c r="C400" s="37"/>
      <c r="D400" s="37"/>
      <c r="E400" s="37"/>
      <c r="F400" s="37"/>
      <c r="G400" s="37"/>
      <c r="H400" s="37"/>
      <c r="I400" s="38"/>
      <c r="J400" s="37"/>
      <c r="K400" s="37"/>
      <c r="L400" s="38"/>
      <c r="M400" s="38"/>
      <c r="N400" s="38"/>
      <c r="O400" s="38"/>
      <c r="Q400" s="37"/>
      <c r="R400" s="37"/>
      <c r="S400" s="37"/>
      <c r="T400" s="39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40"/>
      <c r="AH400" s="41"/>
      <c r="AI400" s="42"/>
      <c r="AJ400" s="43"/>
      <c r="AK400" s="44"/>
      <c r="AL400" s="36"/>
      <c r="AM400" s="36"/>
      <c r="AP400" s="45"/>
    </row>
    <row r="401" spans="1:42" ht="15.75" customHeight="1" x14ac:dyDescent="0.3">
      <c r="A401" s="36"/>
      <c r="B401" s="37"/>
      <c r="C401" s="37"/>
      <c r="D401" s="37"/>
      <c r="E401" s="37"/>
      <c r="F401" s="37"/>
      <c r="G401" s="37"/>
      <c r="H401" s="37"/>
      <c r="I401" s="38"/>
      <c r="J401" s="37"/>
      <c r="K401" s="37"/>
      <c r="L401" s="38"/>
      <c r="M401" s="38"/>
      <c r="N401" s="38"/>
      <c r="O401" s="38"/>
      <c r="Q401" s="37"/>
      <c r="R401" s="37"/>
      <c r="S401" s="37"/>
      <c r="T401" s="39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40"/>
      <c r="AH401" s="41"/>
      <c r="AI401" s="42"/>
      <c r="AJ401" s="43"/>
      <c r="AK401" s="44"/>
      <c r="AL401" s="36"/>
      <c r="AM401" s="36"/>
      <c r="AP401" s="45"/>
    </row>
    <row r="402" spans="1:42" ht="15.75" customHeight="1" x14ac:dyDescent="0.3">
      <c r="A402" s="36"/>
      <c r="B402" s="37"/>
      <c r="C402" s="37"/>
      <c r="D402" s="37"/>
      <c r="E402" s="37"/>
      <c r="F402" s="37"/>
      <c r="G402" s="37"/>
      <c r="H402" s="37"/>
      <c r="I402" s="38"/>
      <c r="J402" s="37"/>
      <c r="K402" s="37"/>
      <c r="L402" s="38"/>
      <c r="M402" s="38"/>
      <c r="N402" s="38"/>
      <c r="O402" s="38"/>
      <c r="Q402" s="37"/>
      <c r="R402" s="37"/>
      <c r="S402" s="37"/>
      <c r="T402" s="39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40"/>
      <c r="AH402" s="41"/>
      <c r="AI402" s="42"/>
      <c r="AJ402" s="43"/>
      <c r="AK402" s="44"/>
      <c r="AL402" s="36"/>
      <c r="AM402" s="36"/>
      <c r="AP402" s="45"/>
    </row>
    <row r="403" spans="1:42" ht="15.75" customHeight="1" x14ac:dyDescent="0.3">
      <c r="A403" s="36"/>
      <c r="B403" s="37"/>
      <c r="C403" s="37"/>
      <c r="D403" s="37"/>
      <c r="E403" s="37"/>
      <c r="F403" s="37"/>
      <c r="G403" s="37"/>
      <c r="H403" s="37"/>
      <c r="I403" s="38"/>
      <c r="J403" s="37"/>
      <c r="K403" s="37"/>
      <c r="L403" s="38"/>
      <c r="M403" s="38"/>
      <c r="N403" s="38"/>
      <c r="O403" s="38"/>
      <c r="Q403" s="37"/>
      <c r="R403" s="37"/>
      <c r="S403" s="37"/>
      <c r="T403" s="39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40"/>
      <c r="AH403" s="41"/>
      <c r="AI403" s="42"/>
      <c r="AJ403" s="43"/>
      <c r="AK403" s="44"/>
      <c r="AL403" s="36"/>
      <c r="AM403" s="36"/>
      <c r="AP403" s="45"/>
    </row>
    <row r="404" spans="1:42" ht="15.75" customHeight="1" x14ac:dyDescent="0.3">
      <c r="A404" s="36"/>
      <c r="B404" s="37"/>
      <c r="C404" s="37"/>
      <c r="D404" s="37"/>
      <c r="E404" s="37"/>
      <c r="F404" s="37"/>
      <c r="G404" s="37"/>
      <c r="H404" s="37"/>
      <c r="I404" s="38"/>
      <c r="J404" s="37"/>
      <c r="K404" s="37"/>
      <c r="L404" s="38"/>
      <c r="M404" s="38"/>
      <c r="N404" s="38"/>
      <c r="O404" s="38"/>
      <c r="Q404" s="37"/>
      <c r="R404" s="37"/>
      <c r="S404" s="37"/>
      <c r="T404" s="39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40"/>
      <c r="AH404" s="41"/>
      <c r="AI404" s="42"/>
      <c r="AJ404" s="43"/>
      <c r="AK404" s="44"/>
      <c r="AL404" s="36"/>
      <c r="AM404" s="36"/>
      <c r="AP404" s="45"/>
    </row>
    <row r="405" spans="1:42" ht="15.75" customHeight="1" x14ac:dyDescent="0.3">
      <c r="A405" s="36"/>
      <c r="B405" s="37"/>
      <c r="C405" s="37"/>
      <c r="D405" s="37"/>
      <c r="E405" s="37"/>
      <c r="F405" s="37"/>
      <c r="G405" s="37"/>
      <c r="H405" s="37"/>
      <c r="I405" s="38"/>
      <c r="J405" s="37"/>
      <c r="K405" s="37"/>
      <c r="L405" s="38"/>
      <c r="M405" s="38"/>
      <c r="N405" s="38"/>
      <c r="O405" s="38"/>
      <c r="Q405" s="37"/>
      <c r="R405" s="37"/>
      <c r="S405" s="37"/>
      <c r="T405" s="39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40"/>
      <c r="AH405" s="41"/>
      <c r="AI405" s="42"/>
      <c r="AJ405" s="43"/>
      <c r="AK405" s="44"/>
      <c r="AL405" s="36"/>
      <c r="AM405" s="36"/>
      <c r="AP405" s="45"/>
    </row>
    <row r="406" spans="1:42" ht="15.75" customHeight="1" x14ac:dyDescent="0.3">
      <c r="A406" s="36"/>
      <c r="B406" s="37"/>
      <c r="C406" s="37"/>
      <c r="D406" s="37"/>
      <c r="E406" s="37"/>
      <c r="F406" s="37"/>
      <c r="G406" s="37"/>
      <c r="H406" s="37"/>
      <c r="I406" s="38"/>
      <c r="J406" s="37"/>
      <c r="K406" s="37"/>
      <c r="L406" s="38"/>
      <c r="M406" s="38"/>
      <c r="N406" s="38"/>
      <c r="O406" s="38"/>
      <c r="Q406" s="37"/>
      <c r="R406" s="37"/>
      <c r="S406" s="37"/>
      <c r="T406" s="39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40"/>
      <c r="AH406" s="41"/>
      <c r="AI406" s="42"/>
      <c r="AJ406" s="43"/>
      <c r="AK406" s="44"/>
      <c r="AL406" s="36"/>
      <c r="AM406" s="36"/>
      <c r="AP406" s="45"/>
    </row>
    <row r="407" spans="1:42" ht="15.75" customHeight="1" x14ac:dyDescent="0.3">
      <c r="A407" s="36"/>
      <c r="B407" s="37"/>
      <c r="C407" s="37"/>
      <c r="D407" s="37"/>
      <c r="E407" s="37"/>
      <c r="F407" s="37"/>
      <c r="G407" s="37"/>
      <c r="H407" s="37"/>
      <c r="I407" s="38"/>
      <c r="J407" s="37"/>
      <c r="K407" s="37"/>
      <c r="L407" s="38"/>
      <c r="M407" s="38"/>
      <c r="N407" s="38"/>
      <c r="O407" s="38"/>
      <c r="Q407" s="37"/>
      <c r="R407" s="37"/>
      <c r="S407" s="37"/>
      <c r="T407" s="39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40"/>
      <c r="AH407" s="41"/>
      <c r="AI407" s="42"/>
      <c r="AJ407" s="43"/>
      <c r="AK407" s="44"/>
      <c r="AL407" s="36"/>
      <c r="AM407" s="36"/>
      <c r="AP407" s="45"/>
    </row>
    <row r="408" spans="1:42" ht="15.75" customHeight="1" x14ac:dyDescent="0.3">
      <c r="A408" s="36"/>
      <c r="B408" s="37"/>
      <c r="C408" s="37"/>
      <c r="D408" s="37"/>
      <c r="E408" s="37"/>
      <c r="F408" s="37"/>
      <c r="G408" s="37"/>
      <c r="H408" s="37"/>
      <c r="I408" s="38"/>
      <c r="J408" s="37"/>
      <c r="K408" s="37"/>
      <c r="L408" s="38"/>
      <c r="M408" s="38"/>
      <c r="N408" s="38"/>
      <c r="O408" s="38"/>
      <c r="Q408" s="37"/>
      <c r="R408" s="37"/>
      <c r="S408" s="37"/>
      <c r="T408" s="39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40"/>
      <c r="AH408" s="41"/>
      <c r="AI408" s="42"/>
      <c r="AJ408" s="43"/>
      <c r="AK408" s="44"/>
      <c r="AL408" s="36"/>
      <c r="AM408" s="36"/>
      <c r="AP408" s="45"/>
    </row>
    <row r="409" spans="1:42" ht="15.75" customHeight="1" x14ac:dyDescent="0.3">
      <c r="A409" s="36"/>
      <c r="B409" s="37"/>
      <c r="C409" s="37"/>
      <c r="D409" s="37"/>
      <c r="E409" s="37"/>
      <c r="F409" s="37"/>
      <c r="G409" s="37"/>
      <c r="H409" s="37"/>
      <c r="I409" s="38"/>
      <c r="J409" s="37"/>
      <c r="K409" s="37"/>
      <c r="L409" s="38"/>
      <c r="M409" s="38"/>
      <c r="N409" s="38"/>
      <c r="O409" s="38"/>
      <c r="Q409" s="37"/>
      <c r="R409" s="37"/>
      <c r="S409" s="37"/>
      <c r="T409" s="39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40"/>
      <c r="AH409" s="41"/>
      <c r="AI409" s="42"/>
      <c r="AJ409" s="43"/>
      <c r="AK409" s="44"/>
      <c r="AL409" s="36"/>
      <c r="AM409" s="36"/>
      <c r="AP409" s="45"/>
    </row>
    <row r="410" spans="1:42" ht="15.75" customHeight="1" x14ac:dyDescent="0.3">
      <c r="A410" s="36"/>
      <c r="B410" s="37"/>
      <c r="C410" s="37"/>
      <c r="D410" s="37"/>
      <c r="E410" s="37"/>
      <c r="F410" s="37"/>
      <c r="G410" s="37"/>
      <c r="H410" s="37"/>
      <c r="I410" s="38"/>
      <c r="J410" s="37"/>
      <c r="K410" s="37"/>
      <c r="L410" s="38"/>
      <c r="M410" s="38"/>
      <c r="N410" s="38"/>
      <c r="O410" s="38"/>
      <c r="Q410" s="37"/>
      <c r="R410" s="37"/>
      <c r="S410" s="37"/>
      <c r="T410" s="39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40"/>
      <c r="AH410" s="41"/>
      <c r="AI410" s="42"/>
      <c r="AJ410" s="43"/>
      <c r="AK410" s="44"/>
      <c r="AL410" s="36"/>
      <c r="AM410" s="36"/>
      <c r="AP410" s="45"/>
    </row>
    <row r="411" spans="1:42" ht="15.75" customHeight="1" x14ac:dyDescent="0.3">
      <c r="A411" s="36"/>
      <c r="B411" s="37"/>
      <c r="C411" s="37"/>
      <c r="D411" s="37"/>
      <c r="E411" s="37"/>
      <c r="F411" s="37"/>
      <c r="G411" s="37"/>
      <c r="H411" s="37"/>
      <c r="I411" s="38"/>
      <c r="J411" s="37"/>
      <c r="K411" s="37"/>
      <c r="L411" s="38"/>
      <c r="M411" s="38"/>
      <c r="N411" s="38"/>
      <c r="O411" s="38"/>
      <c r="Q411" s="37"/>
      <c r="R411" s="37"/>
      <c r="S411" s="37"/>
      <c r="T411" s="39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40"/>
      <c r="AH411" s="41"/>
      <c r="AI411" s="42"/>
      <c r="AJ411" s="43"/>
      <c r="AK411" s="44"/>
      <c r="AL411" s="36"/>
      <c r="AM411" s="36"/>
      <c r="AP411" s="45"/>
    </row>
    <row r="412" spans="1:42" ht="15.75" customHeight="1" x14ac:dyDescent="0.3">
      <c r="A412" s="36"/>
      <c r="B412" s="37"/>
      <c r="C412" s="37"/>
      <c r="D412" s="37"/>
      <c r="E412" s="37"/>
      <c r="F412" s="37"/>
      <c r="G412" s="37"/>
      <c r="H412" s="37"/>
      <c r="I412" s="38"/>
      <c r="J412" s="37"/>
      <c r="K412" s="37"/>
      <c r="L412" s="38"/>
      <c r="M412" s="38"/>
      <c r="N412" s="38"/>
      <c r="O412" s="38"/>
      <c r="Q412" s="37"/>
      <c r="R412" s="37"/>
      <c r="S412" s="37"/>
      <c r="T412" s="39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40"/>
      <c r="AH412" s="41"/>
      <c r="AI412" s="42"/>
      <c r="AJ412" s="43"/>
      <c r="AK412" s="44"/>
      <c r="AL412" s="36"/>
      <c r="AM412" s="36"/>
      <c r="AP412" s="45"/>
    </row>
    <row r="413" spans="1:42" ht="15.75" customHeight="1" x14ac:dyDescent="0.3">
      <c r="A413" s="36"/>
      <c r="B413" s="37"/>
      <c r="C413" s="37"/>
      <c r="D413" s="37"/>
      <c r="E413" s="37"/>
      <c r="F413" s="37"/>
      <c r="G413" s="37"/>
      <c r="H413" s="37"/>
      <c r="I413" s="38"/>
      <c r="J413" s="37"/>
      <c r="K413" s="37"/>
      <c r="L413" s="38"/>
      <c r="M413" s="38"/>
      <c r="N413" s="38"/>
      <c r="O413" s="38"/>
      <c r="Q413" s="37"/>
      <c r="R413" s="37"/>
      <c r="S413" s="37"/>
      <c r="T413" s="39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40"/>
      <c r="AH413" s="41"/>
      <c r="AI413" s="42"/>
      <c r="AJ413" s="43"/>
      <c r="AK413" s="44"/>
      <c r="AL413" s="36"/>
      <c r="AM413" s="36"/>
      <c r="AP413" s="45"/>
    </row>
    <row r="414" spans="1:42" ht="15.75" customHeight="1" x14ac:dyDescent="0.3">
      <c r="A414" s="36"/>
      <c r="B414" s="37"/>
      <c r="C414" s="37"/>
      <c r="D414" s="37"/>
      <c r="E414" s="37"/>
      <c r="F414" s="37"/>
      <c r="G414" s="37"/>
      <c r="H414" s="37"/>
      <c r="I414" s="38"/>
      <c r="J414" s="37"/>
      <c r="K414" s="37"/>
      <c r="L414" s="38"/>
      <c r="M414" s="38"/>
      <c r="N414" s="38"/>
      <c r="O414" s="38"/>
      <c r="Q414" s="37"/>
      <c r="R414" s="37"/>
      <c r="S414" s="37"/>
      <c r="T414" s="39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40"/>
      <c r="AH414" s="41"/>
      <c r="AI414" s="42"/>
      <c r="AJ414" s="43"/>
      <c r="AK414" s="44"/>
      <c r="AL414" s="36"/>
      <c r="AM414" s="36"/>
      <c r="AP414" s="45"/>
    </row>
    <row r="415" spans="1:42" ht="15.75" customHeight="1" x14ac:dyDescent="0.3">
      <c r="A415" s="36"/>
      <c r="B415" s="37"/>
      <c r="C415" s="37"/>
      <c r="D415" s="37"/>
      <c r="E415" s="37"/>
      <c r="F415" s="37"/>
      <c r="G415" s="37"/>
      <c r="H415" s="37"/>
      <c r="I415" s="38"/>
      <c r="J415" s="37"/>
      <c r="K415" s="37"/>
      <c r="L415" s="38"/>
      <c r="M415" s="38"/>
      <c r="N415" s="38"/>
      <c r="O415" s="38"/>
      <c r="Q415" s="37"/>
      <c r="R415" s="37"/>
      <c r="S415" s="37"/>
      <c r="T415" s="39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40"/>
      <c r="AH415" s="41"/>
      <c r="AI415" s="42"/>
      <c r="AJ415" s="43"/>
      <c r="AK415" s="44"/>
      <c r="AL415" s="36"/>
      <c r="AM415" s="36"/>
      <c r="AP415" s="45"/>
    </row>
    <row r="416" spans="1:42" ht="15.75" customHeight="1" x14ac:dyDescent="0.3">
      <c r="A416" s="36"/>
      <c r="B416" s="37"/>
      <c r="C416" s="37"/>
      <c r="D416" s="37"/>
      <c r="E416" s="37"/>
      <c r="F416" s="37"/>
      <c r="G416" s="37"/>
      <c r="H416" s="37"/>
      <c r="I416" s="38"/>
      <c r="J416" s="37"/>
      <c r="K416" s="37"/>
      <c r="L416" s="38"/>
      <c r="M416" s="38"/>
      <c r="N416" s="38"/>
      <c r="O416" s="38"/>
      <c r="Q416" s="37"/>
      <c r="R416" s="37"/>
      <c r="S416" s="37"/>
      <c r="T416" s="39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40"/>
      <c r="AH416" s="41"/>
      <c r="AI416" s="42"/>
      <c r="AJ416" s="43"/>
      <c r="AK416" s="44"/>
      <c r="AL416" s="36"/>
      <c r="AM416" s="36"/>
      <c r="AP416" s="45"/>
    </row>
    <row r="417" spans="1:42" ht="15.75" customHeight="1" x14ac:dyDescent="0.3">
      <c r="A417" s="36"/>
      <c r="B417" s="37"/>
      <c r="C417" s="37"/>
      <c r="D417" s="37"/>
      <c r="E417" s="37"/>
      <c r="F417" s="37"/>
      <c r="G417" s="37"/>
      <c r="H417" s="37"/>
      <c r="I417" s="38"/>
      <c r="J417" s="37"/>
      <c r="K417" s="37"/>
      <c r="L417" s="38"/>
      <c r="M417" s="38"/>
      <c r="N417" s="38"/>
      <c r="O417" s="38"/>
      <c r="Q417" s="37"/>
      <c r="R417" s="37"/>
      <c r="S417" s="37"/>
      <c r="T417" s="39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40"/>
      <c r="AH417" s="41"/>
      <c r="AI417" s="42"/>
      <c r="AJ417" s="43"/>
      <c r="AK417" s="44"/>
      <c r="AL417" s="36"/>
      <c r="AM417" s="36"/>
      <c r="AP417" s="45"/>
    </row>
    <row r="418" spans="1:42" ht="15.75" customHeight="1" x14ac:dyDescent="0.3">
      <c r="A418" s="36"/>
      <c r="B418" s="37"/>
      <c r="C418" s="37"/>
      <c r="D418" s="37"/>
      <c r="E418" s="37"/>
      <c r="F418" s="37"/>
      <c r="G418" s="37"/>
      <c r="H418" s="37"/>
      <c r="I418" s="38"/>
      <c r="J418" s="37"/>
      <c r="K418" s="37"/>
      <c r="L418" s="38"/>
      <c r="M418" s="38"/>
      <c r="N418" s="38"/>
      <c r="O418" s="38"/>
      <c r="Q418" s="37"/>
      <c r="R418" s="37"/>
      <c r="S418" s="37"/>
      <c r="T418" s="39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40"/>
      <c r="AH418" s="41"/>
      <c r="AI418" s="42"/>
      <c r="AJ418" s="43"/>
      <c r="AK418" s="44"/>
      <c r="AL418" s="36"/>
      <c r="AM418" s="36"/>
      <c r="AP418" s="45"/>
    </row>
    <row r="419" spans="1:42" ht="15.75" customHeight="1" x14ac:dyDescent="0.3">
      <c r="A419" s="36"/>
      <c r="B419" s="37"/>
      <c r="C419" s="37"/>
      <c r="D419" s="37"/>
      <c r="E419" s="37"/>
      <c r="F419" s="37"/>
      <c r="G419" s="37"/>
      <c r="H419" s="37"/>
      <c r="I419" s="38"/>
      <c r="J419" s="37"/>
      <c r="K419" s="37"/>
      <c r="L419" s="38"/>
      <c r="M419" s="38"/>
      <c r="N419" s="38"/>
      <c r="O419" s="38"/>
      <c r="Q419" s="37"/>
      <c r="R419" s="37"/>
      <c r="S419" s="37"/>
      <c r="T419" s="39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40"/>
      <c r="AH419" s="41"/>
      <c r="AI419" s="42"/>
      <c r="AJ419" s="43"/>
      <c r="AK419" s="44"/>
      <c r="AL419" s="36"/>
      <c r="AM419" s="36"/>
      <c r="AP419" s="45"/>
    </row>
    <row r="420" spans="1:42" ht="15.75" customHeight="1" x14ac:dyDescent="0.3">
      <c r="A420" s="36"/>
      <c r="B420" s="37"/>
      <c r="C420" s="37"/>
      <c r="D420" s="37"/>
      <c r="E420" s="37"/>
      <c r="F420" s="37"/>
      <c r="G420" s="37"/>
      <c r="H420" s="37"/>
      <c r="I420" s="38"/>
      <c r="J420" s="37"/>
      <c r="K420" s="37"/>
      <c r="L420" s="38"/>
      <c r="M420" s="38"/>
      <c r="N420" s="38"/>
      <c r="O420" s="38"/>
      <c r="Q420" s="37"/>
      <c r="R420" s="37"/>
      <c r="S420" s="37"/>
      <c r="T420" s="39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40"/>
      <c r="AH420" s="41"/>
      <c r="AI420" s="42"/>
      <c r="AJ420" s="43"/>
      <c r="AK420" s="44"/>
      <c r="AL420" s="36"/>
      <c r="AM420" s="36"/>
      <c r="AP420" s="45"/>
    </row>
    <row r="421" spans="1:42" ht="15.75" customHeight="1" x14ac:dyDescent="0.3">
      <c r="A421" s="36"/>
      <c r="B421" s="37"/>
      <c r="C421" s="37"/>
      <c r="D421" s="37"/>
      <c r="E421" s="37"/>
      <c r="F421" s="37"/>
      <c r="G421" s="37"/>
      <c r="H421" s="37"/>
      <c r="I421" s="38"/>
      <c r="J421" s="37"/>
      <c r="K421" s="37"/>
      <c r="L421" s="38"/>
      <c r="M421" s="38"/>
      <c r="N421" s="38"/>
      <c r="O421" s="38"/>
      <c r="Q421" s="37"/>
      <c r="R421" s="37"/>
      <c r="S421" s="37"/>
      <c r="T421" s="39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40"/>
      <c r="AH421" s="41"/>
      <c r="AI421" s="42"/>
      <c r="AJ421" s="43"/>
      <c r="AK421" s="44"/>
      <c r="AL421" s="36"/>
      <c r="AM421" s="36"/>
      <c r="AP421" s="45"/>
    </row>
    <row r="422" spans="1:42" ht="15.75" customHeight="1" x14ac:dyDescent="0.3">
      <c r="A422" s="36"/>
      <c r="B422" s="37"/>
      <c r="C422" s="37"/>
      <c r="D422" s="37"/>
      <c r="E422" s="37"/>
      <c r="F422" s="37"/>
      <c r="G422" s="37"/>
      <c r="H422" s="37"/>
      <c r="I422" s="38"/>
      <c r="J422" s="37"/>
      <c r="K422" s="37"/>
      <c r="L422" s="38"/>
      <c r="M422" s="38"/>
      <c r="N422" s="38"/>
      <c r="O422" s="38"/>
      <c r="Q422" s="37"/>
      <c r="R422" s="37"/>
      <c r="S422" s="37"/>
      <c r="T422" s="39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40"/>
      <c r="AH422" s="41"/>
      <c r="AI422" s="42"/>
      <c r="AJ422" s="43"/>
      <c r="AK422" s="44"/>
      <c r="AL422" s="36"/>
      <c r="AM422" s="36"/>
      <c r="AP422" s="45"/>
    </row>
    <row r="423" spans="1:42" ht="15.75" customHeight="1" x14ac:dyDescent="0.3">
      <c r="A423" s="36"/>
      <c r="B423" s="37"/>
      <c r="C423" s="37"/>
      <c r="D423" s="37"/>
      <c r="E423" s="37"/>
      <c r="F423" s="37"/>
      <c r="G423" s="37"/>
      <c r="H423" s="37"/>
      <c r="I423" s="38"/>
      <c r="J423" s="37"/>
      <c r="K423" s="37"/>
      <c r="L423" s="38"/>
      <c r="M423" s="38"/>
      <c r="N423" s="38"/>
      <c r="O423" s="38"/>
      <c r="Q423" s="37"/>
      <c r="R423" s="37"/>
      <c r="S423" s="37"/>
      <c r="T423" s="39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40"/>
      <c r="AH423" s="41"/>
      <c r="AI423" s="42"/>
      <c r="AJ423" s="43"/>
      <c r="AK423" s="44"/>
      <c r="AL423" s="36"/>
      <c r="AM423" s="36"/>
      <c r="AP423" s="45"/>
    </row>
    <row r="424" spans="1:42" ht="15.75" customHeight="1" x14ac:dyDescent="0.3">
      <c r="A424" s="36"/>
      <c r="B424" s="37"/>
      <c r="C424" s="37"/>
      <c r="D424" s="37"/>
      <c r="E424" s="37"/>
      <c r="F424" s="37"/>
      <c r="G424" s="37"/>
      <c r="H424" s="37"/>
      <c r="I424" s="38"/>
      <c r="J424" s="37"/>
      <c r="K424" s="37"/>
      <c r="L424" s="38"/>
      <c r="M424" s="38"/>
      <c r="N424" s="38"/>
      <c r="O424" s="38"/>
      <c r="Q424" s="37"/>
      <c r="R424" s="37"/>
      <c r="S424" s="37"/>
      <c r="T424" s="39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40"/>
      <c r="AH424" s="41"/>
      <c r="AI424" s="42"/>
      <c r="AJ424" s="43"/>
      <c r="AK424" s="44"/>
      <c r="AL424" s="36"/>
      <c r="AM424" s="36"/>
      <c r="AP424" s="45"/>
    </row>
    <row r="425" spans="1:42" ht="15.75" customHeight="1" x14ac:dyDescent="0.3">
      <c r="A425" s="36"/>
      <c r="B425" s="37"/>
      <c r="C425" s="37"/>
      <c r="D425" s="37"/>
      <c r="E425" s="37"/>
      <c r="F425" s="37"/>
      <c r="G425" s="37"/>
      <c r="H425" s="37"/>
      <c r="I425" s="38"/>
      <c r="J425" s="37"/>
      <c r="K425" s="37"/>
      <c r="L425" s="38"/>
      <c r="M425" s="38"/>
      <c r="N425" s="38"/>
      <c r="O425" s="38"/>
      <c r="Q425" s="37"/>
      <c r="R425" s="37"/>
      <c r="S425" s="37"/>
      <c r="T425" s="39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40"/>
      <c r="AH425" s="41"/>
      <c r="AI425" s="42"/>
      <c r="AJ425" s="43"/>
      <c r="AK425" s="44"/>
      <c r="AL425" s="36"/>
      <c r="AM425" s="36"/>
      <c r="AP425" s="45"/>
    </row>
    <row r="426" spans="1:42" ht="15.75" customHeight="1" x14ac:dyDescent="0.3">
      <c r="A426" s="36"/>
      <c r="B426" s="37"/>
      <c r="C426" s="37"/>
      <c r="D426" s="37"/>
      <c r="E426" s="37"/>
      <c r="F426" s="37"/>
      <c r="G426" s="37"/>
      <c r="H426" s="37"/>
      <c r="I426" s="38"/>
      <c r="J426" s="37"/>
      <c r="K426" s="37"/>
      <c r="L426" s="38"/>
      <c r="M426" s="38"/>
      <c r="N426" s="38"/>
      <c r="O426" s="38"/>
      <c r="Q426" s="37"/>
      <c r="R426" s="37"/>
      <c r="S426" s="37"/>
      <c r="T426" s="39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40"/>
      <c r="AH426" s="41"/>
      <c r="AI426" s="42"/>
      <c r="AJ426" s="43"/>
      <c r="AK426" s="44"/>
      <c r="AL426" s="36"/>
      <c r="AM426" s="36"/>
      <c r="AP426" s="45"/>
    </row>
    <row r="427" spans="1:42" ht="15.75" customHeight="1" x14ac:dyDescent="0.3">
      <c r="A427" s="36"/>
      <c r="B427" s="37"/>
      <c r="C427" s="37"/>
      <c r="D427" s="37"/>
      <c r="E427" s="37"/>
      <c r="F427" s="37"/>
      <c r="G427" s="37"/>
      <c r="H427" s="37"/>
      <c r="I427" s="38"/>
      <c r="J427" s="37"/>
      <c r="K427" s="37"/>
      <c r="L427" s="38"/>
      <c r="M427" s="38"/>
      <c r="N427" s="38"/>
      <c r="O427" s="38"/>
      <c r="Q427" s="37"/>
      <c r="R427" s="37"/>
      <c r="S427" s="37"/>
      <c r="T427" s="39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40"/>
      <c r="AH427" s="41"/>
      <c r="AI427" s="42"/>
      <c r="AJ427" s="43"/>
      <c r="AK427" s="44"/>
      <c r="AL427" s="36"/>
      <c r="AM427" s="36"/>
      <c r="AP427" s="45"/>
    </row>
    <row r="428" spans="1:42" ht="15.75" customHeight="1" x14ac:dyDescent="0.3">
      <c r="A428" s="36"/>
      <c r="B428" s="37"/>
      <c r="C428" s="37"/>
      <c r="D428" s="37"/>
      <c r="E428" s="37"/>
      <c r="F428" s="37"/>
      <c r="G428" s="37"/>
      <c r="H428" s="37"/>
      <c r="I428" s="38"/>
      <c r="J428" s="37"/>
      <c r="K428" s="37"/>
      <c r="L428" s="38"/>
      <c r="M428" s="38"/>
      <c r="N428" s="38"/>
      <c r="O428" s="38"/>
      <c r="Q428" s="37"/>
      <c r="R428" s="37"/>
      <c r="S428" s="37"/>
      <c r="T428" s="39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40"/>
      <c r="AH428" s="41"/>
      <c r="AI428" s="42"/>
      <c r="AJ428" s="43"/>
      <c r="AK428" s="44"/>
      <c r="AL428" s="36"/>
      <c r="AM428" s="36"/>
      <c r="AP428" s="45"/>
    </row>
    <row r="429" spans="1:42" ht="15.75" customHeight="1" x14ac:dyDescent="0.3">
      <c r="A429" s="36"/>
      <c r="B429" s="37"/>
      <c r="C429" s="37"/>
      <c r="D429" s="37"/>
      <c r="E429" s="37"/>
      <c r="F429" s="37"/>
      <c r="G429" s="37"/>
      <c r="H429" s="37"/>
      <c r="I429" s="38"/>
      <c r="J429" s="37"/>
      <c r="K429" s="37"/>
      <c r="L429" s="38"/>
      <c r="M429" s="38"/>
      <c r="N429" s="38"/>
      <c r="O429" s="38"/>
      <c r="Q429" s="37"/>
      <c r="R429" s="37"/>
      <c r="S429" s="37"/>
      <c r="T429" s="39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40"/>
      <c r="AH429" s="41"/>
      <c r="AI429" s="42"/>
      <c r="AJ429" s="43"/>
      <c r="AK429" s="44"/>
      <c r="AL429" s="36"/>
      <c r="AM429" s="36"/>
      <c r="AP429" s="45"/>
    </row>
    <row r="430" spans="1:42" ht="15.75" customHeight="1" x14ac:dyDescent="0.3">
      <c r="A430" s="36"/>
      <c r="B430" s="37"/>
      <c r="C430" s="37"/>
      <c r="D430" s="37"/>
      <c r="E430" s="37"/>
      <c r="F430" s="37"/>
      <c r="G430" s="37"/>
      <c r="H430" s="37"/>
      <c r="I430" s="38"/>
      <c r="J430" s="37"/>
      <c r="K430" s="37"/>
      <c r="L430" s="38"/>
      <c r="M430" s="38"/>
      <c r="N430" s="38"/>
      <c r="O430" s="38"/>
      <c r="Q430" s="37"/>
      <c r="R430" s="37"/>
      <c r="S430" s="37"/>
      <c r="T430" s="39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40"/>
      <c r="AH430" s="41"/>
      <c r="AI430" s="42"/>
      <c r="AJ430" s="43"/>
      <c r="AK430" s="44"/>
      <c r="AL430" s="36"/>
      <c r="AM430" s="36"/>
      <c r="AP430" s="45"/>
    </row>
    <row r="431" spans="1:42" ht="15.75" customHeight="1" x14ac:dyDescent="0.3">
      <c r="A431" s="36"/>
      <c r="B431" s="37"/>
      <c r="C431" s="37"/>
      <c r="D431" s="37"/>
      <c r="E431" s="37"/>
      <c r="F431" s="37"/>
      <c r="G431" s="37"/>
      <c r="H431" s="37"/>
      <c r="I431" s="38"/>
      <c r="J431" s="37"/>
      <c r="K431" s="37"/>
      <c r="L431" s="38"/>
      <c r="M431" s="38"/>
      <c r="N431" s="38"/>
      <c r="O431" s="38"/>
      <c r="Q431" s="37"/>
      <c r="R431" s="37"/>
      <c r="S431" s="37"/>
      <c r="T431" s="39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40"/>
      <c r="AH431" s="41"/>
      <c r="AI431" s="42"/>
      <c r="AJ431" s="43"/>
      <c r="AK431" s="44"/>
      <c r="AL431" s="36"/>
      <c r="AM431" s="36"/>
      <c r="AP431" s="45"/>
    </row>
    <row r="432" spans="1:42" ht="15.75" customHeight="1" x14ac:dyDescent="0.3">
      <c r="A432" s="36"/>
      <c r="B432" s="37"/>
      <c r="C432" s="37"/>
      <c r="D432" s="37"/>
      <c r="E432" s="37"/>
      <c r="F432" s="37"/>
      <c r="G432" s="37"/>
      <c r="H432" s="37"/>
      <c r="I432" s="38"/>
      <c r="J432" s="37"/>
      <c r="K432" s="37"/>
      <c r="L432" s="38"/>
      <c r="M432" s="38"/>
      <c r="N432" s="38"/>
      <c r="O432" s="38"/>
      <c r="Q432" s="37"/>
      <c r="R432" s="37"/>
      <c r="S432" s="37"/>
      <c r="T432" s="39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40"/>
      <c r="AH432" s="41"/>
      <c r="AI432" s="42"/>
      <c r="AJ432" s="43"/>
      <c r="AK432" s="44"/>
      <c r="AL432" s="36"/>
      <c r="AM432" s="36"/>
      <c r="AP432" s="45"/>
    </row>
    <row r="433" spans="1:42" ht="15.75" customHeight="1" x14ac:dyDescent="0.3">
      <c r="A433" s="36"/>
      <c r="B433" s="37"/>
      <c r="C433" s="37"/>
      <c r="D433" s="37"/>
      <c r="E433" s="37"/>
      <c r="F433" s="37"/>
      <c r="G433" s="37"/>
      <c r="H433" s="37"/>
      <c r="I433" s="38"/>
      <c r="J433" s="37"/>
      <c r="K433" s="37"/>
      <c r="L433" s="38"/>
      <c r="M433" s="38"/>
      <c r="N433" s="38"/>
      <c r="O433" s="38"/>
      <c r="Q433" s="37"/>
      <c r="R433" s="37"/>
      <c r="S433" s="37"/>
      <c r="T433" s="39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40"/>
      <c r="AH433" s="41"/>
      <c r="AI433" s="42"/>
      <c r="AJ433" s="43"/>
      <c r="AK433" s="44"/>
      <c r="AL433" s="36"/>
      <c r="AM433" s="36"/>
      <c r="AP433" s="45"/>
    </row>
    <row r="434" spans="1:42" ht="15.75" customHeight="1" x14ac:dyDescent="0.3">
      <c r="A434" s="36"/>
      <c r="B434" s="37"/>
      <c r="C434" s="37"/>
      <c r="D434" s="37"/>
      <c r="E434" s="37"/>
      <c r="F434" s="37"/>
      <c r="G434" s="37"/>
      <c r="H434" s="37"/>
      <c r="I434" s="38"/>
      <c r="J434" s="37"/>
      <c r="K434" s="37"/>
      <c r="L434" s="38"/>
      <c r="M434" s="38"/>
      <c r="N434" s="38"/>
      <c r="O434" s="38"/>
      <c r="Q434" s="37"/>
      <c r="R434" s="37"/>
      <c r="S434" s="37"/>
      <c r="T434" s="39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40"/>
      <c r="AH434" s="41"/>
      <c r="AI434" s="42"/>
      <c r="AJ434" s="43"/>
      <c r="AK434" s="44"/>
      <c r="AL434" s="36"/>
      <c r="AM434" s="36"/>
      <c r="AP434" s="45"/>
    </row>
    <row r="435" spans="1:42" ht="15.75" customHeight="1" x14ac:dyDescent="0.3">
      <c r="A435" s="36"/>
      <c r="B435" s="37"/>
      <c r="C435" s="37"/>
      <c r="D435" s="37"/>
      <c r="E435" s="37"/>
      <c r="F435" s="37"/>
      <c r="G435" s="37"/>
      <c r="H435" s="37"/>
      <c r="I435" s="38"/>
      <c r="J435" s="37"/>
      <c r="K435" s="37"/>
      <c r="L435" s="38"/>
      <c r="M435" s="38"/>
      <c r="N435" s="38"/>
      <c r="O435" s="38"/>
      <c r="Q435" s="37"/>
      <c r="R435" s="37"/>
      <c r="S435" s="37"/>
      <c r="T435" s="39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40"/>
      <c r="AH435" s="41"/>
      <c r="AI435" s="42"/>
      <c r="AJ435" s="43"/>
      <c r="AK435" s="44"/>
      <c r="AL435" s="36"/>
      <c r="AM435" s="36"/>
      <c r="AP435" s="45"/>
    </row>
    <row r="436" spans="1:42" ht="15.75" customHeight="1" x14ac:dyDescent="0.3">
      <c r="A436" s="36"/>
      <c r="B436" s="37"/>
      <c r="C436" s="37"/>
      <c r="D436" s="37"/>
      <c r="E436" s="37"/>
      <c r="F436" s="37"/>
      <c r="G436" s="37"/>
      <c r="H436" s="37"/>
      <c r="I436" s="38"/>
      <c r="J436" s="37"/>
      <c r="K436" s="37"/>
      <c r="L436" s="38"/>
      <c r="M436" s="38"/>
      <c r="N436" s="38"/>
      <c r="O436" s="38"/>
      <c r="Q436" s="37"/>
      <c r="R436" s="37"/>
      <c r="S436" s="37"/>
      <c r="T436" s="39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40"/>
      <c r="AH436" s="41"/>
      <c r="AI436" s="42"/>
      <c r="AJ436" s="43"/>
      <c r="AK436" s="44"/>
      <c r="AL436" s="36"/>
      <c r="AM436" s="36"/>
      <c r="AP436" s="45"/>
    </row>
    <row r="437" spans="1:42" ht="15.75" customHeight="1" x14ac:dyDescent="0.3">
      <c r="A437" s="36"/>
      <c r="B437" s="37"/>
      <c r="C437" s="37"/>
      <c r="D437" s="37"/>
      <c r="E437" s="37"/>
      <c r="F437" s="37"/>
      <c r="G437" s="37"/>
      <c r="H437" s="37"/>
      <c r="I437" s="38"/>
      <c r="J437" s="37"/>
      <c r="K437" s="37"/>
      <c r="L437" s="38"/>
      <c r="M437" s="38"/>
      <c r="N437" s="38"/>
      <c r="O437" s="38"/>
      <c r="Q437" s="37"/>
      <c r="R437" s="37"/>
      <c r="S437" s="37"/>
      <c r="T437" s="39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40"/>
      <c r="AH437" s="41"/>
      <c r="AI437" s="42"/>
      <c r="AJ437" s="43"/>
      <c r="AK437" s="44"/>
      <c r="AL437" s="36"/>
      <c r="AM437" s="36"/>
      <c r="AP437" s="45"/>
    </row>
    <row r="438" spans="1:42" ht="15.75" customHeight="1" x14ac:dyDescent="0.3">
      <c r="A438" s="36"/>
      <c r="B438" s="37"/>
      <c r="C438" s="37"/>
      <c r="D438" s="37"/>
      <c r="E438" s="37"/>
      <c r="F438" s="37"/>
      <c r="G438" s="37"/>
      <c r="H438" s="37"/>
      <c r="I438" s="38"/>
      <c r="J438" s="37"/>
      <c r="K438" s="37"/>
      <c r="L438" s="38"/>
      <c r="M438" s="38"/>
      <c r="N438" s="38"/>
      <c r="O438" s="38"/>
      <c r="Q438" s="37"/>
      <c r="R438" s="37"/>
      <c r="S438" s="37"/>
      <c r="T438" s="39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40"/>
      <c r="AH438" s="41"/>
      <c r="AI438" s="42"/>
      <c r="AJ438" s="43"/>
      <c r="AK438" s="44"/>
      <c r="AL438" s="36"/>
      <c r="AM438" s="36"/>
      <c r="AP438" s="45"/>
    </row>
    <row r="439" spans="1:42" ht="15.75" customHeight="1" x14ac:dyDescent="0.3">
      <c r="A439" s="36"/>
      <c r="B439" s="37"/>
      <c r="C439" s="37"/>
      <c r="D439" s="37"/>
      <c r="E439" s="37"/>
      <c r="F439" s="37"/>
      <c r="G439" s="37"/>
      <c r="H439" s="37"/>
      <c r="I439" s="38"/>
      <c r="J439" s="37"/>
      <c r="K439" s="37"/>
      <c r="L439" s="38"/>
      <c r="M439" s="38"/>
      <c r="N439" s="38"/>
      <c r="O439" s="38"/>
      <c r="Q439" s="37"/>
      <c r="R439" s="37"/>
      <c r="S439" s="37"/>
      <c r="T439" s="39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40"/>
      <c r="AH439" s="41"/>
      <c r="AI439" s="42"/>
      <c r="AJ439" s="43"/>
      <c r="AK439" s="44"/>
      <c r="AL439" s="36"/>
      <c r="AM439" s="36"/>
      <c r="AP439" s="45"/>
    </row>
    <row r="440" spans="1:42" ht="15.75" customHeight="1" x14ac:dyDescent="0.3">
      <c r="A440" s="36"/>
      <c r="B440" s="37"/>
      <c r="C440" s="37"/>
      <c r="D440" s="37"/>
      <c r="E440" s="37"/>
      <c r="F440" s="37"/>
      <c r="G440" s="37"/>
      <c r="H440" s="37"/>
      <c r="I440" s="38"/>
      <c r="J440" s="37"/>
      <c r="K440" s="37"/>
      <c r="L440" s="38"/>
      <c r="M440" s="38"/>
      <c r="N440" s="38"/>
      <c r="O440" s="38"/>
      <c r="Q440" s="37"/>
      <c r="R440" s="37"/>
      <c r="S440" s="37"/>
      <c r="T440" s="39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40"/>
      <c r="AH440" s="41"/>
      <c r="AI440" s="42"/>
      <c r="AJ440" s="43"/>
      <c r="AK440" s="44"/>
      <c r="AL440" s="36"/>
      <c r="AM440" s="36"/>
      <c r="AP440" s="45"/>
    </row>
    <row r="441" spans="1:42" ht="15.75" customHeight="1" x14ac:dyDescent="0.3">
      <c r="A441" s="36"/>
      <c r="B441" s="37"/>
      <c r="C441" s="37"/>
      <c r="D441" s="37"/>
      <c r="E441" s="37"/>
      <c r="F441" s="37"/>
      <c r="G441" s="37"/>
      <c r="H441" s="37"/>
      <c r="I441" s="38"/>
      <c r="J441" s="37"/>
      <c r="K441" s="37"/>
      <c r="L441" s="38"/>
      <c r="M441" s="38"/>
      <c r="N441" s="38"/>
      <c r="O441" s="38"/>
      <c r="Q441" s="37"/>
      <c r="R441" s="37"/>
      <c r="S441" s="37"/>
      <c r="T441" s="39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40"/>
      <c r="AH441" s="41"/>
      <c r="AI441" s="42"/>
      <c r="AJ441" s="43"/>
      <c r="AK441" s="44"/>
      <c r="AL441" s="36"/>
      <c r="AM441" s="36"/>
      <c r="AP441" s="45"/>
    </row>
    <row r="442" spans="1:42" ht="15.75" customHeight="1" x14ac:dyDescent="0.3">
      <c r="A442" s="36"/>
      <c r="B442" s="37"/>
      <c r="C442" s="37"/>
      <c r="D442" s="37"/>
      <c r="E442" s="37"/>
      <c r="F442" s="37"/>
      <c r="G442" s="37"/>
      <c r="H442" s="37"/>
      <c r="I442" s="38"/>
      <c r="J442" s="37"/>
      <c r="K442" s="37"/>
      <c r="L442" s="38"/>
      <c r="M442" s="38"/>
      <c r="N442" s="38"/>
      <c r="O442" s="38"/>
      <c r="Q442" s="37"/>
      <c r="R442" s="37"/>
      <c r="S442" s="37"/>
      <c r="T442" s="39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40"/>
      <c r="AH442" s="41"/>
      <c r="AI442" s="42"/>
      <c r="AJ442" s="43"/>
      <c r="AK442" s="44"/>
      <c r="AL442" s="36"/>
      <c r="AM442" s="36"/>
      <c r="AP442" s="45"/>
    </row>
    <row r="443" spans="1:42" ht="15.75" customHeight="1" x14ac:dyDescent="0.3">
      <c r="A443" s="36"/>
      <c r="B443" s="37"/>
      <c r="C443" s="37"/>
      <c r="D443" s="37"/>
      <c r="E443" s="37"/>
      <c r="F443" s="37"/>
      <c r="G443" s="37"/>
      <c r="H443" s="37"/>
      <c r="I443" s="38"/>
      <c r="J443" s="37"/>
      <c r="K443" s="37"/>
      <c r="L443" s="38"/>
      <c r="M443" s="38"/>
      <c r="N443" s="38"/>
      <c r="O443" s="38"/>
      <c r="Q443" s="37"/>
      <c r="R443" s="37"/>
      <c r="S443" s="37"/>
      <c r="T443" s="39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40"/>
      <c r="AH443" s="41"/>
      <c r="AI443" s="42"/>
      <c r="AJ443" s="43"/>
      <c r="AK443" s="44"/>
      <c r="AL443" s="36"/>
      <c r="AM443" s="36"/>
      <c r="AP443" s="45"/>
    </row>
    <row r="444" spans="1:42" ht="15.75" customHeight="1" x14ac:dyDescent="0.3">
      <c r="A444" s="36"/>
      <c r="B444" s="37"/>
      <c r="C444" s="37"/>
      <c r="D444" s="37"/>
      <c r="E444" s="37"/>
      <c r="F444" s="37"/>
      <c r="G444" s="37"/>
      <c r="H444" s="37"/>
      <c r="I444" s="38"/>
      <c r="J444" s="37"/>
      <c r="K444" s="37"/>
      <c r="L444" s="38"/>
      <c r="M444" s="38"/>
      <c r="N444" s="38"/>
      <c r="O444" s="38"/>
      <c r="Q444" s="37"/>
      <c r="R444" s="37"/>
      <c r="S444" s="37"/>
      <c r="T444" s="39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40"/>
      <c r="AH444" s="41"/>
      <c r="AI444" s="42"/>
      <c r="AJ444" s="43"/>
      <c r="AK444" s="44"/>
      <c r="AL444" s="36"/>
      <c r="AM444" s="36"/>
      <c r="AP444" s="45"/>
    </row>
    <row r="445" spans="1:42" ht="15.75" customHeight="1" x14ac:dyDescent="0.3">
      <c r="A445" s="36"/>
      <c r="B445" s="37"/>
      <c r="C445" s="37"/>
      <c r="D445" s="37"/>
      <c r="E445" s="37"/>
      <c r="F445" s="37"/>
      <c r="G445" s="37"/>
      <c r="H445" s="37"/>
      <c r="I445" s="38"/>
      <c r="J445" s="37"/>
      <c r="K445" s="37"/>
      <c r="L445" s="38"/>
      <c r="M445" s="38"/>
      <c r="N445" s="38"/>
      <c r="O445" s="38"/>
      <c r="Q445" s="37"/>
      <c r="R445" s="37"/>
      <c r="S445" s="37"/>
      <c r="T445" s="39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40"/>
      <c r="AH445" s="41"/>
      <c r="AI445" s="42"/>
      <c r="AJ445" s="43"/>
      <c r="AK445" s="44"/>
      <c r="AL445" s="36"/>
      <c r="AM445" s="36"/>
      <c r="AP445" s="45"/>
    </row>
    <row r="446" spans="1:42" ht="15.75" customHeight="1" x14ac:dyDescent="0.3">
      <c r="A446" s="36"/>
      <c r="B446" s="37"/>
      <c r="C446" s="37"/>
      <c r="D446" s="37"/>
      <c r="E446" s="37"/>
      <c r="F446" s="37"/>
      <c r="G446" s="37"/>
      <c r="H446" s="37"/>
      <c r="I446" s="38"/>
      <c r="J446" s="37"/>
      <c r="K446" s="37"/>
      <c r="L446" s="38"/>
      <c r="M446" s="38"/>
      <c r="N446" s="38"/>
      <c r="O446" s="38"/>
      <c r="Q446" s="37"/>
      <c r="R446" s="37"/>
      <c r="S446" s="37"/>
      <c r="T446" s="39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40"/>
      <c r="AH446" s="41"/>
      <c r="AI446" s="42"/>
      <c r="AJ446" s="43"/>
      <c r="AK446" s="44"/>
      <c r="AL446" s="36"/>
      <c r="AM446" s="36"/>
      <c r="AP446" s="45"/>
    </row>
    <row r="447" spans="1:42" ht="15.75" customHeight="1" x14ac:dyDescent="0.3">
      <c r="A447" s="36"/>
      <c r="B447" s="37"/>
      <c r="C447" s="37"/>
      <c r="D447" s="37"/>
      <c r="E447" s="37"/>
      <c r="F447" s="37"/>
      <c r="G447" s="37"/>
      <c r="H447" s="37"/>
      <c r="I447" s="38"/>
      <c r="J447" s="37"/>
      <c r="K447" s="37"/>
      <c r="L447" s="38"/>
      <c r="M447" s="38"/>
      <c r="N447" s="38"/>
      <c r="O447" s="38"/>
      <c r="Q447" s="37"/>
      <c r="R447" s="37"/>
      <c r="S447" s="37"/>
      <c r="T447" s="39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40"/>
      <c r="AH447" s="41"/>
      <c r="AI447" s="42"/>
      <c r="AJ447" s="43"/>
      <c r="AK447" s="44"/>
      <c r="AL447" s="36"/>
      <c r="AM447" s="36"/>
      <c r="AP447" s="45"/>
    </row>
    <row r="448" spans="1:42" ht="15.75" customHeight="1" x14ac:dyDescent="0.3">
      <c r="A448" s="36"/>
      <c r="B448" s="37"/>
      <c r="C448" s="37"/>
      <c r="D448" s="37"/>
      <c r="E448" s="37"/>
      <c r="F448" s="37"/>
      <c r="G448" s="37"/>
      <c r="H448" s="37"/>
      <c r="I448" s="38"/>
      <c r="J448" s="37"/>
      <c r="K448" s="37"/>
      <c r="L448" s="38"/>
      <c r="M448" s="38"/>
      <c r="N448" s="38"/>
      <c r="O448" s="38"/>
      <c r="Q448" s="37"/>
      <c r="R448" s="37"/>
      <c r="S448" s="37"/>
      <c r="T448" s="39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40"/>
      <c r="AH448" s="41"/>
      <c r="AI448" s="42"/>
      <c r="AJ448" s="43"/>
      <c r="AK448" s="44"/>
      <c r="AL448" s="36"/>
      <c r="AM448" s="36"/>
      <c r="AP448" s="45"/>
    </row>
    <row r="449" spans="1:42" ht="15.75" customHeight="1" x14ac:dyDescent="0.3">
      <c r="A449" s="36"/>
      <c r="B449" s="37"/>
      <c r="C449" s="37"/>
      <c r="D449" s="37"/>
      <c r="E449" s="37"/>
      <c r="F449" s="37"/>
      <c r="G449" s="37"/>
      <c r="H449" s="37"/>
      <c r="I449" s="38"/>
      <c r="J449" s="37"/>
      <c r="K449" s="37"/>
      <c r="L449" s="38"/>
      <c r="M449" s="38"/>
      <c r="N449" s="38"/>
      <c r="O449" s="38"/>
      <c r="Q449" s="37"/>
      <c r="R449" s="37"/>
      <c r="S449" s="37"/>
      <c r="T449" s="39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40"/>
      <c r="AH449" s="41"/>
      <c r="AI449" s="42"/>
      <c r="AJ449" s="43"/>
      <c r="AK449" s="44"/>
      <c r="AL449" s="36"/>
      <c r="AM449" s="36"/>
      <c r="AP449" s="45"/>
    </row>
    <row r="450" spans="1:42" ht="15.75" customHeight="1" x14ac:dyDescent="0.3">
      <c r="A450" s="36"/>
      <c r="B450" s="37"/>
      <c r="C450" s="37"/>
      <c r="D450" s="37"/>
      <c r="E450" s="37"/>
      <c r="F450" s="37"/>
      <c r="G450" s="37"/>
      <c r="H450" s="37"/>
      <c r="I450" s="38"/>
      <c r="J450" s="37"/>
      <c r="K450" s="37"/>
      <c r="L450" s="38"/>
      <c r="M450" s="38"/>
      <c r="N450" s="38"/>
      <c r="O450" s="38"/>
      <c r="Q450" s="37"/>
      <c r="R450" s="37"/>
      <c r="S450" s="37"/>
      <c r="T450" s="39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40"/>
      <c r="AH450" s="41"/>
      <c r="AI450" s="42"/>
      <c r="AJ450" s="43"/>
      <c r="AK450" s="44"/>
      <c r="AL450" s="36"/>
      <c r="AM450" s="36"/>
      <c r="AP450" s="45"/>
    </row>
    <row r="451" spans="1:42" ht="15.75" customHeight="1" x14ac:dyDescent="0.3">
      <c r="A451" s="36"/>
      <c r="B451" s="37"/>
      <c r="C451" s="37"/>
      <c r="D451" s="37"/>
      <c r="E451" s="37"/>
      <c r="F451" s="37"/>
      <c r="G451" s="37"/>
      <c r="H451" s="37"/>
      <c r="I451" s="38"/>
      <c r="J451" s="37"/>
      <c r="K451" s="37"/>
      <c r="L451" s="38"/>
      <c r="M451" s="38"/>
      <c r="N451" s="38"/>
      <c r="O451" s="38"/>
      <c r="Q451" s="37"/>
      <c r="R451" s="37"/>
      <c r="S451" s="37"/>
      <c r="T451" s="39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40"/>
      <c r="AH451" s="41"/>
      <c r="AI451" s="42"/>
      <c r="AJ451" s="43"/>
      <c r="AK451" s="44"/>
      <c r="AL451" s="36"/>
      <c r="AM451" s="36"/>
      <c r="AP451" s="45"/>
    </row>
    <row r="452" spans="1:42" ht="15.75" customHeight="1" x14ac:dyDescent="0.3">
      <c r="A452" s="36"/>
      <c r="B452" s="37"/>
      <c r="C452" s="37"/>
      <c r="D452" s="37"/>
      <c r="E452" s="37"/>
      <c r="F452" s="37"/>
      <c r="G452" s="37"/>
      <c r="H452" s="37"/>
      <c r="I452" s="38"/>
      <c r="J452" s="37"/>
      <c r="K452" s="37"/>
      <c r="L452" s="38"/>
      <c r="M452" s="38"/>
      <c r="N452" s="38"/>
      <c r="O452" s="38"/>
      <c r="Q452" s="37"/>
      <c r="R452" s="37"/>
      <c r="S452" s="37"/>
      <c r="T452" s="39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40"/>
      <c r="AH452" s="41"/>
      <c r="AI452" s="42"/>
      <c r="AJ452" s="43"/>
      <c r="AK452" s="44"/>
      <c r="AL452" s="36"/>
      <c r="AM452" s="36"/>
      <c r="AP452" s="45"/>
    </row>
    <row r="453" spans="1:42" ht="15.75" customHeight="1" x14ac:dyDescent="0.3">
      <c r="A453" s="36"/>
      <c r="B453" s="37"/>
      <c r="C453" s="37"/>
      <c r="D453" s="37"/>
      <c r="E453" s="37"/>
      <c r="F453" s="37"/>
      <c r="G453" s="37"/>
      <c r="H453" s="37"/>
      <c r="I453" s="38"/>
      <c r="J453" s="37"/>
      <c r="K453" s="37"/>
      <c r="L453" s="38"/>
      <c r="M453" s="38"/>
      <c r="N453" s="38"/>
      <c r="O453" s="38"/>
      <c r="Q453" s="37"/>
      <c r="R453" s="37"/>
      <c r="S453" s="37"/>
      <c r="T453" s="39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40"/>
      <c r="AH453" s="41"/>
      <c r="AI453" s="42"/>
      <c r="AJ453" s="43"/>
      <c r="AK453" s="44"/>
      <c r="AL453" s="36"/>
      <c r="AM453" s="36"/>
      <c r="AP453" s="45"/>
    </row>
    <row r="454" spans="1:42" ht="15.75" customHeight="1" x14ac:dyDescent="0.3">
      <c r="A454" s="36"/>
      <c r="B454" s="37"/>
      <c r="C454" s="37"/>
      <c r="D454" s="37"/>
      <c r="E454" s="37"/>
      <c r="F454" s="37"/>
      <c r="G454" s="37"/>
      <c r="H454" s="37"/>
      <c r="I454" s="38"/>
      <c r="J454" s="37"/>
      <c r="K454" s="37"/>
      <c r="L454" s="38"/>
      <c r="M454" s="38"/>
      <c r="N454" s="38"/>
      <c r="O454" s="38"/>
      <c r="Q454" s="37"/>
      <c r="R454" s="37"/>
      <c r="S454" s="37"/>
      <c r="T454" s="39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40"/>
      <c r="AH454" s="41"/>
      <c r="AI454" s="42"/>
      <c r="AJ454" s="43"/>
      <c r="AK454" s="44"/>
      <c r="AL454" s="36"/>
      <c r="AM454" s="36"/>
      <c r="AP454" s="45"/>
    </row>
    <row r="455" spans="1:42" ht="15.75" customHeight="1" x14ac:dyDescent="0.3">
      <c r="A455" s="36"/>
      <c r="B455" s="37"/>
      <c r="C455" s="37"/>
      <c r="D455" s="37"/>
      <c r="E455" s="37"/>
      <c r="F455" s="37"/>
      <c r="G455" s="37"/>
      <c r="H455" s="37"/>
      <c r="I455" s="38"/>
      <c r="J455" s="37"/>
      <c r="K455" s="37"/>
      <c r="L455" s="38"/>
      <c r="M455" s="38"/>
      <c r="N455" s="38"/>
      <c r="O455" s="38"/>
      <c r="Q455" s="37"/>
      <c r="R455" s="37"/>
      <c r="S455" s="37"/>
      <c r="T455" s="39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40"/>
      <c r="AH455" s="41"/>
      <c r="AI455" s="42"/>
      <c r="AJ455" s="43"/>
      <c r="AK455" s="44"/>
      <c r="AL455" s="36"/>
      <c r="AM455" s="36"/>
      <c r="AP455" s="45"/>
    </row>
    <row r="456" spans="1:42" ht="15.75" customHeight="1" x14ac:dyDescent="0.3">
      <c r="A456" s="36"/>
      <c r="B456" s="37"/>
      <c r="C456" s="37"/>
      <c r="D456" s="37"/>
      <c r="E456" s="37"/>
      <c r="F456" s="37"/>
      <c r="G456" s="37"/>
      <c r="H456" s="37"/>
      <c r="I456" s="38"/>
      <c r="J456" s="37"/>
      <c r="K456" s="37"/>
      <c r="L456" s="38"/>
      <c r="M456" s="38"/>
      <c r="N456" s="38"/>
      <c r="O456" s="38"/>
      <c r="Q456" s="37"/>
      <c r="R456" s="37"/>
      <c r="S456" s="37"/>
      <c r="T456" s="39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40"/>
      <c r="AH456" s="41"/>
      <c r="AI456" s="42"/>
      <c r="AJ456" s="43"/>
      <c r="AK456" s="44"/>
      <c r="AL456" s="36"/>
      <c r="AM456" s="36"/>
      <c r="AP456" s="45"/>
    </row>
    <row r="457" spans="1:42" ht="15.75" customHeight="1" x14ac:dyDescent="0.3">
      <c r="A457" s="36"/>
      <c r="B457" s="37"/>
      <c r="C457" s="37"/>
      <c r="D457" s="37"/>
      <c r="E457" s="37"/>
      <c r="F457" s="37"/>
      <c r="G457" s="37"/>
      <c r="H457" s="37"/>
      <c r="I457" s="38"/>
      <c r="J457" s="37"/>
      <c r="K457" s="37"/>
      <c r="L457" s="38"/>
      <c r="M457" s="38"/>
      <c r="N457" s="38"/>
      <c r="O457" s="38"/>
      <c r="Q457" s="37"/>
      <c r="R457" s="37"/>
      <c r="S457" s="37"/>
      <c r="T457" s="39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40"/>
      <c r="AH457" s="41"/>
      <c r="AI457" s="42"/>
      <c r="AJ457" s="43"/>
      <c r="AK457" s="44"/>
      <c r="AL457" s="36"/>
      <c r="AM457" s="36"/>
      <c r="AP457" s="45"/>
    </row>
    <row r="458" spans="1:42" ht="15.75" customHeight="1" x14ac:dyDescent="0.3">
      <c r="A458" s="36"/>
      <c r="B458" s="37"/>
      <c r="C458" s="37"/>
      <c r="D458" s="37"/>
      <c r="E458" s="37"/>
      <c r="F458" s="37"/>
      <c r="G458" s="37"/>
      <c r="H458" s="37"/>
      <c r="I458" s="38"/>
      <c r="J458" s="37"/>
      <c r="K458" s="37"/>
      <c r="L458" s="38"/>
      <c r="M458" s="38"/>
      <c r="N458" s="38"/>
      <c r="O458" s="38"/>
      <c r="Q458" s="37"/>
      <c r="R458" s="37"/>
      <c r="S458" s="37"/>
      <c r="T458" s="39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40"/>
      <c r="AH458" s="41"/>
      <c r="AI458" s="42"/>
      <c r="AJ458" s="43"/>
      <c r="AK458" s="44"/>
      <c r="AL458" s="36"/>
      <c r="AM458" s="36"/>
      <c r="AP458" s="45"/>
    </row>
    <row r="459" spans="1:42" ht="15.75" customHeight="1" x14ac:dyDescent="0.3">
      <c r="A459" s="36"/>
      <c r="B459" s="37"/>
      <c r="C459" s="37"/>
      <c r="D459" s="37"/>
      <c r="E459" s="37"/>
      <c r="F459" s="37"/>
      <c r="G459" s="37"/>
      <c r="H459" s="37"/>
      <c r="I459" s="38"/>
      <c r="J459" s="37"/>
      <c r="K459" s="37"/>
      <c r="L459" s="38"/>
      <c r="M459" s="38"/>
      <c r="N459" s="38"/>
      <c r="O459" s="38"/>
      <c r="Q459" s="37"/>
      <c r="R459" s="37"/>
      <c r="S459" s="37"/>
      <c r="T459" s="39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40"/>
      <c r="AH459" s="41"/>
      <c r="AI459" s="42"/>
      <c r="AJ459" s="43"/>
      <c r="AK459" s="44"/>
      <c r="AL459" s="36"/>
      <c r="AM459" s="36"/>
      <c r="AP459" s="45"/>
    </row>
    <row r="460" spans="1:42" ht="15.75" customHeight="1" x14ac:dyDescent="0.3">
      <c r="A460" s="36"/>
      <c r="B460" s="37"/>
      <c r="C460" s="37"/>
      <c r="D460" s="37"/>
      <c r="E460" s="37"/>
      <c r="F460" s="37"/>
      <c r="G460" s="37"/>
      <c r="H460" s="37"/>
      <c r="I460" s="38"/>
      <c r="J460" s="37"/>
      <c r="K460" s="37"/>
      <c r="L460" s="38"/>
      <c r="M460" s="38"/>
      <c r="N460" s="38"/>
      <c r="O460" s="38"/>
      <c r="Q460" s="37"/>
      <c r="R460" s="37"/>
      <c r="S460" s="37"/>
      <c r="T460" s="39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40"/>
      <c r="AH460" s="41"/>
      <c r="AI460" s="42"/>
      <c r="AJ460" s="43"/>
      <c r="AK460" s="44"/>
      <c r="AL460" s="36"/>
      <c r="AM460" s="36"/>
      <c r="AP460" s="45"/>
    </row>
    <row r="461" spans="1:42" ht="15.75" customHeight="1" x14ac:dyDescent="0.3">
      <c r="A461" s="36"/>
      <c r="B461" s="37"/>
      <c r="C461" s="37"/>
      <c r="D461" s="37"/>
      <c r="E461" s="37"/>
      <c r="F461" s="37"/>
      <c r="G461" s="37"/>
      <c r="H461" s="37"/>
      <c r="I461" s="38"/>
      <c r="J461" s="37"/>
      <c r="K461" s="37"/>
      <c r="L461" s="38"/>
      <c r="M461" s="38"/>
      <c r="N461" s="38"/>
      <c r="O461" s="38"/>
      <c r="Q461" s="37"/>
      <c r="R461" s="37"/>
      <c r="S461" s="37"/>
      <c r="T461" s="39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40"/>
      <c r="AH461" s="41"/>
      <c r="AI461" s="42"/>
      <c r="AJ461" s="43"/>
      <c r="AK461" s="44"/>
      <c r="AL461" s="36"/>
      <c r="AM461" s="36"/>
      <c r="AP461" s="45"/>
    </row>
    <row r="462" spans="1:42" ht="15.75" customHeight="1" x14ac:dyDescent="0.3">
      <c r="A462" s="36"/>
      <c r="B462" s="37"/>
      <c r="C462" s="37"/>
      <c r="D462" s="37"/>
      <c r="E462" s="37"/>
      <c r="F462" s="37"/>
      <c r="G462" s="37"/>
      <c r="H462" s="37"/>
      <c r="I462" s="38"/>
      <c r="J462" s="37"/>
      <c r="K462" s="37"/>
      <c r="L462" s="38"/>
      <c r="M462" s="38"/>
      <c r="N462" s="38"/>
      <c r="O462" s="38"/>
      <c r="Q462" s="37"/>
      <c r="R462" s="37"/>
      <c r="S462" s="37"/>
      <c r="T462" s="39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40"/>
      <c r="AH462" s="41"/>
      <c r="AI462" s="42"/>
      <c r="AJ462" s="43"/>
      <c r="AK462" s="44"/>
      <c r="AL462" s="36"/>
      <c r="AM462" s="36"/>
      <c r="AP462" s="45"/>
    </row>
    <row r="463" spans="1:42" ht="15.75" customHeight="1" x14ac:dyDescent="0.3">
      <c r="A463" s="36"/>
      <c r="B463" s="37"/>
      <c r="C463" s="37"/>
      <c r="D463" s="37"/>
      <c r="E463" s="37"/>
      <c r="F463" s="37"/>
      <c r="G463" s="37"/>
      <c r="H463" s="37"/>
      <c r="I463" s="38"/>
      <c r="J463" s="37"/>
      <c r="K463" s="37"/>
      <c r="L463" s="38"/>
      <c r="M463" s="38"/>
      <c r="N463" s="38"/>
      <c r="O463" s="38"/>
      <c r="Q463" s="37"/>
      <c r="R463" s="37"/>
      <c r="S463" s="37"/>
      <c r="T463" s="39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40"/>
      <c r="AH463" s="41"/>
      <c r="AI463" s="42"/>
      <c r="AJ463" s="43"/>
      <c r="AK463" s="44"/>
      <c r="AL463" s="36"/>
      <c r="AM463" s="36"/>
      <c r="AP463" s="45"/>
    </row>
    <row r="464" spans="1:42" ht="15.75" customHeight="1" x14ac:dyDescent="0.3">
      <c r="A464" s="36"/>
      <c r="B464" s="37"/>
      <c r="C464" s="37"/>
      <c r="D464" s="37"/>
      <c r="E464" s="37"/>
      <c r="F464" s="37"/>
      <c r="G464" s="37"/>
      <c r="H464" s="37"/>
      <c r="I464" s="38"/>
      <c r="J464" s="37"/>
      <c r="K464" s="37"/>
      <c r="L464" s="38"/>
      <c r="M464" s="38"/>
      <c r="N464" s="38"/>
      <c r="O464" s="38"/>
      <c r="Q464" s="37"/>
      <c r="R464" s="37"/>
      <c r="S464" s="37"/>
      <c r="T464" s="39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40"/>
      <c r="AH464" s="41"/>
      <c r="AI464" s="42"/>
      <c r="AJ464" s="43"/>
      <c r="AK464" s="44"/>
      <c r="AL464" s="36"/>
      <c r="AM464" s="36"/>
      <c r="AP464" s="45"/>
    </row>
    <row r="465" spans="1:42" ht="15.75" customHeight="1" x14ac:dyDescent="0.3">
      <c r="A465" s="36"/>
      <c r="B465" s="37"/>
      <c r="C465" s="37"/>
      <c r="D465" s="37"/>
      <c r="E465" s="37"/>
      <c r="F465" s="37"/>
      <c r="G465" s="37"/>
      <c r="H465" s="37"/>
      <c r="I465" s="38"/>
      <c r="J465" s="37"/>
      <c r="K465" s="37"/>
      <c r="L465" s="38"/>
      <c r="M465" s="38"/>
      <c r="N465" s="38"/>
      <c r="O465" s="38"/>
      <c r="Q465" s="37"/>
      <c r="R465" s="37"/>
      <c r="S465" s="37"/>
      <c r="T465" s="39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40"/>
      <c r="AH465" s="41"/>
      <c r="AI465" s="42"/>
      <c r="AJ465" s="43"/>
      <c r="AK465" s="44"/>
      <c r="AL465" s="36"/>
      <c r="AM465" s="36"/>
      <c r="AP465" s="45"/>
    </row>
    <row r="466" spans="1:42" ht="15.75" customHeight="1" x14ac:dyDescent="0.3">
      <c r="A466" s="36"/>
      <c r="B466" s="37"/>
      <c r="C466" s="37"/>
      <c r="D466" s="37"/>
      <c r="E466" s="37"/>
      <c r="F466" s="37"/>
      <c r="G466" s="37"/>
      <c r="H466" s="37"/>
      <c r="I466" s="38"/>
      <c r="J466" s="37"/>
      <c r="K466" s="37"/>
      <c r="L466" s="38"/>
      <c r="M466" s="38"/>
      <c r="N466" s="38"/>
      <c r="O466" s="38"/>
      <c r="Q466" s="37"/>
      <c r="R466" s="37"/>
      <c r="S466" s="37"/>
      <c r="T466" s="39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40"/>
      <c r="AH466" s="41"/>
      <c r="AI466" s="42"/>
      <c r="AJ466" s="43"/>
      <c r="AK466" s="44"/>
      <c r="AL466" s="36"/>
      <c r="AM466" s="36"/>
      <c r="AP466" s="45"/>
    </row>
    <row r="467" spans="1:42" ht="15.75" customHeight="1" x14ac:dyDescent="0.3">
      <c r="A467" s="36"/>
      <c r="B467" s="37"/>
      <c r="C467" s="37"/>
      <c r="D467" s="37"/>
      <c r="E467" s="37"/>
      <c r="F467" s="37"/>
      <c r="G467" s="37"/>
      <c r="H467" s="37"/>
      <c r="I467" s="38"/>
      <c r="J467" s="37"/>
      <c r="K467" s="37"/>
      <c r="L467" s="38"/>
      <c r="M467" s="38"/>
      <c r="N467" s="38"/>
      <c r="O467" s="38"/>
      <c r="Q467" s="37"/>
      <c r="R467" s="37"/>
      <c r="S467" s="37"/>
      <c r="T467" s="39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40"/>
      <c r="AH467" s="41"/>
      <c r="AI467" s="42"/>
      <c r="AJ467" s="43"/>
      <c r="AK467" s="44"/>
      <c r="AL467" s="36"/>
      <c r="AM467" s="36"/>
      <c r="AP467" s="45"/>
    </row>
    <row r="468" spans="1:42" ht="15.75" customHeight="1" x14ac:dyDescent="0.3">
      <c r="A468" s="36"/>
      <c r="B468" s="37"/>
      <c r="C468" s="37"/>
      <c r="D468" s="37"/>
      <c r="E468" s="37"/>
      <c r="F468" s="37"/>
      <c r="G468" s="37"/>
      <c r="H468" s="37"/>
      <c r="I468" s="38"/>
      <c r="J468" s="37"/>
      <c r="K468" s="37"/>
      <c r="L468" s="38"/>
      <c r="M468" s="38"/>
      <c r="N468" s="38"/>
      <c r="O468" s="38"/>
      <c r="Q468" s="37"/>
      <c r="R468" s="37"/>
      <c r="S468" s="37"/>
      <c r="T468" s="39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40"/>
      <c r="AH468" s="41"/>
      <c r="AI468" s="42"/>
      <c r="AJ468" s="43"/>
      <c r="AK468" s="44"/>
      <c r="AL468" s="36"/>
      <c r="AM468" s="36"/>
      <c r="AP468" s="45"/>
    </row>
    <row r="469" spans="1:42" ht="15.75" customHeight="1" x14ac:dyDescent="0.3">
      <c r="A469" s="36"/>
      <c r="B469" s="37"/>
      <c r="C469" s="37"/>
      <c r="D469" s="37"/>
      <c r="E469" s="37"/>
      <c r="F469" s="37"/>
      <c r="G469" s="37"/>
      <c r="H469" s="37"/>
      <c r="I469" s="38"/>
      <c r="J469" s="37"/>
      <c r="K469" s="37"/>
      <c r="L469" s="38"/>
      <c r="M469" s="38"/>
      <c r="N469" s="38"/>
      <c r="O469" s="38"/>
      <c r="Q469" s="37"/>
      <c r="R469" s="37"/>
      <c r="S469" s="37"/>
      <c r="T469" s="39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40"/>
      <c r="AH469" s="41"/>
      <c r="AI469" s="42"/>
      <c r="AJ469" s="43"/>
      <c r="AK469" s="44"/>
      <c r="AL469" s="36"/>
      <c r="AM469" s="36"/>
      <c r="AP469" s="45"/>
    </row>
    <row r="470" spans="1:42" ht="15.75" customHeight="1" x14ac:dyDescent="0.3">
      <c r="A470" s="36"/>
      <c r="B470" s="37"/>
      <c r="C470" s="37"/>
      <c r="D470" s="37"/>
      <c r="E470" s="37"/>
      <c r="F470" s="37"/>
      <c r="G470" s="37"/>
      <c r="H470" s="37"/>
      <c r="I470" s="38"/>
      <c r="J470" s="37"/>
      <c r="K470" s="37"/>
      <c r="L470" s="38"/>
      <c r="M470" s="38"/>
      <c r="N470" s="38"/>
      <c r="O470" s="38"/>
      <c r="Q470" s="37"/>
      <c r="R470" s="37"/>
      <c r="S470" s="37"/>
      <c r="T470" s="39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40"/>
      <c r="AH470" s="41"/>
      <c r="AI470" s="42"/>
      <c r="AJ470" s="43"/>
      <c r="AK470" s="44"/>
      <c r="AL470" s="36"/>
      <c r="AM470" s="36"/>
      <c r="AP470" s="45"/>
    </row>
    <row r="471" spans="1:42" ht="15.75" customHeight="1" x14ac:dyDescent="0.3">
      <c r="A471" s="36"/>
      <c r="B471" s="37"/>
      <c r="C471" s="37"/>
      <c r="D471" s="37"/>
      <c r="E471" s="37"/>
      <c r="F471" s="37"/>
      <c r="G471" s="37"/>
      <c r="H471" s="37"/>
      <c r="I471" s="38"/>
      <c r="J471" s="37"/>
      <c r="K471" s="37"/>
      <c r="L471" s="38"/>
      <c r="M471" s="38"/>
      <c r="N471" s="38"/>
      <c r="O471" s="38"/>
      <c r="Q471" s="37"/>
      <c r="R471" s="37"/>
      <c r="S471" s="37"/>
      <c r="T471" s="39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40"/>
      <c r="AH471" s="41"/>
      <c r="AI471" s="42"/>
      <c r="AJ471" s="43"/>
      <c r="AK471" s="44"/>
      <c r="AL471" s="36"/>
      <c r="AM471" s="36"/>
      <c r="AP471" s="45"/>
    </row>
    <row r="472" spans="1:42" ht="15.75" customHeight="1" x14ac:dyDescent="0.3">
      <c r="A472" s="36"/>
      <c r="B472" s="37"/>
      <c r="C472" s="37"/>
      <c r="D472" s="37"/>
      <c r="E472" s="37"/>
      <c r="F472" s="37"/>
      <c r="G472" s="37"/>
      <c r="H472" s="37"/>
      <c r="I472" s="38"/>
      <c r="J472" s="37"/>
      <c r="K472" s="37"/>
      <c r="L472" s="38"/>
      <c r="M472" s="38"/>
      <c r="N472" s="38"/>
      <c r="O472" s="38"/>
      <c r="Q472" s="37"/>
      <c r="R472" s="37"/>
      <c r="S472" s="37"/>
      <c r="T472" s="39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40"/>
      <c r="AH472" s="41"/>
      <c r="AI472" s="42"/>
      <c r="AJ472" s="43"/>
      <c r="AK472" s="44"/>
      <c r="AL472" s="36"/>
      <c r="AM472" s="36"/>
      <c r="AP472" s="45"/>
    </row>
    <row r="473" spans="1:42" ht="15.75" customHeight="1" x14ac:dyDescent="0.3">
      <c r="A473" s="36"/>
      <c r="B473" s="37"/>
      <c r="C473" s="37"/>
      <c r="D473" s="37"/>
      <c r="E473" s="37"/>
      <c r="F473" s="37"/>
      <c r="G473" s="37"/>
      <c r="H473" s="37"/>
      <c r="I473" s="38"/>
      <c r="J473" s="37"/>
      <c r="K473" s="37"/>
      <c r="L473" s="38"/>
      <c r="M473" s="38"/>
      <c r="N473" s="38"/>
      <c r="O473" s="38"/>
      <c r="Q473" s="37"/>
      <c r="R473" s="37"/>
      <c r="S473" s="37"/>
      <c r="T473" s="39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40"/>
      <c r="AH473" s="41"/>
      <c r="AI473" s="42"/>
      <c r="AJ473" s="43"/>
      <c r="AK473" s="44"/>
      <c r="AL473" s="36"/>
      <c r="AM473" s="36"/>
      <c r="AP473" s="45"/>
    </row>
    <row r="474" spans="1:42" ht="15.75" customHeight="1" x14ac:dyDescent="0.3">
      <c r="A474" s="36"/>
      <c r="B474" s="37"/>
      <c r="C474" s="37"/>
      <c r="D474" s="37"/>
      <c r="E474" s="37"/>
      <c r="F474" s="37"/>
      <c r="G474" s="37"/>
      <c r="H474" s="37"/>
      <c r="I474" s="38"/>
      <c r="J474" s="37"/>
      <c r="K474" s="37"/>
      <c r="L474" s="38"/>
      <c r="M474" s="38"/>
      <c r="N474" s="38"/>
      <c r="O474" s="38"/>
      <c r="Q474" s="37"/>
      <c r="R474" s="37"/>
      <c r="S474" s="37"/>
      <c r="T474" s="39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40"/>
      <c r="AH474" s="41"/>
      <c r="AI474" s="42"/>
      <c r="AJ474" s="43"/>
      <c r="AK474" s="44"/>
      <c r="AL474" s="36"/>
      <c r="AM474" s="36"/>
      <c r="AP474" s="45"/>
    </row>
    <row r="475" spans="1:42" ht="15.75" customHeight="1" x14ac:dyDescent="0.3">
      <c r="A475" s="36"/>
      <c r="B475" s="37"/>
      <c r="C475" s="37"/>
      <c r="D475" s="37"/>
      <c r="E475" s="37"/>
      <c r="F475" s="37"/>
      <c r="G475" s="37"/>
      <c r="H475" s="37"/>
      <c r="I475" s="38"/>
      <c r="J475" s="37"/>
      <c r="K475" s="37"/>
      <c r="L475" s="38"/>
      <c r="M475" s="38"/>
      <c r="N475" s="38"/>
      <c r="O475" s="38"/>
      <c r="Q475" s="37"/>
      <c r="R475" s="37"/>
      <c r="S475" s="37"/>
      <c r="T475" s="39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40"/>
      <c r="AH475" s="41"/>
      <c r="AI475" s="42"/>
      <c r="AJ475" s="43"/>
      <c r="AK475" s="44"/>
      <c r="AL475" s="36"/>
      <c r="AM475" s="36"/>
      <c r="AP475" s="45"/>
    </row>
    <row r="476" spans="1:42" ht="15.75" customHeight="1" x14ac:dyDescent="0.3">
      <c r="A476" s="36"/>
      <c r="B476" s="37"/>
      <c r="C476" s="37"/>
      <c r="D476" s="37"/>
      <c r="E476" s="37"/>
      <c r="F476" s="37"/>
      <c r="G476" s="37"/>
      <c r="H476" s="37"/>
      <c r="I476" s="38"/>
      <c r="J476" s="37"/>
      <c r="K476" s="37"/>
      <c r="L476" s="38"/>
      <c r="M476" s="38"/>
      <c r="N476" s="38"/>
      <c r="O476" s="38"/>
      <c r="Q476" s="37"/>
      <c r="R476" s="37"/>
      <c r="S476" s="37"/>
      <c r="T476" s="39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40"/>
      <c r="AH476" s="41"/>
      <c r="AI476" s="42"/>
      <c r="AJ476" s="43"/>
      <c r="AK476" s="44"/>
      <c r="AL476" s="36"/>
      <c r="AM476" s="36"/>
      <c r="AP476" s="45"/>
    </row>
    <row r="477" spans="1:42" ht="15.75" customHeight="1" x14ac:dyDescent="0.3">
      <c r="A477" s="36"/>
      <c r="B477" s="37"/>
      <c r="C477" s="37"/>
      <c r="D477" s="37"/>
      <c r="E477" s="37"/>
      <c r="F477" s="37"/>
      <c r="G477" s="37"/>
      <c r="H477" s="37"/>
      <c r="I477" s="38"/>
      <c r="J477" s="37"/>
      <c r="K477" s="37"/>
      <c r="L477" s="38"/>
      <c r="M477" s="38"/>
      <c r="N477" s="38"/>
      <c r="O477" s="38"/>
      <c r="Q477" s="37"/>
      <c r="R477" s="37"/>
      <c r="S477" s="37"/>
      <c r="T477" s="39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40"/>
      <c r="AH477" s="41"/>
      <c r="AI477" s="42"/>
      <c r="AJ477" s="43"/>
      <c r="AK477" s="44"/>
      <c r="AL477" s="36"/>
      <c r="AM477" s="36"/>
      <c r="AP477" s="45"/>
    </row>
    <row r="478" spans="1:42" ht="15.75" customHeight="1" x14ac:dyDescent="0.3">
      <c r="A478" s="36"/>
      <c r="B478" s="37"/>
      <c r="C478" s="37"/>
      <c r="D478" s="37"/>
      <c r="E478" s="37"/>
      <c r="F478" s="37"/>
      <c r="G478" s="37"/>
      <c r="H478" s="37"/>
      <c r="I478" s="38"/>
      <c r="J478" s="37"/>
      <c r="K478" s="37"/>
      <c r="L478" s="38"/>
      <c r="M478" s="38"/>
      <c r="N478" s="38"/>
      <c r="O478" s="38"/>
      <c r="Q478" s="37"/>
      <c r="R478" s="37"/>
      <c r="S478" s="37"/>
      <c r="T478" s="39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40"/>
      <c r="AH478" s="41"/>
      <c r="AI478" s="42"/>
      <c r="AJ478" s="43"/>
      <c r="AK478" s="44"/>
      <c r="AL478" s="36"/>
      <c r="AM478" s="36"/>
      <c r="AP478" s="45"/>
    </row>
    <row r="479" spans="1:42" ht="15.75" customHeight="1" x14ac:dyDescent="0.3">
      <c r="A479" s="36"/>
      <c r="B479" s="37"/>
      <c r="C479" s="37"/>
      <c r="D479" s="37"/>
      <c r="E479" s="37"/>
      <c r="F479" s="37"/>
      <c r="G479" s="37"/>
      <c r="H479" s="37"/>
      <c r="I479" s="38"/>
      <c r="J479" s="37"/>
      <c r="K479" s="37"/>
      <c r="L479" s="38"/>
      <c r="M479" s="38"/>
      <c r="N479" s="38"/>
      <c r="O479" s="38"/>
      <c r="Q479" s="37"/>
      <c r="R479" s="37"/>
      <c r="S479" s="37"/>
      <c r="T479" s="39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40"/>
      <c r="AH479" s="41"/>
      <c r="AI479" s="42"/>
      <c r="AJ479" s="43"/>
      <c r="AK479" s="44"/>
      <c r="AL479" s="36"/>
      <c r="AM479" s="36"/>
      <c r="AP479" s="45"/>
    </row>
    <row r="480" spans="1:42" ht="15.75" customHeight="1" x14ac:dyDescent="0.3">
      <c r="A480" s="36"/>
      <c r="B480" s="37"/>
      <c r="C480" s="37"/>
      <c r="D480" s="37"/>
      <c r="E480" s="37"/>
      <c r="F480" s="37"/>
      <c r="G480" s="37"/>
      <c r="H480" s="37"/>
      <c r="I480" s="38"/>
      <c r="J480" s="37"/>
      <c r="K480" s="37"/>
      <c r="L480" s="38"/>
      <c r="M480" s="38"/>
      <c r="N480" s="38"/>
      <c r="O480" s="38"/>
      <c r="Q480" s="37"/>
      <c r="R480" s="37"/>
      <c r="S480" s="37"/>
      <c r="T480" s="39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40"/>
      <c r="AH480" s="41"/>
      <c r="AI480" s="42"/>
      <c r="AJ480" s="43"/>
      <c r="AK480" s="44"/>
      <c r="AL480" s="36"/>
      <c r="AM480" s="36"/>
      <c r="AP480" s="45"/>
    </row>
    <row r="481" spans="1:42" ht="15.75" customHeight="1" x14ac:dyDescent="0.3">
      <c r="A481" s="36"/>
      <c r="B481" s="37"/>
      <c r="C481" s="37"/>
      <c r="D481" s="37"/>
      <c r="E481" s="37"/>
      <c r="F481" s="37"/>
      <c r="G481" s="37"/>
      <c r="H481" s="37"/>
      <c r="I481" s="38"/>
      <c r="J481" s="37"/>
      <c r="K481" s="37"/>
      <c r="L481" s="38"/>
      <c r="M481" s="38"/>
      <c r="N481" s="38"/>
      <c r="O481" s="38"/>
      <c r="Q481" s="37"/>
      <c r="R481" s="37"/>
      <c r="S481" s="37"/>
      <c r="T481" s="39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40"/>
      <c r="AH481" s="41"/>
      <c r="AI481" s="42"/>
      <c r="AJ481" s="43"/>
      <c r="AK481" s="44"/>
      <c r="AL481" s="36"/>
      <c r="AM481" s="36"/>
      <c r="AP481" s="45"/>
    </row>
    <row r="482" spans="1:42" ht="15.75" customHeight="1" x14ac:dyDescent="0.3">
      <c r="A482" s="36"/>
      <c r="B482" s="37"/>
      <c r="C482" s="37"/>
      <c r="D482" s="37"/>
      <c r="E482" s="37"/>
      <c r="F482" s="37"/>
      <c r="G482" s="37"/>
      <c r="H482" s="37"/>
      <c r="I482" s="38"/>
      <c r="J482" s="37"/>
      <c r="K482" s="37"/>
      <c r="L482" s="38"/>
      <c r="M482" s="38"/>
      <c r="N482" s="38"/>
      <c r="O482" s="38"/>
      <c r="Q482" s="37"/>
      <c r="R482" s="37"/>
      <c r="S482" s="37"/>
      <c r="T482" s="39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40"/>
      <c r="AH482" s="41"/>
      <c r="AI482" s="42"/>
      <c r="AJ482" s="43"/>
      <c r="AK482" s="44"/>
      <c r="AL482" s="36"/>
      <c r="AM482" s="36"/>
      <c r="AP482" s="45"/>
    </row>
    <row r="483" spans="1:42" ht="15.75" customHeight="1" x14ac:dyDescent="0.3">
      <c r="A483" s="36"/>
      <c r="B483" s="37"/>
      <c r="C483" s="37"/>
      <c r="D483" s="37"/>
      <c r="E483" s="37"/>
      <c r="F483" s="37"/>
      <c r="G483" s="37"/>
      <c r="H483" s="37"/>
      <c r="I483" s="38"/>
      <c r="J483" s="37"/>
      <c r="K483" s="37"/>
      <c r="L483" s="38"/>
      <c r="M483" s="38"/>
      <c r="N483" s="38"/>
      <c r="O483" s="38"/>
      <c r="Q483" s="37"/>
      <c r="R483" s="37"/>
      <c r="S483" s="37"/>
      <c r="T483" s="39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40"/>
      <c r="AH483" s="41"/>
      <c r="AI483" s="42"/>
      <c r="AJ483" s="43"/>
      <c r="AK483" s="44"/>
      <c r="AL483" s="36"/>
      <c r="AM483" s="36"/>
      <c r="AP483" s="45"/>
    </row>
    <row r="484" spans="1:42" ht="15.75" customHeight="1" x14ac:dyDescent="0.3">
      <c r="A484" s="36"/>
      <c r="B484" s="37"/>
      <c r="C484" s="37"/>
      <c r="D484" s="37"/>
      <c r="E484" s="37"/>
      <c r="F484" s="37"/>
      <c r="G484" s="37"/>
      <c r="H484" s="37"/>
      <c r="I484" s="38"/>
      <c r="J484" s="37"/>
      <c r="K484" s="37"/>
      <c r="L484" s="38"/>
      <c r="M484" s="38"/>
      <c r="N484" s="38"/>
      <c r="O484" s="38"/>
      <c r="Q484" s="37"/>
      <c r="R484" s="37"/>
      <c r="S484" s="37"/>
      <c r="T484" s="39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40"/>
      <c r="AH484" s="41"/>
      <c r="AI484" s="42"/>
      <c r="AJ484" s="43"/>
      <c r="AK484" s="44"/>
      <c r="AL484" s="36"/>
      <c r="AM484" s="36"/>
      <c r="AP484" s="45"/>
    </row>
    <row r="485" spans="1:42" ht="15.75" customHeight="1" x14ac:dyDescent="0.3">
      <c r="A485" s="36"/>
      <c r="B485" s="37"/>
      <c r="C485" s="37"/>
      <c r="D485" s="37"/>
      <c r="E485" s="37"/>
      <c r="F485" s="37"/>
      <c r="G485" s="37"/>
      <c r="H485" s="37"/>
      <c r="I485" s="38"/>
      <c r="J485" s="37"/>
      <c r="K485" s="37"/>
      <c r="L485" s="38"/>
      <c r="M485" s="38"/>
      <c r="N485" s="38"/>
      <c r="O485" s="38"/>
      <c r="Q485" s="37"/>
      <c r="R485" s="37"/>
      <c r="S485" s="37"/>
      <c r="T485" s="39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40"/>
      <c r="AH485" s="41"/>
      <c r="AI485" s="42"/>
      <c r="AJ485" s="43"/>
      <c r="AK485" s="44"/>
      <c r="AL485" s="36"/>
      <c r="AM485" s="36"/>
      <c r="AP485" s="45"/>
    </row>
    <row r="486" spans="1:42" ht="15.75" customHeight="1" x14ac:dyDescent="0.3">
      <c r="A486" s="36"/>
      <c r="B486" s="37"/>
      <c r="C486" s="37"/>
      <c r="D486" s="37"/>
      <c r="E486" s="37"/>
      <c r="F486" s="37"/>
      <c r="G486" s="37"/>
      <c r="H486" s="37"/>
      <c r="I486" s="38"/>
      <c r="J486" s="37"/>
      <c r="K486" s="37"/>
      <c r="L486" s="38"/>
      <c r="M486" s="38"/>
      <c r="N486" s="38"/>
      <c r="O486" s="38"/>
      <c r="Q486" s="37"/>
      <c r="R486" s="37"/>
      <c r="S486" s="37"/>
      <c r="T486" s="39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40"/>
      <c r="AH486" s="41"/>
      <c r="AI486" s="42"/>
      <c r="AJ486" s="43"/>
      <c r="AK486" s="44"/>
      <c r="AL486" s="36"/>
      <c r="AM486" s="36"/>
      <c r="AP486" s="45"/>
    </row>
    <row r="487" spans="1:42" ht="15.75" customHeight="1" x14ac:dyDescent="0.3">
      <c r="A487" s="36"/>
      <c r="B487" s="37"/>
      <c r="C487" s="37"/>
      <c r="D487" s="37"/>
      <c r="E487" s="37"/>
      <c r="F487" s="37"/>
      <c r="G487" s="37"/>
      <c r="H487" s="37"/>
      <c r="I487" s="38"/>
      <c r="J487" s="37"/>
      <c r="K487" s="37"/>
      <c r="L487" s="38"/>
      <c r="M487" s="38"/>
      <c r="N487" s="38"/>
      <c r="O487" s="38"/>
      <c r="Q487" s="37"/>
      <c r="R487" s="37"/>
      <c r="S487" s="37"/>
      <c r="T487" s="39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40"/>
      <c r="AH487" s="41"/>
      <c r="AI487" s="42"/>
      <c r="AJ487" s="43"/>
      <c r="AK487" s="44"/>
      <c r="AL487" s="36"/>
      <c r="AM487" s="36"/>
      <c r="AP487" s="45"/>
    </row>
    <row r="488" spans="1:42" ht="15.75" customHeight="1" x14ac:dyDescent="0.3">
      <c r="A488" s="36"/>
      <c r="B488" s="37"/>
      <c r="C488" s="37"/>
      <c r="D488" s="37"/>
      <c r="E488" s="37"/>
      <c r="F488" s="37"/>
      <c r="G488" s="37"/>
      <c r="H488" s="37"/>
      <c r="I488" s="38"/>
      <c r="J488" s="37"/>
      <c r="K488" s="37"/>
      <c r="L488" s="38"/>
      <c r="M488" s="38"/>
      <c r="N488" s="38"/>
      <c r="O488" s="38"/>
      <c r="Q488" s="37"/>
      <c r="R488" s="37"/>
      <c r="S488" s="37"/>
      <c r="T488" s="39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40"/>
      <c r="AH488" s="41"/>
      <c r="AI488" s="42"/>
      <c r="AJ488" s="43"/>
      <c r="AK488" s="44"/>
      <c r="AL488" s="36"/>
      <c r="AM488" s="36"/>
      <c r="AP488" s="45"/>
    </row>
    <row r="489" spans="1:42" ht="15.75" customHeight="1" x14ac:dyDescent="0.3">
      <c r="A489" s="36"/>
      <c r="B489" s="37"/>
      <c r="C489" s="37"/>
      <c r="D489" s="37"/>
      <c r="E489" s="37"/>
      <c r="F489" s="37"/>
      <c r="G489" s="37"/>
      <c r="H489" s="37"/>
      <c r="I489" s="38"/>
      <c r="J489" s="37"/>
      <c r="K489" s="37"/>
      <c r="L489" s="38"/>
      <c r="M489" s="38"/>
      <c r="N489" s="38"/>
      <c r="O489" s="38"/>
      <c r="Q489" s="37"/>
      <c r="R489" s="37"/>
      <c r="S489" s="37"/>
      <c r="T489" s="39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40"/>
      <c r="AH489" s="41"/>
      <c r="AI489" s="42"/>
      <c r="AJ489" s="43"/>
      <c r="AK489" s="44"/>
      <c r="AL489" s="36"/>
      <c r="AM489" s="36"/>
      <c r="AP489" s="45"/>
    </row>
    <row r="490" spans="1:42" ht="15.75" customHeight="1" x14ac:dyDescent="0.3">
      <c r="A490" s="36"/>
      <c r="B490" s="37"/>
      <c r="C490" s="37"/>
      <c r="D490" s="37"/>
      <c r="E490" s="37"/>
      <c r="F490" s="37"/>
      <c r="G490" s="37"/>
      <c r="H490" s="37"/>
      <c r="I490" s="38"/>
      <c r="J490" s="37"/>
      <c r="K490" s="37"/>
      <c r="L490" s="38"/>
      <c r="M490" s="38"/>
      <c r="N490" s="38"/>
      <c r="O490" s="38"/>
      <c r="Q490" s="37"/>
      <c r="R490" s="37"/>
      <c r="S490" s="37"/>
      <c r="T490" s="39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40"/>
      <c r="AH490" s="41"/>
      <c r="AI490" s="42"/>
      <c r="AJ490" s="43"/>
      <c r="AK490" s="44"/>
      <c r="AL490" s="36"/>
      <c r="AM490" s="36"/>
      <c r="AP490" s="45"/>
    </row>
    <row r="491" spans="1:42" ht="15.75" customHeight="1" x14ac:dyDescent="0.3">
      <c r="A491" s="36"/>
      <c r="B491" s="37"/>
      <c r="C491" s="37"/>
      <c r="D491" s="37"/>
      <c r="E491" s="37"/>
      <c r="F491" s="37"/>
      <c r="G491" s="37"/>
      <c r="H491" s="37"/>
      <c r="I491" s="38"/>
      <c r="J491" s="37"/>
      <c r="K491" s="37"/>
      <c r="L491" s="38"/>
      <c r="M491" s="38"/>
      <c r="N491" s="38"/>
      <c r="O491" s="38"/>
      <c r="Q491" s="37"/>
      <c r="R491" s="37"/>
      <c r="S491" s="37"/>
      <c r="T491" s="39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40"/>
      <c r="AH491" s="41"/>
      <c r="AI491" s="42"/>
      <c r="AJ491" s="43"/>
      <c r="AK491" s="44"/>
      <c r="AL491" s="36"/>
      <c r="AM491" s="36"/>
      <c r="AP491" s="45"/>
    </row>
    <row r="492" spans="1:42" ht="15.75" customHeight="1" x14ac:dyDescent="0.3">
      <c r="A492" s="36"/>
      <c r="B492" s="37"/>
      <c r="C492" s="37"/>
      <c r="D492" s="37"/>
      <c r="E492" s="37"/>
      <c r="F492" s="37"/>
      <c r="G492" s="37"/>
      <c r="H492" s="37"/>
      <c r="I492" s="38"/>
      <c r="J492" s="37"/>
      <c r="K492" s="37"/>
      <c r="L492" s="38"/>
      <c r="M492" s="38"/>
      <c r="N492" s="38"/>
      <c r="O492" s="38"/>
      <c r="Q492" s="37"/>
      <c r="R492" s="37"/>
      <c r="S492" s="37"/>
      <c r="T492" s="39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40"/>
      <c r="AH492" s="41"/>
      <c r="AI492" s="42"/>
      <c r="AJ492" s="43"/>
      <c r="AK492" s="44"/>
      <c r="AL492" s="36"/>
      <c r="AM492" s="36"/>
      <c r="AP492" s="45"/>
    </row>
    <row r="493" spans="1:42" ht="15.75" customHeight="1" x14ac:dyDescent="0.3">
      <c r="A493" s="36"/>
      <c r="B493" s="37"/>
      <c r="C493" s="37"/>
      <c r="D493" s="37"/>
      <c r="E493" s="37"/>
      <c r="F493" s="37"/>
      <c r="G493" s="37"/>
      <c r="H493" s="37"/>
      <c r="I493" s="38"/>
      <c r="J493" s="37"/>
      <c r="K493" s="37"/>
      <c r="L493" s="38"/>
      <c r="M493" s="38"/>
      <c r="N493" s="38"/>
      <c r="O493" s="38"/>
      <c r="Q493" s="37"/>
      <c r="R493" s="37"/>
      <c r="S493" s="37"/>
      <c r="T493" s="39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40"/>
      <c r="AH493" s="41"/>
      <c r="AI493" s="42"/>
      <c r="AJ493" s="43"/>
      <c r="AK493" s="44"/>
      <c r="AL493" s="36"/>
      <c r="AM493" s="36"/>
      <c r="AP493" s="45"/>
    </row>
    <row r="494" spans="1:42" ht="15.75" customHeight="1" x14ac:dyDescent="0.3">
      <c r="A494" s="36"/>
      <c r="B494" s="37"/>
      <c r="C494" s="37"/>
      <c r="D494" s="37"/>
      <c r="E494" s="37"/>
      <c r="F494" s="37"/>
      <c r="G494" s="37"/>
      <c r="H494" s="37"/>
      <c r="I494" s="38"/>
      <c r="J494" s="37"/>
      <c r="K494" s="37"/>
      <c r="L494" s="38"/>
      <c r="M494" s="38"/>
      <c r="N494" s="38"/>
      <c r="O494" s="38"/>
      <c r="Q494" s="37"/>
      <c r="R494" s="37"/>
      <c r="S494" s="37"/>
      <c r="T494" s="39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40"/>
      <c r="AH494" s="41"/>
      <c r="AI494" s="42"/>
      <c r="AJ494" s="43"/>
      <c r="AK494" s="44"/>
      <c r="AL494" s="36"/>
      <c r="AM494" s="36"/>
      <c r="AP494" s="45"/>
    </row>
    <row r="495" spans="1:42" ht="15.75" customHeight="1" x14ac:dyDescent="0.3">
      <c r="A495" s="36"/>
      <c r="B495" s="37"/>
      <c r="C495" s="37"/>
      <c r="D495" s="37"/>
      <c r="E495" s="37"/>
      <c r="F495" s="37"/>
      <c r="G495" s="37"/>
      <c r="H495" s="37"/>
      <c r="I495" s="38"/>
      <c r="J495" s="37"/>
      <c r="K495" s="37"/>
      <c r="L495" s="38"/>
      <c r="M495" s="38"/>
      <c r="N495" s="38"/>
      <c r="O495" s="38"/>
      <c r="Q495" s="37"/>
      <c r="R495" s="37"/>
      <c r="S495" s="37"/>
      <c r="T495" s="39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40"/>
      <c r="AH495" s="41"/>
      <c r="AI495" s="42"/>
      <c r="AJ495" s="43"/>
      <c r="AK495" s="44"/>
      <c r="AL495" s="36"/>
      <c r="AM495" s="36"/>
      <c r="AP495" s="45"/>
    </row>
    <row r="496" spans="1:42" ht="15.75" customHeight="1" x14ac:dyDescent="0.3">
      <c r="A496" s="36"/>
      <c r="B496" s="37"/>
      <c r="C496" s="37"/>
      <c r="D496" s="37"/>
      <c r="E496" s="37"/>
      <c r="F496" s="37"/>
      <c r="G496" s="37"/>
      <c r="H496" s="37"/>
      <c r="I496" s="38"/>
      <c r="J496" s="37"/>
      <c r="K496" s="37"/>
      <c r="L496" s="38"/>
      <c r="M496" s="38"/>
      <c r="N496" s="38"/>
      <c r="O496" s="38"/>
      <c r="Q496" s="37"/>
      <c r="R496" s="37"/>
      <c r="S496" s="37"/>
      <c r="T496" s="39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40"/>
      <c r="AH496" s="41"/>
      <c r="AI496" s="42"/>
      <c r="AJ496" s="43"/>
      <c r="AK496" s="44"/>
      <c r="AL496" s="36"/>
      <c r="AM496" s="36"/>
      <c r="AP496" s="45"/>
    </row>
    <row r="497" spans="1:42" ht="15.75" customHeight="1" x14ac:dyDescent="0.3">
      <c r="A497" s="36"/>
      <c r="B497" s="37"/>
      <c r="C497" s="37"/>
      <c r="D497" s="37"/>
      <c r="E497" s="37"/>
      <c r="F497" s="37"/>
      <c r="G497" s="37"/>
      <c r="H497" s="37"/>
      <c r="I497" s="38"/>
      <c r="J497" s="37"/>
      <c r="K497" s="37"/>
      <c r="L497" s="38"/>
      <c r="M497" s="38"/>
      <c r="N497" s="38"/>
      <c r="O497" s="38"/>
      <c r="Q497" s="37"/>
      <c r="R497" s="37"/>
      <c r="S497" s="37"/>
      <c r="T497" s="39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40"/>
      <c r="AH497" s="41"/>
      <c r="AI497" s="42"/>
      <c r="AJ497" s="43"/>
      <c r="AK497" s="44"/>
      <c r="AL497" s="36"/>
      <c r="AM497" s="36"/>
      <c r="AP497" s="45"/>
    </row>
    <row r="498" spans="1:42" ht="15.75" customHeight="1" x14ac:dyDescent="0.3">
      <c r="A498" s="36"/>
      <c r="B498" s="37"/>
      <c r="C498" s="37"/>
      <c r="D498" s="37"/>
      <c r="E498" s="37"/>
      <c r="F498" s="37"/>
      <c r="G498" s="37"/>
      <c r="H498" s="37"/>
      <c r="I498" s="38"/>
      <c r="J498" s="37"/>
      <c r="K498" s="37"/>
      <c r="L498" s="38"/>
      <c r="M498" s="38"/>
      <c r="N498" s="38"/>
      <c r="O498" s="38"/>
      <c r="Q498" s="37"/>
      <c r="R498" s="37"/>
      <c r="S498" s="37"/>
      <c r="T498" s="39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40"/>
      <c r="AH498" s="41"/>
      <c r="AI498" s="42"/>
      <c r="AJ498" s="43"/>
      <c r="AK498" s="44"/>
      <c r="AL498" s="36"/>
      <c r="AM498" s="36"/>
      <c r="AP498" s="45"/>
    </row>
    <row r="499" spans="1:42" ht="15.75" customHeight="1" x14ac:dyDescent="0.3">
      <c r="A499" s="36"/>
      <c r="B499" s="37"/>
      <c r="C499" s="37"/>
      <c r="D499" s="37"/>
      <c r="E499" s="37"/>
      <c r="F499" s="37"/>
      <c r="G499" s="37"/>
      <c r="H499" s="37"/>
      <c r="I499" s="38"/>
      <c r="J499" s="37"/>
      <c r="K499" s="37"/>
      <c r="L499" s="38"/>
      <c r="M499" s="38"/>
      <c r="N499" s="38"/>
      <c r="O499" s="38"/>
      <c r="Q499" s="37"/>
      <c r="R499" s="37"/>
      <c r="S499" s="37"/>
      <c r="T499" s="39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40"/>
      <c r="AH499" s="41"/>
      <c r="AI499" s="42"/>
      <c r="AJ499" s="43"/>
      <c r="AK499" s="44"/>
      <c r="AL499" s="36"/>
      <c r="AM499" s="36"/>
      <c r="AP499" s="45"/>
    </row>
    <row r="500" spans="1:42" ht="15.75" customHeight="1" x14ac:dyDescent="0.3">
      <c r="A500" s="36"/>
      <c r="B500" s="37"/>
      <c r="C500" s="37"/>
      <c r="D500" s="37"/>
      <c r="E500" s="37"/>
      <c r="F500" s="37"/>
      <c r="G500" s="37"/>
      <c r="H500" s="37"/>
      <c r="I500" s="38"/>
      <c r="J500" s="37"/>
      <c r="K500" s="37"/>
      <c r="L500" s="38"/>
      <c r="M500" s="38"/>
      <c r="N500" s="38"/>
      <c r="O500" s="38"/>
      <c r="Q500" s="37"/>
      <c r="R500" s="37"/>
      <c r="S500" s="37"/>
      <c r="T500" s="39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40"/>
      <c r="AH500" s="41"/>
      <c r="AI500" s="42"/>
      <c r="AJ500" s="43"/>
      <c r="AK500" s="44"/>
      <c r="AL500" s="36"/>
      <c r="AM500" s="36"/>
      <c r="AP500" s="45"/>
    </row>
    <row r="501" spans="1:42" ht="15.75" customHeight="1" x14ac:dyDescent="0.3">
      <c r="A501" s="36"/>
      <c r="B501" s="37"/>
      <c r="C501" s="37"/>
      <c r="D501" s="37"/>
      <c r="E501" s="37"/>
      <c r="F501" s="37"/>
      <c r="G501" s="37"/>
      <c r="H501" s="37"/>
      <c r="I501" s="38"/>
      <c r="J501" s="37"/>
      <c r="K501" s="37"/>
      <c r="L501" s="38"/>
      <c r="M501" s="38"/>
      <c r="N501" s="38"/>
      <c r="O501" s="38"/>
      <c r="Q501" s="37"/>
      <c r="R501" s="37"/>
      <c r="S501" s="37"/>
      <c r="T501" s="39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40"/>
      <c r="AH501" s="41"/>
      <c r="AI501" s="42"/>
      <c r="AJ501" s="43"/>
      <c r="AK501" s="44"/>
      <c r="AL501" s="36"/>
      <c r="AM501" s="36"/>
      <c r="AP501" s="45"/>
    </row>
    <row r="502" spans="1:42" ht="15.75" customHeight="1" x14ac:dyDescent="0.3">
      <c r="A502" s="36"/>
      <c r="B502" s="37"/>
      <c r="C502" s="37"/>
      <c r="D502" s="37"/>
      <c r="E502" s="37"/>
      <c r="F502" s="37"/>
      <c r="G502" s="37"/>
      <c r="H502" s="37"/>
      <c r="I502" s="38"/>
      <c r="J502" s="37"/>
      <c r="K502" s="37"/>
      <c r="L502" s="38"/>
      <c r="M502" s="38"/>
      <c r="N502" s="38"/>
      <c r="O502" s="38"/>
      <c r="Q502" s="37"/>
      <c r="R502" s="37"/>
      <c r="S502" s="37"/>
      <c r="T502" s="39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40"/>
      <c r="AH502" s="41"/>
      <c r="AI502" s="42"/>
      <c r="AJ502" s="43"/>
      <c r="AK502" s="44"/>
      <c r="AL502" s="36"/>
      <c r="AM502" s="36"/>
      <c r="AP502" s="45"/>
    </row>
    <row r="503" spans="1:42" ht="15.75" customHeight="1" x14ac:dyDescent="0.3">
      <c r="A503" s="36"/>
      <c r="B503" s="37"/>
      <c r="C503" s="37"/>
      <c r="D503" s="37"/>
      <c r="E503" s="37"/>
      <c r="F503" s="37"/>
      <c r="G503" s="37"/>
      <c r="H503" s="37"/>
      <c r="I503" s="38"/>
      <c r="J503" s="37"/>
      <c r="K503" s="37"/>
      <c r="L503" s="38"/>
      <c r="M503" s="38"/>
      <c r="N503" s="38"/>
      <c r="O503" s="38"/>
      <c r="Q503" s="37"/>
      <c r="R503" s="37"/>
      <c r="S503" s="37"/>
      <c r="T503" s="39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40"/>
      <c r="AH503" s="41"/>
      <c r="AI503" s="42"/>
      <c r="AJ503" s="43"/>
      <c r="AK503" s="44"/>
      <c r="AL503" s="36"/>
      <c r="AM503" s="36"/>
      <c r="AP503" s="45"/>
    </row>
    <row r="504" spans="1:42" ht="15.75" customHeight="1" x14ac:dyDescent="0.3">
      <c r="A504" s="36"/>
      <c r="B504" s="37"/>
      <c r="C504" s="37"/>
      <c r="D504" s="37"/>
      <c r="E504" s="37"/>
      <c r="F504" s="37"/>
      <c r="G504" s="37"/>
      <c r="H504" s="37"/>
      <c r="I504" s="38"/>
      <c r="J504" s="37"/>
      <c r="K504" s="37"/>
      <c r="L504" s="38"/>
      <c r="M504" s="38"/>
      <c r="N504" s="38"/>
      <c r="O504" s="38"/>
      <c r="Q504" s="37"/>
      <c r="R504" s="37"/>
      <c r="S504" s="37"/>
      <c r="T504" s="39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40"/>
      <c r="AH504" s="41"/>
      <c r="AI504" s="42"/>
      <c r="AJ504" s="43"/>
      <c r="AK504" s="44"/>
      <c r="AL504" s="36"/>
      <c r="AM504" s="36"/>
      <c r="AP504" s="45"/>
    </row>
    <row r="505" spans="1:42" ht="15.75" customHeight="1" x14ac:dyDescent="0.3">
      <c r="A505" s="36"/>
      <c r="B505" s="37"/>
      <c r="C505" s="37"/>
      <c r="D505" s="37"/>
      <c r="E505" s="37"/>
      <c r="F505" s="37"/>
      <c r="G505" s="37"/>
      <c r="H505" s="37"/>
      <c r="I505" s="38"/>
      <c r="J505" s="37"/>
      <c r="K505" s="37"/>
      <c r="L505" s="38"/>
      <c r="M505" s="38"/>
      <c r="N505" s="38"/>
      <c r="O505" s="38"/>
      <c r="Q505" s="37"/>
      <c r="R505" s="37"/>
      <c r="S505" s="37"/>
      <c r="T505" s="39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40"/>
      <c r="AH505" s="41"/>
      <c r="AI505" s="42"/>
      <c r="AJ505" s="43"/>
      <c r="AK505" s="44"/>
      <c r="AL505" s="36"/>
      <c r="AM505" s="36"/>
      <c r="AP505" s="45"/>
    </row>
    <row r="506" spans="1:42" ht="15.75" customHeight="1" x14ac:dyDescent="0.3">
      <c r="A506" s="36"/>
      <c r="B506" s="37"/>
      <c r="C506" s="37"/>
      <c r="D506" s="37"/>
      <c r="E506" s="37"/>
      <c r="F506" s="37"/>
      <c r="G506" s="37"/>
      <c r="H506" s="37"/>
      <c r="I506" s="38"/>
      <c r="J506" s="37"/>
      <c r="K506" s="37"/>
      <c r="L506" s="38"/>
      <c r="M506" s="38"/>
      <c r="N506" s="38"/>
      <c r="O506" s="38"/>
      <c r="Q506" s="37"/>
      <c r="R506" s="37"/>
      <c r="S506" s="37"/>
      <c r="T506" s="39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40"/>
      <c r="AH506" s="41"/>
      <c r="AI506" s="42"/>
      <c r="AJ506" s="43"/>
      <c r="AK506" s="44"/>
      <c r="AL506" s="36"/>
      <c r="AM506" s="36"/>
      <c r="AP506" s="45"/>
    </row>
    <row r="507" spans="1:42" ht="15.75" customHeight="1" x14ac:dyDescent="0.3">
      <c r="A507" s="36"/>
      <c r="B507" s="37"/>
      <c r="C507" s="37"/>
      <c r="D507" s="37"/>
      <c r="E507" s="37"/>
      <c r="F507" s="37"/>
      <c r="G507" s="37"/>
      <c r="H507" s="37"/>
      <c r="I507" s="38"/>
      <c r="J507" s="37"/>
      <c r="K507" s="37"/>
      <c r="L507" s="38"/>
      <c r="M507" s="38"/>
      <c r="N507" s="38"/>
      <c r="O507" s="38"/>
      <c r="Q507" s="37"/>
      <c r="R507" s="37"/>
      <c r="S507" s="37"/>
      <c r="T507" s="39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40"/>
      <c r="AH507" s="41"/>
      <c r="AI507" s="42"/>
      <c r="AJ507" s="43"/>
      <c r="AK507" s="44"/>
      <c r="AL507" s="36"/>
      <c r="AM507" s="36"/>
      <c r="AP507" s="45"/>
    </row>
    <row r="508" spans="1:42" ht="15.75" customHeight="1" x14ac:dyDescent="0.3">
      <c r="A508" s="36"/>
      <c r="B508" s="37"/>
      <c r="C508" s="37"/>
      <c r="D508" s="37"/>
      <c r="E508" s="37"/>
      <c r="F508" s="37"/>
      <c r="G508" s="37"/>
      <c r="H508" s="37"/>
      <c r="I508" s="38"/>
      <c r="J508" s="37"/>
      <c r="K508" s="37"/>
      <c r="L508" s="38"/>
      <c r="M508" s="38"/>
      <c r="N508" s="38"/>
      <c r="O508" s="38"/>
      <c r="Q508" s="37"/>
      <c r="R508" s="37"/>
      <c r="S508" s="37"/>
      <c r="T508" s="39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40"/>
      <c r="AH508" s="41"/>
      <c r="AI508" s="42"/>
      <c r="AJ508" s="43"/>
      <c r="AK508" s="44"/>
      <c r="AL508" s="36"/>
      <c r="AM508" s="36"/>
      <c r="AP508" s="45"/>
    </row>
    <row r="509" spans="1:42" ht="15.75" customHeight="1" x14ac:dyDescent="0.3">
      <c r="A509" s="36"/>
      <c r="B509" s="37"/>
      <c r="C509" s="37"/>
      <c r="D509" s="37"/>
      <c r="E509" s="37"/>
      <c r="F509" s="37"/>
      <c r="G509" s="37"/>
      <c r="H509" s="37"/>
      <c r="I509" s="38"/>
      <c r="J509" s="37"/>
      <c r="K509" s="37"/>
      <c r="L509" s="38"/>
      <c r="M509" s="38"/>
      <c r="N509" s="38"/>
      <c r="O509" s="38"/>
      <c r="Q509" s="37"/>
      <c r="R509" s="37"/>
      <c r="S509" s="37"/>
      <c r="T509" s="39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40"/>
      <c r="AH509" s="41"/>
      <c r="AI509" s="42"/>
      <c r="AJ509" s="43"/>
      <c r="AK509" s="44"/>
      <c r="AL509" s="36"/>
      <c r="AM509" s="36"/>
      <c r="AP509" s="45"/>
    </row>
    <row r="510" spans="1:42" ht="15.75" customHeight="1" x14ac:dyDescent="0.3">
      <c r="A510" s="36"/>
      <c r="B510" s="37"/>
      <c r="C510" s="37"/>
      <c r="D510" s="37"/>
      <c r="E510" s="37"/>
      <c r="F510" s="37"/>
      <c r="G510" s="37"/>
      <c r="H510" s="37"/>
      <c r="I510" s="38"/>
      <c r="J510" s="37"/>
      <c r="K510" s="37"/>
      <c r="L510" s="38"/>
      <c r="M510" s="38"/>
      <c r="N510" s="38"/>
      <c r="O510" s="38"/>
      <c r="Q510" s="37"/>
      <c r="R510" s="37"/>
      <c r="S510" s="37"/>
      <c r="T510" s="39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40"/>
      <c r="AH510" s="41"/>
      <c r="AI510" s="42"/>
      <c r="AJ510" s="43"/>
      <c r="AK510" s="44"/>
      <c r="AL510" s="36"/>
      <c r="AM510" s="36"/>
      <c r="AP510" s="45"/>
    </row>
    <row r="511" spans="1:42" ht="15.75" customHeight="1" x14ac:dyDescent="0.3">
      <c r="A511" s="36"/>
      <c r="B511" s="37"/>
      <c r="C511" s="37"/>
      <c r="D511" s="37"/>
      <c r="E511" s="37"/>
      <c r="F511" s="37"/>
      <c r="G511" s="37"/>
      <c r="H511" s="37"/>
      <c r="I511" s="38"/>
      <c r="J511" s="37"/>
      <c r="K511" s="37"/>
      <c r="L511" s="38"/>
      <c r="M511" s="38"/>
      <c r="N511" s="38"/>
      <c r="O511" s="38"/>
      <c r="Q511" s="37"/>
      <c r="R511" s="37"/>
      <c r="S511" s="37"/>
      <c r="T511" s="39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40"/>
      <c r="AH511" s="41"/>
      <c r="AI511" s="42"/>
      <c r="AJ511" s="43"/>
      <c r="AK511" s="44"/>
      <c r="AL511" s="36"/>
      <c r="AM511" s="36"/>
      <c r="AP511" s="45"/>
    </row>
    <row r="512" spans="1:42" ht="15.75" customHeight="1" x14ac:dyDescent="0.3">
      <c r="A512" s="36"/>
      <c r="B512" s="37"/>
      <c r="C512" s="37"/>
      <c r="D512" s="37"/>
      <c r="E512" s="37"/>
      <c r="F512" s="37"/>
      <c r="G512" s="37"/>
      <c r="H512" s="37"/>
      <c r="I512" s="38"/>
      <c r="J512" s="37"/>
      <c r="K512" s="37"/>
      <c r="L512" s="38"/>
      <c r="M512" s="38"/>
      <c r="N512" s="38"/>
      <c r="O512" s="38"/>
      <c r="Q512" s="37"/>
      <c r="R512" s="37"/>
      <c r="S512" s="37"/>
      <c r="T512" s="39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40"/>
      <c r="AH512" s="41"/>
      <c r="AI512" s="42"/>
      <c r="AJ512" s="43"/>
      <c r="AK512" s="44"/>
      <c r="AL512" s="36"/>
      <c r="AM512" s="36"/>
      <c r="AP512" s="45"/>
    </row>
    <row r="513" spans="1:42" ht="15.75" customHeight="1" x14ac:dyDescent="0.3">
      <c r="A513" s="36"/>
      <c r="B513" s="37"/>
      <c r="C513" s="37"/>
      <c r="D513" s="37"/>
      <c r="E513" s="37"/>
      <c r="F513" s="37"/>
      <c r="G513" s="37"/>
      <c r="H513" s="37"/>
      <c r="I513" s="38"/>
      <c r="J513" s="37"/>
      <c r="K513" s="37"/>
      <c r="L513" s="38"/>
      <c r="M513" s="38"/>
      <c r="N513" s="38"/>
      <c r="O513" s="38"/>
      <c r="Q513" s="37"/>
      <c r="R513" s="37"/>
      <c r="S513" s="37"/>
      <c r="T513" s="39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40"/>
      <c r="AH513" s="41"/>
      <c r="AI513" s="42"/>
      <c r="AJ513" s="43"/>
      <c r="AK513" s="44"/>
      <c r="AL513" s="36"/>
      <c r="AM513" s="36"/>
      <c r="AP513" s="45"/>
    </row>
    <row r="514" spans="1:42" ht="15.75" customHeight="1" x14ac:dyDescent="0.3">
      <c r="A514" s="36"/>
      <c r="B514" s="37"/>
      <c r="C514" s="37"/>
      <c r="D514" s="37"/>
      <c r="E514" s="37"/>
      <c r="F514" s="37"/>
      <c r="G514" s="37"/>
      <c r="H514" s="37"/>
      <c r="I514" s="38"/>
      <c r="J514" s="37"/>
      <c r="K514" s="37"/>
      <c r="L514" s="38"/>
      <c r="M514" s="38"/>
      <c r="N514" s="38"/>
      <c r="O514" s="38"/>
      <c r="Q514" s="37"/>
      <c r="R514" s="37"/>
      <c r="S514" s="37"/>
      <c r="T514" s="39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40"/>
      <c r="AH514" s="41"/>
      <c r="AI514" s="42"/>
      <c r="AJ514" s="43"/>
      <c r="AK514" s="44"/>
      <c r="AL514" s="36"/>
      <c r="AM514" s="36"/>
      <c r="AP514" s="45"/>
    </row>
    <row r="515" spans="1:42" ht="15.75" customHeight="1" x14ac:dyDescent="0.3">
      <c r="A515" s="36"/>
      <c r="B515" s="37"/>
      <c r="C515" s="37"/>
      <c r="D515" s="37"/>
      <c r="E515" s="37"/>
      <c r="F515" s="37"/>
      <c r="G515" s="37"/>
      <c r="H515" s="37"/>
      <c r="I515" s="38"/>
      <c r="J515" s="37"/>
      <c r="K515" s="37"/>
      <c r="L515" s="38"/>
      <c r="M515" s="38"/>
      <c r="N515" s="38"/>
      <c r="O515" s="38"/>
      <c r="Q515" s="37"/>
      <c r="R515" s="37"/>
      <c r="S515" s="37"/>
      <c r="T515" s="39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40"/>
      <c r="AH515" s="41"/>
      <c r="AI515" s="42"/>
      <c r="AJ515" s="43"/>
      <c r="AK515" s="44"/>
      <c r="AL515" s="36"/>
      <c r="AM515" s="36"/>
      <c r="AP515" s="45"/>
    </row>
    <row r="516" spans="1:42" ht="15.75" customHeight="1" x14ac:dyDescent="0.3">
      <c r="A516" s="36"/>
      <c r="B516" s="37"/>
      <c r="C516" s="37"/>
      <c r="D516" s="37"/>
      <c r="E516" s="37"/>
      <c r="F516" s="37"/>
      <c r="G516" s="37"/>
      <c r="H516" s="37"/>
      <c r="I516" s="38"/>
      <c r="J516" s="37"/>
      <c r="K516" s="37"/>
      <c r="L516" s="38"/>
      <c r="M516" s="38"/>
      <c r="N516" s="38"/>
      <c r="O516" s="38"/>
      <c r="Q516" s="37"/>
      <c r="R516" s="37"/>
      <c r="S516" s="37"/>
      <c r="T516" s="39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40"/>
      <c r="AH516" s="41"/>
      <c r="AI516" s="42"/>
      <c r="AJ516" s="43"/>
      <c r="AK516" s="44"/>
      <c r="AL516" s="36"/>
      <c r="AM516" s="36"/>
      <c r="AP516" s="45"/>
    </row>
    <row r="517" spans="1:42" ht="15.75" customHeight="1" x14ac:dyDescent="0.3">
      <c r="A517" s="36"/>
      <c r="B517" s="37"/>
      <c r="C517" s="37"/>
      <c r="D517" s="37"/>
      <c r="E517" s="37"/>
      <c r="F517" s="37"/>
      <c r="G517" s="37"/>
      <c r="H517" s="37"/>
      <c r="I517" s="38"/>
      <c r="J517" s="37"/>
      <c r="K517" s="37"/>
      <c r="L517" s="38"/>
      <c r="M517" s="38"/>
      <c r="N517" s="38"/>
      <c r="O517" s="38"/>
      <c r="Q517" s="37"/>
      <c r="R517" s="37"/>
      <c r="S517" s="37"/>
      <c r="T517" s="39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40"/>
      <c r="AH517" s="41"/>
      <c r="AI517" s="42"/>
      <c r="AJ517" s="43"/>
      <c r="AK517" s="44"/>
      <c r="AL517" s="36"/>
      <c r="AM517" s="36"/>
      <c r="AP517" s="45"/>
    </row>
    <row r="518" spans="1:42" ht="15.75" customHeight="1" x14ac:dyDescent="0.3">
      <c r="A518" s="36"/>
      <c r="B518" s="37"/>
      <c r="C518" s="37"/>
      <c r="D518" s="37"/>
      <c r="E518" s="37"/>
      <c r="F518" s="37"/>
      <c r="G518" s="37"/>
      <c r="H518" s="37"/>
      <c r="I518" s="38"/>
      <c r="J518" s="37"/>
      <c r="K518" s="37"/>
      <c r="L518" s="38"/>
      <c r="M518" s="38"/>
      <c r="N518" s="38"/>
      <c r="O518" s="38"/>
      <c r="Q518" s="37"/>
      <c r="R518" s="37"/>
      <c r="S518" s="37"/>
      <c r="T518" s="39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40"/>
      <c r="AH518" s="41"/>
      <c r="AI518" s="42"/>
      <c r="AJ518" s="43"/>
      <c r="AK518" s="44"/>
      <c r="AL518" s="36"/>
      <c r="AM518" s="36"/>
      <c r="AP518" s="45"/>
    </row>
    <row r="519" spans="1:42" ht="15.75" customHeight="1" x14ac:dyDescent="0.3">
      <c r="A519" s="36"/>
      <c r="B519" s="37"/>
      <c r="C519" s="37"/>
      <c r="D519" s="37"/>
      <c r="E519" s="37"/>
      <c r="F519" s="37"/>
      <c r="G519" s="37"/>
      <c r="H519" s="37"/>
      <c r="I519" s="38"/>
      <c r="J519" s="37"/>
      <c r="K519" s="37"/>
      <c r="L519" s="38"/>
      <c r="M519" s="38"/>
      <c r="N519" s="38"/>
      <c r="O519" s="38"/>
      <c r="Q519" s="37"/>
      <c r="R519" s="37"/>
      <c r="S519" s="37"/>
      <c r="T519" s="39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40"/>
      <c r="AH519" s="41"/>
      <c r="AI519" s="42"/>
      <c r="AJ519" s="43"/>
      <c r="AK519" s="44"/>
      <c r="AL519" s="36"/>
      <c r="AM519" s="36"/>
      <c r="AP519" s="45"/>
    </row>
    <row r="520" spans="1:42" ht="15.75" customHeight="1" x14ac:dyDescent="0.3">
      <c r="A520" s="36"/>
      <c r="B520" s="37"/>
      <c r="C520" s="37"/>
      <c r="D520" s="37"/>
      <c r="E520" s="37"/>
      <c r="F520" s="37"/>
      <c r="G520" s="37"/>
      <c r="H520" s="37"/>
      <c r="I520" s="38"/>
      <c r="J520" s="37"/>
      <c r="K520" s="37"/>
      <c r="L520" s="38"/>
      <c r="M520" s="38"/>
      <c r="N520" s="38"/>
      <c r="O520" s="38"/>
      <c r="Q520" s="37"/>
      <c r="R520" s="37"/>
      <c r="S520" s="37"/>
      <c r="T520" s="39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40"/>
      <c r="AH520" s="41"/>
      <c r="AI520" s="42"/>
      <c r="AJ520" s="43"/>
      <c r="AK520" s="44"/>
      <c r="AL520" s="36"/>
      <c r="AM520" s="36"/>
      <c r="AP520" s="45"/>
    </row>
    <row r="521" spans="1:42" ht="15.75" customHeight="1" x14ac:dyDescent="0.3">
      <c r="A521" s="36"/>
      <c r="B521" s="37"/>
      <c r="C521" s="37"/>
      <c r="D521" s="37"/>
      <c r="E521" s="37"/>
      <c r="F521" s="37"/>
      <c r="G521" s="37"/>
      <c r="H521" s="37"/>
      <c r="I521" s="38"/>
      <c r="J521" s="37"/>
      <c r="K521" s="37"/>
      <c r="L521" s="38"/>
      <c r="M521" s="38"/>
      <c r="N521" s="38"/>
      <c r="O521" s="38"/>
      <c r="Q521" s="37"/>
      <c r="R521" s="37"/>
      <c r="S521" s="37"/>
      <c r="T521" s="39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40"/>
      <c r="AH521" s="41"/>
      <c r="AI521" s="42"/>
      <c r="AJ521" s="43"/>
      <c r="AK521" s="44"/>
      <c r="AL521" s="36"/>
      <c r="AM521" s="36"/>
      <c r="AP521" s="45"/>
    </row>
    <row r="522" spans="1:42" ht="15.75" customHeight="1" x14ac:dyDescent="0.3">
      <c r="A522" s="36"/>
      <c r="B522" s="37"/>
      <c r="C522" s="37"/>
      <c r="D522" s="37"/>
      <c r="E522" s="37"/>
      <c r="F522" s="37"/>
      <c r="G522" s="37"/>
      <c r="H522" s="37"/>
      <c r="I522" s="38"/>
      <c r="J522" s="37"/>
      <c r="K522" s="37"/>
      <c r="L522" s="38"/>
      <c r="M522" s="38"/>
      <c r="N522" s="38"/>
      <c r="O522" s="38"/>
      <c r="Q522" s="37"/>
      <c r="R522" s="37"/>
      <c r="S522" s="37"/>
      <c r="T522" s="39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40"/>
      <c r="AH522" s="41"/>
      <c r="AI522" s="42"/>
      <c r="AJ522" s="43"/>
      <c r="AK522" s="44"/>
      <c r="AL522" s="36"/>
      <c r="AM522" s="36"/>
      <c r="AP522" s="45"/>
    </row>
    <row r="523" spans="1:42" ht="15.75" customHeight="1" x14ac:dyDescent="0.3">
      <c r="A523" s="36"/>
      <c r="B523" s="37"/>
      <c r="C523" s="37"/>
      <c r="D523" s="37"/>
      <c r="E523" s="37"/>
      <c r="F523" s="37"/>
      <c r="G523" s="37"/>
      <c r="H523" s="37"/>
      <c r="I523" s="38"/>
      <c r="J523" s="37"/>
      <c r="K523" s="37"/>
      <c r="L523" s="38"/>
      <c r="M523" s="38"/>
      <c r="N523" s="38"/>
      <c r="O523" s="38"/>
      <c r="Q523" s="37"/>
      <c r="R523" s="37"/>
      <c r="S523" s="37"/>
      <c r="T523" s="39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40"/>
      <c r="AH523" s="41"/>
      <c r="AI523" s="42"/>
      <c r="AJ523" s="43"/>
      <c r="AK523" s="44"/>
      <c r="AL523" s="36"/>
      <c r="AM523" s="36"/>
      <c r="AP523" s="45"/>
    </row>
    <row r="524" spans="1:42" ht="15.75" customHeight="1" x14ac:dyDescent="0.3">
      <c r="A524" s="36"/>
      <c r="B524" s="37"/>
      <c r="C524" s="37"/>
      <c r="D524" s="37"/>
      <c r="E524" s="37"/>
      <c r="F524" s="37"/>
      <c r="G524" s="37"/>
      <c r="H524" s="37"/>
      <c r="I524" s="38"/>
      <c r="J524" s="37"/>
      <c r="K524" s="37"/>
      <c r="L524" s="38"/>
      <c r="M524" s="38"/>
      <c r="N524" s="38"/>
      <c r="O524" s="38"/>
      <c r="Q524" s="37"/>
      <c r="R524" s="37"/>
      <c r="S524" s="37"/>
      <c r="T524" s="39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40"/>
      <c r="AH524" s="41"/>
      <c r="AI524" s="42"/>
      <c r="AJ524" s="43"/>
      <c r="AK524" s="44"/>
      <c r="AL524" s="36"/>
      <c r="AM524" s="36"/>
      <c r="AP524" s="45"/>
    </row>
    <row r="525" spans="1:42" ht="15.75" customHeight="1" x14ac:dyDescent="0.3">
      <c r="A525" s="36"/>
      <c r="B525" s="37"/>
      <c r="C525" s="37"/>
      <c r="D525" s="37"/>
      <c r="E525" s="37"/>
      <c r="F525" s="37"/>
      <c r="G525" s="37"/>
      <c r="H525" s="37"/>
      <c r="I525" s="38"/>
      <c r="J525" s="37"/>
      <c r="K525" s="37"/>
      <c r="L525" s="38"/>
      <c r="M525" s="38"/>
      <c r="N525" s="38"/>
      <c r="O525" s="38"/>
      <c r="Q525" s="37"/>
      <c r="R525" s="37"/>
      <c r="S525" s="37"/>
      <c r="T525" s="39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40"/>
      <c r="AH525" s="41"/>
      <c r="AI525" s="42"/>
      <c r="AJ525" s="43"/>
      <c r="AK525" s="44"/>
      <c r="AL525" s="36"/>
      <c r="AM525" s="36"/>
      <c r="AP525" s="45"/>
    </row>
    <row r="526" spans="1:42" ht="15.75" customHeight="1" x14ac:dyDescent="0.3">
      <c r="A526" s="36"/>
      <c r="B526" s="37"/>
      <c r="C526" s="37"/>
      <c r="D526" s="37"/>
      <c r="E526" s="37"/>
      <c r="F526" s="37"/>
      <c r="G526" s="37"/>
      <c r="H526" s="37"/>
      <c r="I526" s="38"/>
      <c r="J526" s="37"/>
      <c r="K526" s="37"/>
      <c r="L526" s="38"/>
      <c r="M526" s="38"/>
      <c r="N526" s="38"/>
      <c r="O526" s="38"/>
      <c r="Q526" s="37"/>
      <c r="R526" s="37"/>
      <c r="S526" s="37"/>
      <c r="T526" s="39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40"/>
      <c r="AH526" s="41"/>
      <c r="AI526" s="42"/>
      <c r="AJ526" s="43"/>
      <c r="AK526" s="44"/>
      <c r="AL526" s="36"/>
      <c r="AM526" s="36"/>
      <c r="AP526" s="45"/>
    </row>
    <row r="527" spans="1:42" ht="15.75" customHeight="1" x14ac:dyDescent="0.3">
      <c r="A527" s="36"/>
      <c r="B527" s="37"/>
      <c r="C527" s="37"/>
      <c r="D527" s="37"/>
      <c r="E527" s="37"/>
      <c r="F527" s="37"/>
      <c r="G527" s="37"/>
      <c r="H527" s="37"/>
      <c r="I527" s="38"/>
      <c r="J527" s="37"/>
      <c r="K527" s="37"/>
      <c r="L527" s="38"/>
      <c r="M527" s="38"/>
      <c r="N527" s="38"/>
      <c r="O527" s="38"/>
      <c r="Q527" s="37"/>
      <c r="R527" s="37"/>
      <c r="S527" s="37"/>
      <c r="T527" s="39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40"/>
      <c r="AH527" s="41"/>
      <c r="AI527" s="42"/>
      <c r="AJ527" s="43"/>
      <c r="AK527" s="44"/>
      <c r="AL527" s="36"/>
      <c r="AM527" s="36"/>
      <c r="AP527" s="45"/>
    </row>
    <row r="528" spans="1:42" ht="15.75" customHeight="1" x14ac:dyDescent="0.3">
      <c r="A528" s="36"/>
      <c r="B528" s="37"/>
      <c r="C528" s="37"/>
      <c r="D528" s="37"/>
      <c r="E528" s="37"/>
      <c r="F528" s="37"/>
      <c r="G528" s="37"/>
      <c r="H528" s="37"/>
      <c r="I528" s="38"/>
      <c r="J528" s="37"/>
      <c r="K528" s="37"/>
      <c r="L528" s="38"/>
      <c r="M528" s="38"/>
      <c r="N528" s="38"/>
      <c r="O528" s="38"/>
      <c r="Q528" s="37"/>
      <c r="R528" s="37"/>
      <c r="S528" s="37"/>
      <c r="T528" s="39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40"/>
      <c r="AH528" s="41"/>
      <c r="AI528" s="42"/>
      <c r="AJ528" s="43"/>
      <c r="AK528" s="44"/>
      <c r="AL528" s="36"/>
      <c r="AM528" s="36"/>
      <c r="AP528" s="45"/>
    </row>
    <row r="529" spans="1:42" ht="15.75" customHeight="1" x14ac:dyDescent="0.3">
      <c r="A529" s="36"/>
      <c r="B529" s="37"/>
      <c r="C529" s="37"/>
      <c r="D529" s="37"/>
      <c r="E529" s="37"/>
      <c r="F529" s="37"/>
      <c r="G529" s="37"/>
      <c r="H529" s="37"/>
      <c r="I529" s="38"/>
      <c r="J529" s="37"/>
      <c r="K529" s="37"/>
      <c r="L529" s="38"/>
      <c r="M529" s="38"/>
      <c r="N529" s="38"/>
      <c r="O529" s="38"/>
      <c r="Q529" s="37"/>
      <c r="R529" s="37"/>
      <c r="S529" s="37"/>
      <c r="T529" s="39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40"/>
      <c r="AH529" s="41"/>
      <c r="AI529" s="42"/>
      <c r="AJ529" s="43"/>
      <c r="AK529" s="44"/>
      <c r="AL529" s="36"/>
      <c r="AM529" s="36"/>
      <c r="AP529" s="45"/>
    </row>
    <row r="530" spans="1:42" ht="15.75" customHeight="1" x14ac:dyDescent="0.3">
      <c r="A530" s="36"/>
      <c r="B530" s="37"/>
      <c r="C530" s="37"/>
      <c r="D530" s="37"/>
      <c r="E530" s="37"/>
      <c r="F530" s="37"/>
      <c r="G530" s="37"/>
      <c r="H530" s="37"/>
      <c r="I530" s="38"/>
      <c r="J530" s="37"/>
      <c r="K530" s="37"/>
      <c r="L530" s="38"/>
      <c r="M530" s="38"/>
      <c r="N530" s="38"/>
      <c r="O530" s="38"/>
      <c r="Q530" s="37"/>
      <c r="R530" s="37"/>
      <c r="S530" s="37"/>
      <c r="T530" s="39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40"/>
      <c r="AH530" s="41"/>
      <c r="AI530" s="42"/>
      <c r="AJ530" s="43"/>
      <c r="AK530" s="44"/>
      <c r="AL530" s="36"/>
      <c r="AM530" s="36"/>
      <c r="AP530" s="45"/>
    </row>
    <row r="531" spans="1:42" ht="15.75" customHeight="1" x14ac:dyDescent="0.3">
      <c r="A531" s="36"/>
      <c r="B531" s="37"/>
      <c r="C531" s="37"/>
      <c r="D531" s="37"/>
      <c r="E531" s="37"/>
      <c r="F531" s="37"/>
      <c r="G531" s="37"/>
      <c r="H531" s="37"/>
      <c r="I531" s="38"/>
      <c r="J531" s="37"/>
      <c r="K531" s="37"/>
      <c r="L531" s="38"/>
      <c r="M531" s="38"/>
      <c r="N531" s="38"/>
      <c r="O531" s="38"/>
      <c r="Q531" s="37"/>
      <c r="R531" s="37"/>
      <c r="S531" s="37"/>
      <c r="T531" s="39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40"/>
      <c r="AH531" s="41"/>
      <c r="AI531" s="42"/>
      <c r="AJ531" s="43"/>
      <c r="AK531" s="44"/>
      <c r="AL531" s="36"/>
      <c r="AM531" s="36"/>
      <c r="AP531" s="45"/>
    </row>
    <row r="532" spans="1:42" ht="15.75" customHeight="1" x14ac:dyDescent="0.3">
      <c r="A532" s="36"/>
      <c r="B532" s="37"/>
      <c r="C532" s="37"/>
      <c r="D532" s="37"/>
      <c r="E532" s="37"/>
      <c r="F532" s="37"/>
      <c r="G532" s="37"/>
      <c r="H532" s="37"/>
      <c r="I532" s="38"/>
      <c r="J532" s="37"/>
      <c r="K532" s="37"/>
      <c r="L532" s="38"/>
      <c r="M532" s="38"/>
      <c r="N532" s="38"/>
      <c r="O532" s="38"/>
      <c r="Q532" s="37"/>
      <c r="R532" s="37"/>
      <c r="S532" s="37"/>
      <c r="T532" s="39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40"/>
      <c r="AH532" s="41"/>
      <c r="AI532" s="42"/>
      <c r="AJ532" s="43"/>
      <c r="AK532" s="44"/>
      <c r="AL532" s="36"/>
      <c r="AM532" s="36"/>
      <c r="AP532" s="45"/>
    </row>
    <row r="533" spans="1:42" ht="15.75" customHeight="1" x14ac:dyDescent="0.3">
      <c r="A533" s="36"/>
      <c r="B533" s="37"/>
      <c r="C533" s="37"/>
      <c r="D533" s="37"/>
      <c r="E533" s="37"/>
      <c r="F533" s="37"/>
      <c r="G533" s="37"/>
      <c r="H533" s="37"/>
      <c r="I533" s="38"/>
      <c r="J533" s="37"/>
      <c r="K533" s="37"/>
      <c r="L533" s="38"/>
      <c r="M533" s="38"/>
      <c r="N533" s="38"/>
      <c r="O533" s="38"/>
      <c r="Q533" s="37"/>
      <c r="R533" s="37"/>
      <c r="S533" s="37"/>
      <c r="T533" s="39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40"/>
      <c r="AH533" s="41"/>
      <c r="AI533" s="42"/>
      <c r="AJ533" s="43"/>
      <c r="AK533" s="44"/>
      <c r="AL533" s="36"/>
      <c r="AM533" s="36"/>
      <c r="AP533" s="45"/>
    </row>
    <row r="534" spans="1:42" ht="15.75" customHeight="1" x14ac:dyDescent="0.3">
      <c r="A534" s="36"/>
      <c r="B534" s="37"/>
      <c r="C534" s="37"/>
      <c r="D534" s="37"/>
      <c r="E534" s="37"/>
      <c r="F534" s="37"/>
      <c r="G534" s="37"/>
      <c r="H534" s="37"/>
      <c r="I534" s="38"/>
      <c r="J534" s="37"/>
      <c r="K534" s="37"/>
      <c r="L534" s="38"/>
      <c r="M534" s="38"/>
      <c r="N534" s="38"/>
      <c r="O534" s="38"/>
      <c r="Q534" s="37"/>
      <c r="R534" s="37"/>
      <c r="S534" s="37"/>
      <c r="T534" s="39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40"/>
      <c r="AH534" s="41"/>
      <c r="AI534" s="42"/>
      <c r="AJ534" s="43"/>
      <c r="AK534" s="44"/>
      <c r="AL534" s="36"/>
      <c r="AM534" s="36"/>
      <c r="AP534" s="45"/>
    </row>
    <row r="535" spans="1:42" ht="15.75" customHeight="1" x14ac:dyDescent="0.3">
      <c r="A535" s="36"/>
      <c r="B535" s="37"/>
      <c r="C535" s="37"/>
      <c r="D535" s="37"/>
      <c r="E535" s="37"/>
      <c r="F535" s="37"/>
      <c r="G535" s="37"/>
      <c r="H535" s="37"/>
      <c r="I535" s="38"/>
      <c r="J535" s="37"/>
      <c r="K535" s="37"/>
      <c r="L535" s="38"/>
      <c r="M535" s="38"/>
      <c r="N535" s="38"/>
      <c r="O535" s="38"/>
      <c r="Q535" s="37"/>
      <c r="R535" s="37"/>
      <c r="S535" s="37"/>
      <c r="T535" s="39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40"/>
      <c r="AH535" s="41"/>
      <c r="AI535" s="42"/>
      <c r="AJ535" s="43"/>
      <c r="AK535" s="44"/>
      <c r="AL535" s="36"/>
      <c r="AM535" s="36"/>
      <c r="AP535" s="45"/>
    </row>
    <row r="536" spans="1:42" ht="15.75" customHeight="1" x14ac:dyDescent="0.3">
      <c r="A536" s="36"/>
      <c r="B536" s="37"/>
      <c r="C536" s="37"/>
      <c r="D536" s="37"/>
      <c r="E536" s="37"/>
      <c r="F536" s="37"/>
      <c r="G536" s="37"/>
      <c r="H536" s="37"/>
      <c r="I536" s="38"/>
      <c r="J536" s="37"/>
      <c r="K536" s="37"/>
      <c r="L536" s="38"/>
      <c r="M536" s="38"/>
      <c r="N536" s="38"/>
      <c r="O536" s="38"/>
      <c r="Q536" s="37"/>
      <c r="R536" s="37"/>
      <c r="S536" s="37"/>
      <c r="T536" s="39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40"/>
      <c r="AH536" s="41"/>
      <c r="AI536" s="42"/>
      <c r="AJ536" s="43"/>
      <c r="AK536" s="44"/>
      <c r="AL536" s="36"/>
      <c r="AM536" s="36"/>
      <c r="AP536" s="45"/>
    </row>
    <row r="537" spans="1:42" ht="15.75" customHeight="1" x14ac:dyDescent="0.3">
      <c r="A537" s="36"/>
      <c r="B537" s="37"/>
      <c r="C537" s="37"/>
      <c r="D537" s="37"/>
      <c r="E537" s="37"/>
      <c r="F537" s="37"/>
      <c r="G537" s="37"/>
      <c r="H537" s="37"/>
      <c r="I537" s="38"/>
      <c r="J537" s="37"/>
      <c r="K537" s="37"/>
      <c r="L537" s="38"/>
      <c r="M537" s="38"/>
      <c r="N537" s="38"/>
      <c r="O537" s="38"/>
      <c r="Q537" s="37"/>
      <c r="R537" s="37"/>
      <c r="S537" s="37"/>
      <c r="T537" s="39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40"/>
      <c r="AH537" s="41"/>
      <c r="AI537" s="42"/>
      <c r="AJ537" s="43"/>
      <c r="AK537" s="44"/>
      <c r="AL537" s="36"/>
      <c r="AM537" s="36"/>
      <c r="AP537" s="45"/>
    </row>
    <row r="538" spans="1:42" ht="15.75" customHeight="1" x14ac:dyDescent="0.3">
      <c r="A538" s="36"/>
      <c r="B538" s="37"/>
      <c r="C538" s="37"/>
      <c r="D538" s="37"/>
      <c r="E538" s="37"/>
      <c r="F538" s="37"/>
      <c r="G538" s="37"/>
      <c r="H538" s="37"/>
      <c r="I538" s="38"/>
      <c r="J538" s="37"/>
      <c r="K538" s="37"/>
      <c r="L538" s="38"/>
      <c r="M538" s="38"/>
      <c r="N538" s="38"/>
      <c r="O538" s="38"/>
      <c r="Q538" s="37"/>
      <c r="R538" s="37"/>
      <c r="S538" s="37"/>
      <c r="T538" s="39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40"/>
      <c r="AH538" s="41"/>
      <c r="AI538" s="42"/>
      <c r="AJ538" s="43"/>
      <c r="AK538" s="44"/>
      <c r="AL538" s="36"/>
      <c r="AM538" s="36"/>
      <c r="AP538" s="45"/>
    </row>
    <row r="539" spans="1:42" ht="15.75" customHeight="1" x14ac:dyDescent="0.3">
      <c r="A539" s="36"/>
      <c r="B539" s="37"/>
      <c r="C539" s="37"/>
      <c r="D539" s="37"/>
      <c r="E539" s="37"/>
      <c r="F539" s="37"/>
      <c r="G539" s="37"/>
      <c r="H539" s="37"/>
      <c r="I539" s="38"/>
      <c r="J539" s="37"/>
      <c r="K539" s="37"/>
      <c r="L539" s="38"/>
      <c r="M539" s="38"/>
      <c r="N539" s="38"/>
      <c r="O539" s="38"/>
      <c r="Q539" s="37"/>
      <c r="R539" s="37"/>
      <c r="S539" s="37"/>
      <c r="T539" s="39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40"/>
      <c r="AH539" s="41"/>
      <c r="AI539" s="42"/>
      <c r="AJ539" s="43"/>
      <c r="AK539" s="44"/>
      <c r="AL539" s="36"/>
      <c r="AM539" s="36"/>
      <c r="AP539" s="45"/>
    </row>
    <row r="540" spans="1:42" ht="15.75" customHeight="1" x14ac:dyDescent="0.3">
      <c r="A540" s="36"/>
      <c r="B540" s="37"/>
      <c r="C540" s="37"/>
      <c r="D540" s="37"/>
      <c r="E540" s="37"/>
      <c r="F540" s="37"/>
      <c r="G540" s="37"/>
      <c r="H540" s="37"/>
      <c r="I540" s="38"/>
      <c r="J540" s="37"/>
      <c r="K540" s="37"/>
      <c r="L540" s="38"/>
      <c r="M540" s="38"/>
      <c r="N540" s="38"/>
      <c r="O540" s="38"/>
      <c r="Q540" s="37"/>
      <c r="R540" s="37"/>
      <c r="S540" s="37"/>
      <c r="T540" s="39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40"/>
      <c r="AH540" s="41"/>
      <c r="AI540" s="42"/>
      <c r="AJ540" s="43"/>
      <c r="AK540" s="44"/>
      <c r="AL540" s="36"/>
      <c r="AM540" s="36"/>
      <c r="AP540" s="45"/>
    </row>
    <row r="541" spans="1:42" ht="15.75" customHeight="1" x14ac:dyDescent="0.3">
      <c r="A541" s="36"/>
      <c r="B541" s="37"/>
      <c r="C541" s="37"/>
      <c r="D541" s="37"/>
      <c r="E541" s="37"/>
      <c r="F541" s="37"/>
      <c r="G541" s="37"/>
      <c r="H541" s="37"/>
      <c r="I541" s="38"/>
      <c r="J541" s="37"/>
      <c r="K541" s="37"/>
      <c r="L541" s="38"/>
      <c r="M541" s="38"/>
      <c r="N541" s="38"/>
      <c r="O541" s="38"/>
      <c r="Q541" s="37"/>
      <c r="R541" s="37"/>
      <c r="S541" s="37"/>
      <c r="T541" s="39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40"/>
      <c r="AH541" s="41"/>
      <c r="AI541" s="42"/>
      <c r="AJ541" s="43"/>
      <c r="AK541" s="44"/>
      <c r="AL541" s="36"/>
      <c r="AM541" s="36"/>
      <c r="AP541" s="45"/>
    </row>
    <row r="542" spans="1:42" ht="15.75" customHeight="1" x14ac:dyDescent="0.3">
      <c r="A542" s="36"/>
      <c r="B542" s="37"/>
      <c r="C542" s="37"/>
      <c r="D542" s="37"/>
      <c r="E542" s="37"/>
      <c r="F542" s="37"/>
      <c r="G542" s="37"/>
      <c r="H542" s="37"/>
      <c r="I542" s="38"/>
      <c r="J542" s="37"/>
      <c r="K542" s="37"/>
      <c r="L542" s="38"/>
      <c r="M542" s="38"/>
      <c r="N542" s="38"/>
      <c r="O542" s="38"/>
      <c r="Q542" s="37"/>
      <c r="R542" s="37"/>
      <c r="S542" s="37"/>
      <c r="T542" s="39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40"/>
      <c r="AH542" s="41"/>
      <c r="AI542" s="42"/>
      <c r="AJ542" s="43"/>
      <c r="AK542" s="44"/>
      <c r="AL542" s="36"/>
      <c r="AM542" s="36"/>
      <c r="AP542" s="45"/>
    </row>
    <row r="543" spans="1:42" ht="15.75" customHeight="1" x14ac:dyDescent="0.3">
      <c r="A543" s="36"/>
      <c r="B543" s="37"/>
      <c r="C543" s="37"/>
      <c r="D543" s="37"/>
      <c r="E543" s="37"/>
      <c r="F543" s="37"/>
      <c r="G543" s="37"/>
      <c r="H543" s="37"/>
      <c r="I543" s="38"/>
      <c r="J543" s="37"/>
      <c r="K543" s="37"/>
      <c r="L543" s="38"/>
      <c r="M543" s="38"/>
      <c r="N543" s="38"/>
      <c r="O543" s="38"/>
      <c r="Q543" s="37"/>
      <c r="R543" s="37"/>
      <c r="S543" s="37"/>
      <c r="T543" s="39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40"/>
      <c r="AH543" s="41"/>
      <c r="AI543" s="42"/>
      <c r="AJ543" s="43"/>
      <c r="AK543" s="44"/>
      <c r="AL543" s="36"/>
      <c r="AM543" s="36"/>
      <c r="AP543" s="45"/>
    </row>
    <row r="544" spans="1:42" ht="15.75" customHeight="1" x14ac:dyDescent="0.3">
      <c r="A544" s="36"/>
      <c r="B544" s="37"/>
      <c r="C544" s="37"/>
      <c r="D544" s="37"/>
      <c r="E544" s="37"/>
      <c r="F544" s="37"/>
      <c r="G544" s="37"/>
      <c r="H544" s="37"/>
      <c r="I544" s="38"/>
      <c r="J544" s="37"/>
      <c r="K544" s="37"/>
      <c r="L544" s="38"/>
      <c r="M544" s="38"/>
      <c r="N544" s="38"/>
      <c r="O544" s="38"/>
      <c r="Q544" s="37"/>
      <c r="R544" s="37"/>
      <c r="S544" s="37"/>
      <c r="T544" s="39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40"/>
      <c r="AH544" s="41"/>
      <c r="AI544" s="42"/>
      <c r="AJ544" s="43"/>
      <c r="AK544" s="44"/>
      <c r="AL544" s="36"/>
      <c r="AM544" s="36"/>
      <c r="AP544" s="45"/>
    </row>
    <row r="545" spans="1:42" ht="15.75" customHeight="1" x14ac:dyDescent="0.3">
      <c r="A545" s="36"/>
      <c r="B545" s="37"/>
      <c r="C545" s="37"/>
      <c r="D545" s="37"/>
      <c r="E545" s="37"/>
      <c r="F545" s="37"/>
      <c r="G545" s="37"/>
      <c r="H545" s="37"/>
      <c r="I545" s="38"/>
      <c r="J545" s="37"/>
      <c r="K545" s="37"/>
      <c r="L545" s="38"/>
      <c r="M545" s="38"/>
      <c r="N545" s="38"/>
      <c r="O545" s="38"/>
      <c r="Q545" s="37"/>
      <c r="R545" s="37"/>
      <c r="S545" s="37"/>
      <c r="T545" s="39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40"/>
      <c r="AH545" s="41"/>
      <c r="AI545" s="42"/>
      <c r="AJ545" s="43"/>
      <c r="AK545" s="44"/>
      <c r="AL545" s="36"/>
      <c r="AM545" s="36"/>
      <c r="AP545" s="45"/>
    </row>
    <row r="546" spans="1:42" ht="15.75" customHeight="1" x14ac:dyDescent="0.3">
      <c r="A546" s="36"/>
      <c r="B546" s="37"/>
      <c r="C546" s="37"/>
      <c r="D546" s="37"/>
      <c r="E546" s="37"/>
      <c r="F546" s="37"/>
      <c r="G546" s="37"/>
      <c r="H546" s="37"/>
      <c r="I546" s="38"/>
      <c r="J546" s="37"/>
      <c r="K546" s="37"/>
      <c r="L546" s="38"/>
      <c r="M546" s="38"/>
      <c r="N546" s="38"/>
      <c r="O546" s="38"/>
      <c r="Q546" s="37"/>
      <c r="R546" s="37"/>
      <c r="S546" s="37"/>
      <c r="T546" s="39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40"/>
      <c r="AH546" s="41"/>
      <c r="AI546" s="42"/>
      <c r="AJ546" s="43"/>
      <c r="AK546" s="44"/>
      <c r="AL546" s="36"/>
      <c r="AM546" s="36"/>
      <c r="AP546" s="45"/>
    </row>
    <row r="547" spans="1:42" ht="15.75" customHeight="1" x14ac:dyDescent="0.3">
      <c r="A547" s="36"/>
      <c r="B547" s="37"/>
      <c r="C547" s="37"/>
      <c r="D547" s="37"/>
      <c r="E547" s="37"/>
      <c r="F547" s="37"/>
      <c r="G547" s="37"/>
      <c r="H547" s="37"/>
      <c r="I547" s="38"/>
      <c r="J547" s="37"/>
      <c r="K547" s="37"/>
      <c r="L547" s="38"/>
      <c r="M547" s="38"/>
      <c r="N547" s="38"/>
      <c r="O547" s="38"/>
      <c r="Q547" s="37"/>
      <c r="R547" s="37"/>
      <c r="S547" s="37"/>
      <c r="T547" s="39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40"/>
      <c r="AH547" s="41"/>
      <c r="AI547" s="42"/>
      <c r="AJ547" s="43"/>
      <c r="AK547" s="44"/>
      <c r="AL547" s="36"/>
      <c r="AM547" s="36"/>
      <c r="AP547" s="45"/>
    </row>
    <row r="548" spans="1:42" ht="15.75" customHeight="1" x14ac:dyDescent="0.3">
      <c r="A548" s="36"/>
      <c r="B548" s="37"/>
      <c r="C548" s="37"/>
      <c r="D548" s="37"/>
      <c r="E548" s="37"/>
      <c r="F548" s="37"/>
      <c r="G548" s="37"/>
      <c r="H548" s="37"/>
      <c r="I548" s="38"/>
      <c r="J548" s="37"/>
      <c r="K548" s="37"/>
      <c r="L548" s="38"/>
      <c r="M548" s="38"/>
      <c r="N548" s="38"/>
      <c r="O548" s="38"/>
      <c r="Q548" s="37"/>
      <c r="R548" s="37"/>
      <c r="S548" s="37"/>
      <c r="T548" s="39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40"/>
      <c r="AH548" s="41"/>
      <c r="AI548" s="42"/>
      <c r="AJ548" s="43"/>
      <c r="AK548" s="44"/>
      <c r="AL548" s="36"/>
      <c r="AM548" s="36"/>
      <c r="AP548" s="45"/>
    </row>
    <row r="549" spans="1:42" ht="15.75" customHeight="1" x14ac:dyDescent="0.3">
      <c r="A549" s="36"/>
      <c r="B549" s="37"/>
      <c r="C549" s="37"/>
      <c r="D549" s="37"/>
      <c r="E549" s="37"/>
      <c r="F549" s="37"/>
      <c r="G549" s="37"/>
      <c r="H549" s="37"/>
      <c r="I549" s="38"/>
      <c r="J549" s="37"/>
      <c r="K549" s="37"/>
      <c r="L549" s="38"/>
      <c r="M549" s="38"/>
      <c r="N549" s="38"/>
      <c r="O549" s="38"/>
      <c r="Q549" s="37"/>
      <c r="R549" s="37"/>
      <c r="S549" s="37"/>
      <c r="T549" s="39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40"/>
      <c r="AH549" s="41"/>
      <c r="AI549" s="42"/>
      <c r="AJ549" s="43"/>
      <c r="AK549" s="44"/>
      <c r="AL549" s="36"/>
      <c r="AM549" s="36"/>
      <c r="AP549" s="45"/>
    </row>
    <row r="550" spans="1:42" ht="15.75" customHeight="1" x14ac:dyDescent="0.3">
      <c r="A550" s="36"/>
      <c r="B550" s="37"/>
      <c r="C550" s="37"/>
      <c r="D550" s="37"/>
      <c r="E550" s="37"/>
      <c r="F550" s="37"/>
      <c r="G550" s="37"/>
      <c r="H550" s="37"/>
      <c r="I550" s="38"/>
      <c r="J550" s="37"/>
      <c r="K550" s="37"/>
      <c r="L550" s="38"/>
      <c r="M550" s="38"/>
      <c r="N550" s="38"/>
      <c r="O550" s="38"/>
      <c r="Q550" s="37"/>
      <c r="R550" s="37"/>
      <c r="S550" s="37"/>
      <c r="T550" s="39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40"/>
      <c r="AH550" s="41"/>
      <c r="AI550" s="42"/>
      <c r="AJ550" s="43"/>
      <c r="AK550" s="44"/>
      <c r="AL550" s="36"/>
      <c r="AM550" s="36"/>
      <c r="AP550" s="45"/>
    </row>
    <row r="551" spans="1:42" ht="15.75" customHeight="1" x14ac:dyDescent="0.3">
      <c r="A551" s="36"/>
      <c r="B551" s="37"/>
      <c r="C551" s="37"/>
      <c r="D551" s="37"/>
      <c r="E551" s="37"/>
      <c r="F551" s="37"/>
      <c r="G551" s="37"/>
      <c r="H551" s="37"/>
      <c r="I551" s="38"/>
      <c r="J551" s="37"/>
      <c r="K551" s="37"/>
      <c r="L551" s="38"/>
      <c r="M551" s="38"/>
      <c r="N551" s="38"/>
      <c r="O551" s="38"/>
      <c r="Q551" s="37"/>
      <c r="R551" s="37"/>
      <c r="S551" s="37"/>
      <c r="T551" s="39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40"/>
      <c r="AH551" s="41"/>
      <c r="AI551" s="42"/>
      <c r="AJ551" s="43"/>
      <c r="AK551" s="44"/>
      <c r="AL551" s="36"/>
      <c r="AM551" s="36"/>
      <c r="AP551" s="45"/>
    </row>
    <row r="552" spans="1:42" ht="15.75" customHeight="1" x14ac:dyDescent="0.3">
      <c r="A552" s="36"/>
      <c r="B552" s="37"/>
      <c r="C552" s="37"/>
      <c r="D552" s="37"/>
      <c r="E552" s="37"/>
      <c r="F552" s="37"/>
      <c r="G552" s="37"/>
      <c r="H552" s="37"/>
      <c r="I552" s="38"/>
      <c r="J552" s="37"/>
      <c r="K552" s="37"/>
      <c r="L552" s="38"/>
      <c r="M552" s="38"/>
      <c r="N552" s="38"/>
      <c r="O552" s="38"/>
      <c r="Q552" s="37"/>
      <c r="R552" s="37"/>
      <c r="S552" s="37"/>
      <c r="T552" s="39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40"/>
      <c r="AH552" s="41"/>
      <c r="AI552" s="42"/>
      <c r="AJ552" s="43"/>
      <c r="AK552" s="44"/>
      <c r="AL552" s="36"/>
      <c r="AM552" s="36"/>
      <c r="AP552" s="45"/>
    </row>
    <row r="553" spans="1:42" ht="15.75" customHeight="1" x14ac:dyDescent="0.3">
      <c r="A553" s="36"/>
      <c r="B553" s="37"/>
      <c r="C553" s="37"/>
      <c r="D553" s="37"/>
      <c r="E553" s="37"/>
      <c r="F553" s="37"/>
      <c r="G553" s="37"/>
      <c r="H553" s="37"/>
      <c r="I553" s="38"/>
      <c r="J553" s="37"/>
      <c r="K553" s="37"/>
      <c r="L553" s="38"/>
      <c r="M553" s="38"/>
      <c r="N553" s="38"/>
      <c r="O553" s="38"/>
      <c r="Q553" s="37"/>
      <c r="R553" s="37"/>
      <c r="S553" s="37"/>
      <c r="T553" s="39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40"/>
      <c r="AH553" s="41"/>
      <c r="AI553" s="42"/>
      <c r="AJ553" s="43"/>
      <c r="AK553" s="44"/>
      <c r="AL553" s="36"/>
      <c r="AM553" s="36"/>
      <c r="AP553" s="45"/>
    </row>
    <row r="554" spans="1:42" ht="15.75" customHeight="1" x14ac:dyDescent="0.3">
      <c r="A554" s="36"/>
      <c r="B554" s="37"/>
      <c r="C554" s="37"/>
      <c r="D554" s="37"/>
      <c r="E554" s="37"/>
      <c r="F554" s="37"/>
      <c r="G554" s="37"/>
      <c r="H554" s="37"/>
      <c r="I554" s="38"/>
      <c r="J554" s="37"/>
      <c r="K554" s="37"/>
      <c r="L554" s="38"/>
      <c r="M554" s="38"/>
      <c r="N554" s="38"/>
      <c r="O554" s="38"/>
      <c r="Q554" s="37"/>
      <c r="R554" s="37"/>
      <c r="S554" s="37"/>
      <c r="T554" s="39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40"/>
      <c r="AH554" s="41"/>
      <c r="AI554" s="42"/>
      <c r="AJ554" s="43"/>
      <c r="AK554" s="44"/>
      <c r="AL554" s="36"/>
      <c r="AM554" s="36"/>
      <c r="AP554" s="45"/>
    </row>
    <row r="555" spans="1:42" ht="15.75" customHeight="1" x14ac:dyDescent="0.3">
      <c r="A555" s="36"/>
      <c r="B555" s="37"/>
      <c r="C555" s="37"/>
      <c r="D555" s="37"/>
      <c r="E555" s="37"/>
      <c r="F555" s="37"/>
      <c r="G555" s="37"/>
      <c r="H555" s="37"/>
      <c r="I555" s="38"/>
      <c r="J555" s="37"/>
      <c r="K555" s="37"/>
      <c r="L555" s="38"/>
      <c r="M555" s="38"/>
      <c r="N555" s="38"/>
      <c r="O555" s="38"/>
      <c r="Q555" s="37"/>
      <c r="R555" s="37"/>
      <c r="S555" s="37"/>
      <c r="T555" s="39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40"/>
      <c r="AH555" s="41"/>
      <c r="AI555" s="42"/>
      <c r="AJ555" s="43"/>
      <c r="AK555" s="44"/>
      <c r="AL555" s="36"/>
      <c r="AM555" s="36"/>
      <c r="AP555" s="45"/>
    </row>
    <row r="556" spans="1:42" ht="15.75" customHeight="1" x14ac:dyDescent="0.3">
      <c r="A556" s="36"/>
      <c r="B556" s="37"/>
      <c r="C556" s="37"/>
      <c r="D556" s="37"/>
      <c r="E556" s="37"/>
      <c r="F556" s="37"/>
      <c r="G556" s="37"/>
      <c r="H556" s="37"/>
      <c r="I556" s="38"/>
      <c r="J556" s="37"/>
      <c r="K556" s="37"/>
      <c r="L556" s="38"/>
      <c r="M556" s="38"/>
      <c r="N556" s="38"/>
      <c r="O556" s="38"/>
      <c r="Q556" s="37"/>
      <c r="R556" s="37"/>
      <c r="S556" s="37"/>
      <c r="T556" s="39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40"/>
      <c r="AH556" s="41"/>
      <c r="AI556" s="42"/>
      <c r="AJ556" s="43"/>
      <c r="AK556" s="44"/>
      <c r="AL556" s="36"/>
      <c r="AM556" s="36"/>
      <c r="AP556" s="45"/>
    </row>
    <row r="557" spans="1:42" ht="15.75" customHeight="1" x14ac:dyDescent="0.3">
      <c r="A557" s="36"/>
      <c r="B557" s="37"/>
      <c r="C557" s="37"/>
      <c r="D557" s="37"/>
      <c r="E557" s="37"/>
      <c r="F557" s="37"/>
      <c r="G557" s="37"/>
      <c r="H557" s="37"/>
      <c r="I557" s="38"/>
      <c r="J557" s="37"/>
      <c r="K557" s="37"/>
      <c r="L557" s="38"/>
      <c r="M557" s="38"/>
      <c r="N557" s="38"/>
      <c r="O557" s="38"/>
      <c r="Q557" s="37"/>
      <c r="R557" s="37"/>
      <c r="S557" s="37"/>
      <c r="T557" s="39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40"/>
      <c r="AH557" s="41"/>
      <c r="AI557" s="42"/>
      <c r="AJ557" s="43"/>
      <c r="AK557" s="44"/>
      <c r="AL557" s="36"/>
      <c r="AM557" s="36"/>
      <c r="AP557" s="45"/>
    </row>
    <row r="558" spans="1:42" ht="15.75" customHeight="1" x14ac:dyDescent="0.3">
      <c r="A558" s="36"/>
      <c r="B558" s="37"/>
      <c r="C558" s="37"/>
      <c r="D558" s="37"/>
      <c r="E558" s="37"/>
      <c r="F558" s="37"/>
      <c r="G558" s="37"/>
      <c r="H558" s="37"/>
      <c r="I558" s="38"/>
      <c r="J558" s="37"/>
      <c r="K558" s="37"/>
      <c r="L558" s="38"/>
      <c r="M558" s="38"/>
      <c r="N558" s="38"/>
      <c r="O558" s="38"/>
      <c r="Q558" s="37"/>
      <c r="R558" s="37"/>
      <c r="S558" s="37"/>
      <c r="T558" s="39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40"/>
      <c r="AH558" s="41"/>
      <c r="AI558" s="42"/>
      <c r="AJ558" s="43"/>
      <c r="AK558" s="44"/>
      <c r="AL558" s="36"/>
      <c r="AM558" s="36"/>
      <c r="AP558" s="45"/>
    </row>
    <row r="559" spans="1:42" ht="15.75" customHeight="1" x14ac:dyDescent="0.3">
      <c r="A559" s="36"/>
      <c r="B559" s="37"/>
      <c r="C559" s="37"/>
      <c r="D559" s="37"/>
      <c r="E559" s="37"/>
      <c r="F559" s="37"/>
      <c r="G559" s="37"/>
      <c r="H559" s="37"/>
      <c r="I559" s="38"/>
      <c r="J559" s="37"/>
      <c r="K559" s="37"/>
      <c r="L559" s="38"/>
      <c r="M559" s="38"/>
      <c r="N559" s="38"/>
      <c r="O559" s="38"/>
      <c r="Q559" s="37"/>
      <c r="R559" s="37"/>
      <c r="S559" s="37"/>
      <c r="T559" s="39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40"/>
      <c r="AH559" s="41"/>
      <c r="AI559" s="42"/>
      <c r="AJ559" s="43"/>
      <c r="AK559" s="44"/>
      <c r="AL559" s="36"/>
      <c r="AM559" s="36"/>
      <c r="AP559" s="45"/>
    </row>
    <row r="560" spans="1:42" ht="15.75" customHeight="1" x14ac:dyDescent="0.3">
      <c r="A560" s="36"/>
      <c r="B560" s="37"/>
      <c r="C560" s="37"/>
      <c r="D560" s="37"/>
      <c r="E560" s="37"/>
      <c r="F560" s="37"/>
      <c r="G560" s="37"/>
      <c r="H560" s="37"/>
      <c r="I560" s="38"/>
      <c r="J560" s="37"/>
      <c r="K560" s="37"/>
      <c r="L560" s="38"/>
      <c r="M560" s="38"/>
      <c r="N560" s="38"/>
      <c r="O560" s="38"/>
      <c r="Q560" s="37"/>
      <c r="R560" s="37"/>
      <c r="S560" s="37"/>
      <c r="T560" s="39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40"/>
      <c r="AH560" s="41"/>
      <c r="AI560" s="42"/>
      <c r="AJ560" s="43"/>
      <c r="AK560" s="44"/>
      <c r="AL560" s="36"/>
      <c r="AM560" s="36"/>
      <c r="AP560" s="45"/>
    </row>
    <row r="561" spans="1:42" ht="15.75" customHeight="1" x14ac:dyDescent="0.3">
      <c r="A561" s="36"/>
      <c r="B561" s="37"/>
      <c r="C561" s="37"/>
      <c r="D561" s="37"/>
      <c r="E561" s="37"/>
      <c r="F561" s="37"/>
      <c r="G561" s="37"/>
      <c r="H561" s="37"/>
      <c r="I561" s="38"/>
      <c r="J561" s="37"/>
      <c r="K561" s="37"/>
      <c r="L561" s="38"/>
      <c r="M561" s="38"/>
      <c r="N561" s="38"/>
      <c r="O561" s="38"/>
      <c r="Q561" s="37"/>
      <c r="R561" s="37"/>
      <c r="S561" s="37"/>
      <c r="T561" s="39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40"/>
      <c r="AH561" s="41"/>
      <c r="AI561" s="42"/>
      <c r="AJ561" s="43"/>
      <c r="AK561" s="44"/>
      <c r="AL561" s="36"/>
      <c r="AM561" s="36"/>
      <c r="AP561" s="45"/>
    </row>
    <row r="562" spans="1:42" ht="15.75" customHeight="1" x14ac:dyDescent="0.3">
      <c r="A562" s="36"/>
      <c r="B562" s="37"/>
      <c r="C562" s="37"/>
      <c r="D562" s="37"/>
      <c r="E562" s="37"/>
      <c r="F562" s="37"/>
      <c r="G562" s="37"/>
      <c r="H562" s="37"/>
      <c r="I562" s="38"/>
      <c r="J562" s="37"/>
      <c r="K562" s="37"/>
      <c r="L562" s="38"/>
      <c r="M562" s="38"/>
      <c r="N562" s="38"/>
      <c r="O562" s="38"/>
      <c r="Q562" s="37"/>
      <c r="R562" s="37"/>
      <c r="S562" s="37"/>
      <c r="T562" s="39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40"/>
      <c r="AH562" s="41"/>
      <c r="AI562" s="42"/>
      <c r="AJ562" s="43"/>
      <c r="AK562" s="44"/>
      <c r="AL562" s="36"/>
      <c r="AM562" s="36"/>
      <c r="AP562" s="45"/>
    </row>
    <row r="563" spans="1:42" ht="15.75" customHeight="1" x14ac:dyDescent="0.3">
      <c r="A563" s="36"/>
      <c r="B563" s="37"/>
      <c r="C563" s="37"/>
      <c r="D563" s="37"/>
      <c r="E563" s="37"/>
      <c r="F563" s="37"/>
      <c r="G563" s="37"/>
      <c r="H563" s="37"/>
      <c r="I563" s="38"/>
      <c r="J563" s="37"/>
      <c r="K563" s="37"/>
      <c r="L563" s="38"/>
      <c r="M563" s="38"/>
      <c r="N563" s="38"/>
      <c r="O563" s="38"/>
      <c r="Q563" s="37"/>
      <c r="R563" s="37"/>
      <c r="S563" s="37"/>
      <c r="T563" s="39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40"/>
      <c r="AH563" s="41"/>
      <c r="AI563" s="42"/>
      <c r="AJ563" s="43"/>
      <c r="AK563" s="44"/>
      <c r="AL563" s="36"/>
      <c r="AM563" s="36"/>
      <c r="AP563" s="45"/>
    </row>
    <row r="564" spans="1:42" ht="15.75" customHeight="1" x14ac:dyDescent="0.3">
      <c r="A564" s="36"/>
      <c r="B564" s="37"/>
      <c r="C564" s="37"/>
      <c r="D564" s="37"/>
      <c r="E564" s="37"/>
      <c r="F564" s="37"/>
      <c r="G564" s="37"/>
      <c r="H564" s="37"/>
      <c r="I564" s="38"/>
      <c r="J564" s="37"/>
      <c r="K564" s="37"/>
      <c r="L564" s="38"/>
      <c r="M564" s="38"/>
      <c r="N564" s="38"/>
      <c r="O564" s="38"/>
      <c r="Q564" s="37"/>
      <c r="R564" s="37"/>
      <c r="S564" s="37"/>
      <c r="T564" s="39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40"/>
      <c r="AH564" s="41"/>
      <c r="AI564" s="42"/>
      <c r="AJ564" s="43"/>
      <c r="AK564" s="44"/>
      <c r="AL564" s="36"/>
      <c r="AM564" s="36"/>
      <c r="AP564" s="45"/>
    </row>
    <row r="565" spans="1:42" ht="15.75" customHeight="1" x14ac:dyDescent="0.3">
      <c r="A565" s="36"/>
      <c r="B565" s="37"/>
      <c r="C565" s="37"/>
      <c r="D565" s="37"/>
      <c r="E565" s="37"/>
      <c r="F565" s="37"/>
      <c r="G565" s="37"/>
      <c r="H565" s="37"/>
      <c r="I565" s="38"/>
      <c r="J565" s="37"/>
      <c r="K565" s="37"/>
      <c r="L565" s="38"/>
      <c r="M565" s="38"/>
      <c r="N565" s="38"/>
      <c r="O565" s="38"/>
      <c r="Q565" s="37"/>
      <c r="R565" s="37"/>
      <c r="S565" s="37"/>
      <c r="T565" s="39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40"/>
      <c r="AH565" s="41"/>
      <c r="AI565" s="42"/>
      <c r="AJ565" s="43"/>
      <c r="AK565" s="44"/>
      <c r="AL565" s="36"/>
      <c r="AM565" s="36"/>
      <c r="AP565" s="45"/>
    </row>
    <row r="566" spans="1:42" ht="15.75" customHeight="1" x14ac:dyDescent="0.3">
      <c r="A566" s="36"/>
      <c r="B566" s="37"/>
      <c r="C566" s="37"/>
      <c r="D566" s="37"/>
      <c r="E566" s="37"/>
      <c r="F566" s="37"/>
      <c r="G566" s="37"/>
      <c r="H566" s="37"/>
      <c r="I566" s="38"/>
      <c r="J566" s="37"/>
      <c r="K566" s="37"/>
      <c r="L566" s="38"/>
      <c r="M566" s="38"/>
      <c r="N566" s="38"/>
      <c r="O566" s="38"/>
      <c r="Q566" s="37"/>
      <c r="R566" s="37"/>
      <c r="S566" s="37"/>
      <c r="T566" s="39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40"/>
      <c r="AH566" s="41"/>
      <c r="AI566" s="42"/>
      <c r="AJ566" s="43"/>
      <c r="AK566" s="44"/>
      <c r="AL566" s="36"/>
      <c r="AM566" s="36"/>
      <c r="AP566" s="45"/>
    </row>
    <row r="567" spans="1:42" ht="15.75" customHeight="1" x14ac:dyDescent="0.3">
      <c r="A567" s="36"/>
      <c r="B567" s="37"/>
      <c r="C567" s="37"/>
      <c r="D567" s="37"/>
      <c r="E567" s="37"/>
      <c r="F567" s="37"/>
      <c r="G567" s="37"/>
      <c r="H567" s="37"/>
      <c r="I567" s="38"/>
      <c r="J567" s="37"/>
      <c r="K567" s="37"/>
      <c r="L567" s="38"/>
      <c r="M567" s="38"/>
      <c r="N567" s="38"/>
      <c r="O567" s="38"/>
      <c r="Q567" s="37"/>
      <c r="R567" s="37"/>
      <c r="S567" s="37"/>
      <c r="T567" s="39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40"/>
      <c r="AH567" s="41"/>
      <c r="AI567" s="42"/>
      <c r="AJ567" s="43"/>
      <c r="AK567" s="44"/>
      <c r="AL567" s="36"/>
      <c r="AM567" s="36"/>
      <c r="AP567" s="45"/>
    </row>
    <row r="568" spans="1:42" ht="15.75" customHeight="1" x14ac:dyDescent="0.3">
      <c r="A568" s="36"/>
      <c r="B568" s="37"/>
      <c r="C568" s="37"/>
      <c r="D568" s="37"/>
      <c r="E568" s="37"/>
      <c r="F568" s="37"/>
      <c r="G568" s="37"/>
      <c r="H568" s="37"/>
      <c r="I568" s="38"/>
      <c r="J568" s="37"/>
      <c r="K568" s="37"/>
      <c r="L568" s="38"/>
      <c r="M568" s="38"/>
      <c r="N568" s="38"/>
      <c r="O568" s="38"/>
      <c r="Q568" s="37"/>
      <c r="R568" s="37"/>
      <c r="S568" s="37"/>
      <c r="T568" s="39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40"/>
      <c r="AH568" s="41"/>
      <c r="AI568" s="42"/>
      <c r="AJ568" s="43"/>
      <c r="AK568" s="44"/>
      <c r="AL568" s="36"/>
      <c r="AM568" s="36"/>
      <c r="AP568" s="45"/>
    </row>
    <row r="569" spans="1:42" ht="15.75" customHeight="1" x14ac:dyDescent="0.3">
      <c r="A569" s="36"/>
      <c r="B569" s="37"/>
      <c r="C569" s="37"/>
      <c r="D569" s="37"/>
      <c r="E569" s="37"/>
      <c r="F569" s="37"/>
      <c r="G569" s="37"/>
      <c r="H569" s="37"/>
      <c r="I569" s="38"/>
      <c r="J569" s="37"/>
      <c r="K569" s="37"/>
      <c r="L569" s="38"/>
      <c r="M569" s="38"/>
      <c r="N569" s="38"/>
      <c r="O569" s="38"/>
      <c r="Q569" s="37"/>
      <c r="R569" s="37"/>
      <c r="S569" s="37"/>
      <c r="T569" s="39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40"/>
      <c r="AH569" s="41"/>
      <c r="AI569" s="42"/>
      <c r="AJ569" s="43"/>
      <c r="AK569" s="44"/>
      <c r="AL569" s="36"/>
      <c r="AM569" s="36"/>
      <c r="AP569" s="45"/>
    </row>
    <row r="570" spans="1:42" ht="15.75" customHeight="1" x14ac:dyDescent="0.3">
      <c r="A570" s="36"/>
      <c r="B570" s="37"/>
      <c r="C570" s="37"/>
      <c r="D570" s="37"/>
      <c r="E570" s="37"/>
      <c r="F570" s="37"/>
      <c r="G570" s="37"/>
      <c r="H570" s="37"/>
      <c r="I570" s="38"/>
      <c r="J570" s="37"/>
      <c r="K570" s="37"/>
      <c r="L570" s="38"/>
      <c r="M570" s="38"/>
      <c r="N570" s="38"/>
      <c r="O570" s="38"/>
      <c r="Q570" s="37"/>
      <c r="R570" s="37"/>
      <c r="S570" s="37"/>
      <c r="T570" s="39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40"/>
      <c r="AH570" s="41"/>
      <c r="AI570" s="42"/>
      <c r="AJ570" s="43"/>
      <c r="AK570" s="44"/>
      <c r="AL570" s="36"/>
      <c r="AM570" s="36"/>
      <c r="AP570" s="45"/>
    </row>
    <row r="571" spans="1:42" ht="15.75" customHeight="1" x14ac:dyDescent="0.3">
      <c r="A571" s="36"/>
      <c r="B571" s="37"/>
      <c r="C571" s="37"/>
      <c r="D571" s="37"/>
      <c r="E571" s="37"/>
      <c r="F571" s="37"/>
      <c r="G571" s="37"/>
      <c r="H571" s="37"/>
      <c r="I571" s="38"/>
      <c r="J571" s="37"/>
      <c r="K571" s="37"/>
      <c r="L571" s="38"/>
      <c r="M571" s="38"/>
      <c r="N571" s="38"/>
      <c r="O571" s="38"/>
      <c r="Q571" s="37"/>
      <c r="R571" s="37"/>
      <c r="S571" s="37"/>
      <c r="T571" s="39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40"/>
      <c r="AH571" s="41"/>
      <c r="AI571" s="42"/>
      <c r="AJ571" s="43"/>
      <c r="AK571" s="44"/>
      <c r="AL571" s="36"/>
      <c r="AM571" s="36"/>
      <c r="AP571" s="45"/>
    </row>
    <row r="572" spans="1:42" ht="15.75" customHeight="1" x14ac:dyDescent="0.3">
      <c r="A572" s="36"/>
      <c r="B572" s="37"/>
      <c r="C572" s="37"/>
      <c r="D572" s="37"/>
      <c r="E572" s="37"/>
      <c r="F572" s="37"/>
      <c r="G572" s="37"/>
      <c r="H572" s="37"/>
      <c r="I572" s="38"/>
      <c r="J572" s="37"/>
      <c r="K572" s="37"/>
      <c r="L572" s="38"/>
      <c r="M572" s="38"/>
      <c r="N572" s="38"/>
      <c r="O572" s="38"/>
      <c r="Q572" s="37"/>
      <c r="R572" s="37"/>
      <c r="S572" s="37"/>
      <c r="T572" s="39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40"/>
      <c r="AH572" s="41"/>
      <c r="AI572" s="42"/>
      <c r="AJ572" s="43"/>
      <c r="AK572" s="44"/>
      <c r="AL572" s="36"/>
      <c r="AM572" s="36"/>
      <c r="AP572" s="45"/>
    </row>
    <row r="573" spans="1:42" ht="15.75" customHeight="1" x14ac:dyDescent="0.3">
      <c r="A573" s="36"/>
      <c r="B573" s="37"/>
      <c r="C573" s="37"/>
      <c r="D573" s="37"/>
      <c r="E573" s="37"/>
      <c r="F573" s="37"/>
      <c r="G573" s="37"/>
      <c r="H573" s="37"/>
      <c r="I573" s="38"/>
      <c r="J573" s="37"/>
      <c r="K573" s="37"/>
      <c r="L573" s="38"/>
      <c r="M573" s="38"/>
      <c r="N573" s="38"/>
      <c r="O573" s="38"/>
      <c r="Q573" s="37"/>
      <c r="R573" s="37"/>
      <c r="S573" s="37"/>
      <c r="T573" s="39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40"/>
      <c r="AH573" s="41"/>
      <c r="AI573" s="42"/>
      <c r="AJ573" s="43"/>
      <c r="AK573" s="44"/>
      <c r="AL573" s="36"/>
      <c r="AM573" s="36"/>
      <c r="AP573" s="45"/>
    </row>
    <row r="574" spans="1:42" ht="15.75" customHeight="1" x14ac:dyDescent="0.3">
      <c r="A574" s="36"/>
      <c r="B574" s="37"/>
      <c r="C574" s="37"/>
      <c r="D574" s="37"/>
      <c r="E574" s="37"/>
      <c r="F574" s="37"/>
      <c r="G574" s="37"/>
      <c r="H574" s="37"/>
      <c r="I574" s="38"/>
      <c r="J574" s="37"/>
      <c r="K574" s="37"/>
      <c r="L574" s="38"/>
      <c r="M574" s="38"/>
      <c r="N574" s="38"/>
      <c r="O574" s="38"/>
      <c r="Q574" s="37"/>
      <c r="R574" s="37"/>
      <c r="S574" s="37"/>
      <c r="T574" s="39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40"/>
      <c r="AH574" s="41"/>
      <c r="AI574" s="42"/>
      <c r="AJ574" s="43"/>
      <c r="AK574" s="44"/>
      <c r="AL574" s="36"/>
      <c r="AM574" s="36"/>
      <c r="AP574" s="45"/>
    </row>
    <row r="575" spans="1:42" ht="15.75" customHeight="1" x14ac:dyDescent="0.3">
      <c r="A575" s="36"/>
      <c r="B575" s="37"/>
      <c r="C575" s="37"/>
      <c r="D575" s="37"/>
      <c r="E575" s="37"/>
      <c r="F575" s="37"/>
      <c r="G575" s="37"/>
      <c r="H575" s="37"/>
      <c r="I575" s="38"/>
      <c r="J575" s="37"/>
      <c r="K575" s="37"/>
      <c r="L575" s="38"/>
      <c r="M575" s="38"/>
      <c r="N575" s="38"/>
      <c r="O575" s="38"/>
      <c r="Q575" s="37"/>
      <c r="R575" s="37"/>
      <c r="S575" s="37"/>
      <c r="T575" s="39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40"/>
      <c r="AH575" s="41"/>
      <c r="AI575" s="42"/>
      <c r="AJ575" s="43"/>
      <c r="AK575" s="44"/>
      <c r="AL575" s="36"/>
      <c r="AM575" s="36"/>
      <c r="AP575" s="45"/>
    </row>
    <row r="576" spans="1:42" ht="15.75" customHeight="1" x14ac:dyDescent="0.3">
      <c r="A576" s="36"/>
      <c r="B576" s="37"/>
      <c r="C576" s="37"/>
      <c r="D576" s="37"/>
      <c r="E576" s="37"/>
      <c r="F576" s="37"/>
      <c r="G576" s="37"/>
      <c r="H576" s="37"/>
      <c r="I576" s="38"/>
      <c r="J576" s="37"/>
      <c r="K576" s="37"/>
      <c r="L576" s="38"/>
      <c r="M576" s="38"/>
      <c r="N576" s="38"/>
      <c r="O576" s="38"/>
      <c r="Q576" s="37"/>
      <c r="R576" s="37"/>
      <c r="S576" s="37"/>
      <c r="T576" s="39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40"/>
      <c r="AH576" s="41"/>
      <c r="AI576" s="42"/>
      <c r="AJ576" s="43"/>
      <c r="AK576" s="44"/>
      <c r="AL576" s="36"/>
      <c r="AM576" s="36"/>
      <c r="AP576" s="45"/>
    </row>
    <row r="577" spans="1:42" ht="15.75" customHeight="1" x14ac:dyDescent="0.3">
      <c r="A577" s="36"/>
      <c r="B577" s="37"/>
      <c r="C577" s="37"/>
      <c r="D577" s="37"/>
      <c r="E577" s="37"/>
      <c r="F577" s="37"/>
      <c r="G577" s="37"/>
      <c r="H577" s="37"/>
      <c r="I577" s="38"/>
      <c r="J577" s="37"/>
      <c r="K577" s="37"/>
      <c r="L577" s="38"/>
      <c r="M577" s="38"/>
      <c r="N577" s="38"/>
      <c r="O577" s="38"/>
      <c r="Q577" s="37"/>
      <c r="R577" s="37"/>
      <c r="S577" s="37"/>
      <c r="T577" s="39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40"/>
      <c r="AH577" s="41"/>
      <c r="AI577" s="42"/>
      <c r="AJ577" s="43"/>
      <c r="AK577" s="44"/>
      <c r="AL577" s="36"/>
      <c r="AM577" s="36"/>
      <c r="AP577" s="45"/>
    </row>
    <row r="578" spans="1:42" ht="15.75" customHeight="1" x14ac:dyDescent="0.3">
      <c r="A578" s="36"/>
      <c r="B578" s="37"/>
      <c r="C578" s="37"/>
      <c r="D578" s="37"/>
      <c r="E578" s="37"/>
      <c r="F578" s="37"/>
      <c r="G578" s="37"/>
      <c r="H578" s="37"/>
      <c r="I578" s="38"/>
      <c r="J578" s="37"/>
      <c r="K578" s="37"/>
      <c r="L578" s="38"/>
      <c r="M578" s="38"/>
      <c r="N578" s="38"/>
      <c r="O578" s="38"/>
      <c r="Q578" s="37"/>
      <c r="R578" s="37"/>
      <c r="S578" s="37"/>
      <c r="T578" s="39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40"/>
      <c r="AH578" s="41"/>
      <c r="AI578" s="42"/>
      <c r="AJ578" s="43"/>
      <c r="AK578" s="44"/>
      <c r="AL578" s="36"/>
      <c r="AM578" s="36"/>
      <c r="AP578" s="45"/>
    </row>
    <row r="579" spans="1:42" ht="15.75" customHeight="1" x14ac:dyDescent="0.3">
      <c r="A579" s="36"/>
      <c r="B579" s="37"/>
      <c r="C579" s="37"/>
      <c r="D579" s="37"/>
      <c r="E579" s="37"/>
      <c r="F579" s="37"/>
      <c r="G579" s="37"/>
      <c r="H579" s="37"/>
      <c r="I579" s="38"/>
      <c r="J579" s="37"/>
      <c r="K579" s="37"/>
      <c r="L579" s="38"/>
      <c r="M579" s="38"/>
      <c r="N579" s="38"/>
      <c r="O579" s="38"/>
      <c r="Q579" s="37"/>
      <c r="R579" s="37"/>
      <c r="S579" s="37"/>
      <c r="T579" s="39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40"/>
      <c r="AH579" s="41"/>
      <c r="AI579" s="42"/>
      <c r="AJ579" s="43"/>
      <c r="AK579" s="44"/>
      <c r="AL579" s="36"/>
      <c r="AM579" s="36"/>
      <c r="AP579" s="45"/>
    </row>
    <row r="580" spans="1:42" ht="15.75" customHeight="1" x14ac:dyDescent="0.3">
      <c r="A580" s="36"/>
      <c r="B580" s="37"/>
      <c r="C580" s="37"/>
      <c r="D580" s="37"/>
      <c r="E580" s="37"/>
      <c r="F580" s="37"/>
      <c r="G580" s="37"/>
      <c r="H580" s="37"/>
      <c r="I580" s="38"/>
      <c r="J580" s="37"/>
      <c r="K580" s="37"/>
      <c r="L580" s="38"/>
      <c r="M580" s="38"/>
      <c r="N580" s="38"/>
      <c r="O580" s="38"/>
      <c r="Q580" s="37"/>
      <c r="R580" s="37"/>
      <c r="S580" s="37"/>
      <c r="T580" s="39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40"/>
      <c r="AH580" s="41"/>
      <c r="AI580" s="42"/>
      <c r="AJ580" s="43"/>
      <c r="AK580" s="44"/>
      <c r="AL580" s="36"/>
      <c r="AM580" s="36"/>
      <c r="AP580" s="45"/>
    </row>
    <row r="581" spans="1:42" ht="15.75" customHeight="1" x14ac:dyDescent="0.3">
      <c r="A581" s="36"/>
      <c r="B581" s="37"/>
      <c r="C581" s="37"/>
      <c r="D581" s="37"/>
      <c r="E581" s="37"/>
      <c r="F581" s="37"/>
      <c r="G581" s="37"/>
      <c r="H581" s="37"/>
      <c r="I581" s="38"/>
      <c r="J581" s="37"/>
      <c r="K581" s="37"/>
      <c r="L581" s="38"/>
      <c r="M581" s="38"/>
      <c r="N581" s="38"/>
      <c r="O581" s="38"/>
      <c r="Q581" s="37"/>
      <c r="R581" s="37"/>
      <c r="S581" s="37"/>
      <c r="T581" s="39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40"/>
      <c r="AH581" s="41"/>
      <c r="AI581" s="42"/>
      <c r="AJ581" s="43"/>
      <c r="AK581" s="44"/>
      <c r="AL581" s="36"/>
      <c r="AM581" s="36"/>
      <c r="AP581" s="45"/>
    </row>
    <row r="582" spans="1:42" ht="15.75" customHeight="1" x14ac:dyDescent="0.3">
      <c r="A582" s="36"/>
      <c r="B582" s="37"/>
      <c r="C582" s="37"/>
      <c r="D582" s="37"/>
      <c r="E582" s="37"/>
      <c r="F582" s="37"/>
      <c r="G582" s="37"/>
      <c r="H582" s="37"/>
      <c r="I582" s="38"/>
      <c r="J582" s="37"/>
      <c r="K582" s="37"/>
      <c r="L582" s="38"/>
      <c r="M582" s="38"/>
      <c r="N582" s="38"/>
      <c r="O582" s="38"/>
      <c r="Q582" s="37"/>
      <c r="R582" s="37"/>
      <c r="S582" s="37"/>
      <c r="T582" s="39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40"/>
      <c r="AH582" s="41"/>
      <c r="AI582" s="42"/>
      <c r="AJ582" s="43"/>
      <c r="AK582" s="44"/>
      <c r="AL582" s="36"/>
      <c r="AM582" s="36"/>
      <c r="AP582" s="45"/>
    </row>
    <row r="583" spans="1:42" ht="15.75" customHeight="1" x14ac:dyDescent="0.3">
      <c r="A583" s="36"/>
      <c r="B583" s="37"/>
      <c r="C583" s="37"/>
      <c r="D583" s="37"/>
      <c r="E583" s="37"/>
      <c r="F583" s="37"/>
      <c r="G583" s="37"/>
      <c r="H583" s="37"/>
      <c r="I583" s="38"/>
      <c r="J583" s="37"/>
      <c r="K583" s="37"/>
      <c r="L583" s="38"/>
      <c r="M583" s="38"/>
      <c r="N583" s="38"/>
      <c r="O583" s="38"/>
      <c r="Q583" s="37"/>
      <c r="R583" s="37"/>
      <c r="S583" s="37"/>
      <c r="T583" s="39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40"/>
      <c r="AH583" s="41"/>
      <c r="AI583" s="42"/>
      <c r="AJ583" s="43"/>
      <c r="AK583" s="44"/>
      <c r="AL583" s="36"/>
      <c r="AM583" s="36"/>
      <c r="AP583" s="45"/>
    </row>
    <row r="584" spans="1:42" ht="15.75" customHeight="1" x14ac:dyDescent="0.3">
      <c r="A584" s="36"/>
      <c r="B584" s="37"/>
      <c r="C584" s="37"/>
      <c r="D584" s="37"/>
      <c r="E584" s="37"/>
      <c r="F584" s="37"/>
      <c r="G584" s="37"/>
      <c r="H584" s="37"/>
      <c r="I584" s="38"/>
      <c r="J584" s="37"/>
      <c r="K584" s="37"/>
      <c r="L584" s="38"/>
      <c r="M584" s="38"/>
      <c r="N584" s="38"/>
      <c r="O584" s="38"/>
      <c r="Q584" s="37"/>
      <c r="R584" s="37"/>
      <c r="S584" s="37"/>
      <c r="T584" s="39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40"/>
      <c r="AH584" s="41"/>
      <c r="AI584" s="42"/>
      <c r="AJ584" s="43"/>
      <c r="AK584" s="44"/>
      <c r="AL584" s="36"/>
      <c r="AM584" s="36"/>
      <c r="AP584" s="45"/>
    </row>
    <row r="585" spans="1:42" ht="15.75" customHeight="1" x14ac:dyDescent="0.3">
      <c r="A585" s="36"/>
      <c r="B585" s="37"/>
      <c r="C585" s="37"/>
      <c r="D585" s="37"/>
      <c r="E585" s="37"/>
      <c r="F585" s="37"/>
      <c r="G585" s="37"/>
      <c r="H585" s="37"/>
      <c r="I585" s="38"/>
      <c r="J585" s="37"/>
      <c r="K585" s="37"/>
      <c r="L585" s="38"/>
      <c r="M585" s="38"/>
      <c r="N585" s="38"/>
      <c r="O585" s="38"/>
      <c r="Q585" s="37"/>
      <c r="R585" s="37"/>
      <c r="S585" s="37"/>
      <c r="T585" s="39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40"/>
      <c r="AH585" s="41"/>
      <c r="AI585" s="42"/>
      <c r="AJ585" s="43"/>
      <c r="AK585" s="44"/>
      <c r="AL585" s="36"/>
      <c r="AM585" s="36"/>
      <c r="AP585" s="45"/>
    </row>
    <row r="586" spans="1:42" ht="15.75" customHeight="1" x14ac:dyDescent="0.3">
      <c r="A586" s="36"/>
      <c r="B586" s="37"/>
      <c r="C586" s="37"/>
      <c r="D586" s="37"/>
      <c r="E586" s="37"/>
      <c r="F586" s="37"/>
      <c r="G586" s="37"/>
      <c r="H586" s="37"/>
      <c r="I586" s="38"/>
      <c r="J586" s="37"/>
      <c r="K586" s="37"/>
      <c r="L586" s="38"/>
      <c r="M586" s="38"/>
      <c r="N586" s="38"/>
      <c r="O586" s="38"/>
      <c r="Q586" s="37"/>
      <c r="R586" s="37"/>
      <c r="S586" s="37"/>
      <c r="T586" s="39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40"/>
      <c r="AH586" s="41"/>
      <c r="AI586" s="42"/>
      <c r="AJ586" s="43"/>
      <c r="AK586" s="44"/>
      <c r="AL586" s="36"/>
      <c r="AM586" s="36"/>
      <c r="AP586" s="45"/>
    </row>
    <row r="587" spans="1:42" ht="15.75" customHeight="1" x14ac:dyDescent="0.3">
      <c r="A587" s="36"/>
      <c r="B587" s="37"/>
      <c r="C587" s="37"/>
      <c r="D587" s="37"/>
      <c r="E587" s="37"/>
      <c r="F587" s="37"/>
      <c r="G587" s="37"/>
      <c r="H587" s="37"/>
      <c r="I587" s="38"/>
      <c r="J587" s="37"/>
      <c r="K587" s="37"/>
      <c r="L587" s="38"/>
      <c r="M587" s="38"/>
      <c r="N587" s="38"/>
      <c r="O587" s="38"/>
      <c r="Q587" s="37"/>
      <c r="R587" s="37"/>
      <c r="S587" s="37"/>
      <c r="T587" s="39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40"/>
      <c r="AH587" s="41"/>
      <c r="AI587" s="42"/>
      <c r="AJ587" s="43"/>
      <c r="AK587" s="44"/>
      <c r="AL587" s="36"/>
      <c r="AM587" s="36"/>
      <c r="AP587" s="45"/>
    </row>
    <row r="588" spans="1:42" ht="15.75" customHeight="1" x14ac:dyDescent="0.3">
      <c r="A588" s="36"/>
      <c r="B588" s="37"/>
      <c r="C588" s="37"/>
      <c r="D588" s="37"/>
      <c r="E588" s="37"/>
      <c r="F588" s="37"/>
      <c r="G588" s="37"/>
      <c r="H588" s="37"/>
      <c r="I588" s="38"/>
      <c r="J588" s="37"/>
      <c r="K588" s="37"/>
      <c r="L588" s="38"/>
      <c r="M588" s="38"/>
      <c r="N588" s="38"/>
      <c r="O588" s="38"/>
      <c r="Q588" s="37"/>
      <c r="R588" s="37"/>
      <c r="S588" s="37"/>
      <c r="T588" s="39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40"/>
      <c r="AH588" s="41"/>
      <c r="AI588" s="42"/>
      <c r="AJ588" s="43"/>
      <c r="AK588" s="44"/>
      <c r="AL588" s="36"/>
      <c r="AM588" s="36"/>
      <c r="AP588" s="45"/>
    </row>
    <row r="589" spans="1:42" ht="15.75" customHeight="1" x14ac:dyDescent="0.3">
      <c r="A589" s="36"/>
      <c r="B589" s="37"/>
      <c r="C589" s="37"/>
      <c r="D589" s="37"/>
      <c r="E589" s="37"/>
      <c r="F589" s="37"/>
      <c r="G589" s="37"/>
      <c r="H589" s="37"/>
      <c r="I589" s="38"/>
      <c r="J589" s="37"/>
      <c r="K589" s="37"/>
      <c r="L589" s="38"/>
      <c r="M589" s="38"/>
      <c r="N589" s="38"/>
      <c r="O589" s="38"/>
      <c r="Q589" s="37"/>
      <c r="R589" s="37"/>
      <c r="S589" s="37"/>
      <c r="T589" s="39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40"/>
      <c r="AH589" s="41"/>
      <c r="AI589" s="42"/>
      <c r="AJ589" s="43"/>
      <c r="AK589" s="44"/>
      <c r="AL589" s="36"/>
      <c r="AM589" s="36"/>
      <c r="AP589" s="45"/>
    </row>
    <row r="590" spans="1:42" ht="15.75" customHeight="1" x14ac:dyDescent="0.3">
      <c r="A590" s="36"/>
      <c r="B590" s="37"/>
      <c r="C590" s="37"/>
      <c r="D590" s="37"/>
      <c r="E590" s="37"/>
      <c r="F590" s="37"/>
      <c r="G590" s="37"/>
      <c r="H590" s="37"/>
      <c r="I590" s="38"/>
      <c r="J590" s="37"/>
      <c r="K590" s="37"/>
      <c r="L590" s="38"/>
      <c r="M590" s="38"/>
      <c r="N590" s="38"/>
      <c r="O590" s="38"/>
      <c r="Q590" s="37"/>
      <c r="R590" s="37"/>
      <c r="S590" s="37"/>
      <c r="T590" s="39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40"/>
      <c r="AH590" s="41"/>
      <c r="AI590" s="42"/>
      <c r="AJ590" s="43"/>
      <c r="AK590" s="44"/>
      <c r="AL590" s="36"/>
      <c r="AM590" s="36"/>
      <c r="AP590" s="45"/>
    </row>
    <row r="591" spans="1:42" ht="15.75" customHeight="1" x14ac:dyDescent="0.3">
      <c r="A591" s="36"/>
      <c r="B591" s="37"/>
      <c r="C591" s="37"/>
      <c r="D591" s="37"/>
      <c r="E591" s="37"/>
      <c r="F591" s="37"/>
      <c r="G591" s="37"/>
      <c r="H591" s="37"/>
      <c r="I591" s="38"/>
      <c r="J591" s="37"/>
      <c r="K591" s="37"/>
      <c r="L591" s="38"/>
      <c r="M591" s="38"/>
      <c r="N591" s="38"/>
      <c r="O591" s="38"/>
      <c r="Q591" s="37"/>
      <c r="R591" s="37"/>
      <c r="S591" s="37"/>
      <c r="T591" s="39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40"/>
      <c r="AH591" s="41"/>
      <c r="AI591" s="42"/>
      <c r="AJ591" s="43"/>
      <c r="AK591" s="44"/>
      <c r="AL591" s="36"/>
      <c r="AM591" s="36"/>
      <c r="AP591" s="45"/>
    </row>
    <row r="592" spans="1:42" ht="15.75" customHeight="1" x14ac:dyDescent="0.3">
      <c r="A592" s="36"/>
      <c r="B592" s="37"/>
      <c r="C592" s="37"/>
      <c r="D592" s="37"/>
      <c r="E592" s="37"/>
      <c r="F592" s="37"/>
      <c r="G592" s="37"/>
      <c r="H592" s="37"/>
      <c r="I592" s="38"/>
      <c r="J592" s="37"/>
      <c r="K592" s="37"/>
      <c r="L592" s="38"/>
      <c r="M592" s="38"/>
      <c r="N592" s="38"/>
      <c r="O592" s="38"/>
      <c r="Q592" s="37"/>
      <c r="R592" s="37"/>
      <c r="S592" s="37"/>
      <c r="T592" s="39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40"/>
      <c r="AH592" s="41"/>
      <c r="AI592" s="42"/>
      <c r="AJ592" s="43"/>
      <c r="AK592" s="44"/>
      <c r="AL592" s="36"/>
      <c r="AM592" s="36"/>
      <c r="AP592" s="45"/>
    </row>
    <row r="593" spans="1:42" ht="15.75" customHeight="1" x14ac:dyDescent="0.3">
      <c r="A593" s="36"/>
      <c r="B593" s="37"/>
      <c r="C593" s="37"/>
      <c r="D593" s="37"/>
      <c r="E593" s="37"/>
      <c r="F593" s="37"/>
      <c r="G593" s="37"/>
      <c r="H593" s="37"/>
      <c r="I593" s="38"/>
      <c r="J593" s="37"/>
      <c r="K593" s="37"/>
      <c r="L593" s="38"/>
      <c r="M593" s="38"/>
      <c r="N593" s="38"/>
      <c r="O593" s="38"/>
      <c r="Q593" s="37"/>
      <c r="R593" s="37"/>
      <c r="S593" s="37"/>
      <c r="T593" s="39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40"/>
      <c r="AH593" s="41"/>
      <c r="AI593" s="42"/>
      <c r="AJ593" s="43"/>
      <c r="AK593" s="44"/>
      <c r="AL593" s="36"/>
      <c r="AM593" s="36"/>
      <c r="AP593" s="45"/>
    </row>
    <row r="594" spans="1:42" ht="15.75" customHeight="1" x14ac:dyDescent="0.3">
      <c r="A594" s="36"/>
      <c r="B594" s="37"/>
      <c r="C594" s="37"/>
      <c r="D594" s="37"/>
      <c r="E594" s="37"/>
      <c r="F594" s="37"/>
      <c r="G594" s="37"/>
      <c r="H594" s="37"/>
      <c r="I594" s="38"/>
      <c r="J594" s="37"/>
      <c r="K594" s="37"/>
      <c r="L594" s="38"/>
      <c r="M594" s="38"/>
      <c r="N594" s="38"/>
      <c r="O594" s="38"/>
      <c r="Q594" s="37"/>
      <c r="R594" s="37"/>
      <c r="S594" s="37"/>
      <c r="T594" s="39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40"/>
      <c r="AH594" s="41"/>
      <c r="AI594" s="42"/>
      <c r="AJ594" s="43"/>
      <c r="AK594" s="44"/>
      <c r="AL594" s="36"/>
      <c r="AM594" s="36"/>
      <c r="AP594" s="45"/>
    </row>
    <row r="595" spans="1:42" ht="15.75" customHeight="1" x14ac:dyDescent="0.3">
      <c r="A595" s="36"/>
      <c r="B595" s="37"/>
      <c r="C595" s="37"/>
      <c r="D595" s="37"/>
      <c r="E595" s="37"/>
      <c r="F595" s="37"/>
      <c r="G595" s="37"/>
      <c r="H595" s="37"/>
      <c r="I595" s="38"/>
      <c r="J595" s="37"/>
      <c r="K595" s="37"/>
      <c r="L595" s="38"/>
      <c r="M595" s="38"/>
      <c r="N595" s="38"/>
      <c r="O595" s="38"/>
      <c r="Q595" s="37"/>
      <c r="R595" s="37"/>
      <c r="S595" s="37"/>
      <c r="T595" s="39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40"/>
      <c r="AH595" s="41"/>
      <c r="AI595" s="42"/>
      <c r="AJ595" s="43"/>
      <c r="AK595" s="44"/>
      <c r="AL595" s="36"/>
      <c r="AM595" s="36"/>
      <c r="AP595" s="45"/>
    </row>
    <row r="596" spans="1:42" ht="15.75" customHeight="1" x14ac:dyDescent="0.3">
      <c r="A596" s="36"/>
      <c r="B596" s="37"/>
      <c r="C596" s="37"/>
      <c r="D596" s="37"/>
      <c r="E596" s="37"/>
      <c r="F596" s="37"/>
      <c r="G596" s="37"/>
      <c r="H596" s="37"/>
      <c r="I596" s="38"/>
      <c r="J596" s="37"/>
      <c r="K596" s="37"/>
      <c r="L596" s="38"/>
      <c r="M596" s="38"/>
      <c r="N596" s="38"/>
      <c r="O596" s="38"/>
      <c r="Q596" s="37"/>
      <c r="R596" s="37"/>
      <c r="S596" s="37"/>
      <c r="T596" s="39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40"/>
      <c r="AH596" s="41"/>
      <c r="AI596" s="42"/>
      <c r="AJ596" s="43"/>
      <c r="AK596" s="44"/>
      <c r="AL596" s="36"/>
      <c r="AM596" s="36"/>
      <c r="AP596" s="45"/>
    </row>
    <row r="597" spans="1:42" ht="15.75" customHeight="1" x14ac:dyDescent="0.3">
      <c r="A597" s="36"/>
      <c r="B597" s="37"/>
      <c r="C597" s="37"/>
      <c r="D597" s="37"/>
      <c r="E597" s="37"/>
      <c r="F597" s="37"/>
      <c r="G597" s="37"/>
      <c r="H597" s="37"/>
      <c r="I597" s="38"/>
      <c r="J597" s="37"/>
      <c r="K597" s="37"/>
      <c r="L597" s="38"/>
      <c r="M597" s="38"/>
      <c r="N597" s="38"/>
      <c r="O597" s="38"/>
      <c r="Q597" s="37"/>
      <c r="R597" s="37"/>
      <c r="S597" s="37"/>
      <c r="T597" s="39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40"/>
      <c r="AH597" s="41"/>
      <c r="AI597" s="42"/>
      <c r="AJ597" s="43"/>
      <c r="AK597" s="44"/>
      <c r="AL597" s="36"/>
      <c r="AM597" s="36"/>
      <c r="AP597" s="45"/>
    </row>
    <row r="598" spans="1:42" ht="15.75" customHeight="1" x14ac:dyDescent="0.3">
      <c r="A598" s="36"/>
      <c r="B598" s="37"/>
      <c r="C598" s="37"/>
      <c r="D598" s="37"/>
      <c r="E598" s="37"/>
      <c r="F598" s="37"/>
      <c r="G598" s="37"/>
      <c r="H598" s="37"/>
      <c r="I598" s="38"/>
      <c r="J598" s="37"/>
      <c r="K598" s="37"/>
      <c r="L598" s="38"/>
      <c r="M598" s="38"/>
      <c r="N598" s="38"/>
      <c r="O598" s="38"/>
      <c r="Q598" s="37"/>
      <c r="R598" s="37"/>
      <c r="S598" s="37"/>
      <c r="T598" s="39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40"/>
      <c r="AH598" s="41"/>
      <c r="AI598" s="42"/>
      <c r="AJ598" s="43"/>
      <c r="AK598" s="44"/>
      <c r="AL598" s="36"/>
      <c r="AM598" s="36"/>
      <c r="AP598" s="45"/>
    </row>
    <row r="599" spans="1:42" ht="15.75" customHeight="1" x14ac:dyDescent="0.3">
      <c r="A599" s="36"/>
      <c r="B599" s="37"/>
      <c r="C599" s="37"/>
      <c r="D599" s="37"/>
      <c r="E599" s="37"/>
      <c r="F599" s="37"/>
      <c r="G599" s="37"/>
      <c r="H599" s="37"/>
      <c r="I599" s="38"/>
      <c r="J599" s="37"/>
      <c r="K599" s="37"/>
      <c r="L599" s="38"/>
      <c r="M599" s="38"/>
      <c r="N599" s="38"/>
      <c r="O599" s="38"/>
      <c r="Q599" s="37"/>
      <c r="R599" s="37"/>
      <c r="S599" s="37"/>
      <c r="T599" s="39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40"/>
      <c r="AH599" s="41"/>
      <c r="AI599" s="42"/>
      <c r="AJ599" s="43"/>
      <c r="AK599" s="44"/>
      <c r="AL599" s="36"/>
      <c r="AM599" s="36"/>
      <c r="AP599" s="45"/>
    </row>
    <row r="600" spans="1:42" ht="15.75" customHeight="1" x14ac:dyDescent="0.3">
      <c r="A600" s="36"/>
      <c r="B600" s="37"/>
      <c r="C600" s="37"/>
      <c r="D600" s="37"/>
      <c r="E600" s="37"/>
      <c r="F600" s="37"/>
      <c r="G600" s="37"/>
      <c r="H600" s="37"/>
      <c r="I600" s="38"/>
      <c r="J600" s="37"/>
      <c r="K600" s="37"/>
      <c r="L600" s="38"/>
      <c r="M600" s="38"/>
      <c r="N600" s="38"/>
      <c r="O600" s="38"/>
      <c r="Q600" s="37"/>
      <c r="R600" s="37"/>
      <c r="S600" s="37"/>
      <c r="T600" s="39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40"/>
      <c r="AH600" s="41"/>
      <c r="AI600" s="42"/>
      <c r="AJ600" s="43"/>
      <c r="AK600" s="44"/>
      <c r="AL600" s="36"/>
      <c r="AM600" s="36"/>
      <c r="AP600" s="45"/>
    </row>
    <row r="601" spans="1:42" ht="15.75" customHeight="1" x14ac:dyDescent="0.3">
      <c r="A601" s="36"/>
      <c r="B601" s="37"/>
      <c r="C601" s="37"/>
      <c r="D601" s="37"/>
      <c r="E601" s="37"/>
      <c r="F601" s="37"/>
      <c r="G601" s="37"/>
      <c r="H601" s="37"/>
      <c r="I601" s="38"/>
      <c r="J601" s="37"/>
      <c r="K601" s="37"/>
      <c r="L601" s="38"/>
      <c r="M601" s="38"/>
      <c r="N601" s="38"/>
      <c r="O601" s="38"/>
      <c r="Q601" s="37"/>
      <c r="R601" s="37"/>
      <c r="S601" s="37"/>
      <c r="T601" s="39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40"/>
      <c r="AH601" s="41"/>
      <c r="AI601" s="42"/>
      <c r="AJ601" s="43"/>
      <c r="AK601" s="44"/>
      <c r="AL601" s="36"/>
      <c r="AM601" s="36"/>
      <c r="AP601" s="45"/>
    </row>
    <row r="602" spans="1:42" ht="15.75" customHeight="1" x14ac:dyDescent="0.3">
      <c r="A602" s="36"/>
      <c r="B602" s="37"/>
      <c r="C602" s="37"/>
      <c r="D602" s="37"/>
      <c r="E602" s="37"/>
      <c r="F602" s="37"/>
      <c r="G602" s="37"/>
      <c r="H602" s="37"/>
      <c r="I602" s="38"/>
      <c r="J602" s="37"/>
      <c r="K602" s="37"/>
      <c r="L602" s="38"/>
      <c r="M602" s="38"/>
      <c r="N602" s="38"/>
      <c r="O602" s="38"/>
      <c r="Q602" s="37"/>
      <c r="R602" s="37"/>
      <c r="S602" s="37"/>
      <c r="T602" s="39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40"/>
      <c r="AH602" s="41"/>
      <c r="AI602" s="42"/>
      <c r="AJ602" s="43"/>
      <c r="AK602" s="44"/>
      <c r="AL602" s="36"/>
      <c r="AM602" s="36"/>
      <c r="AP602" s="45"/>
    </row>
    <row r="603" spans="1:42" ht="15.75" customHeight="1" x14ac:dyDescent="0.3">
      <c r="A603" s="36"/>
      <c r="B603" s="37"/>
      <c r="C603" s="37"/>
      <c r="D603" s="37"/>
      <c r="E603" s="37"/>
      <c r="F603" s="37"/>
      <c r="G603" s="37"/>
      <c r="H603" s="37"/>
      <c r="I603" s="38"/>
      <c r="J603" s="37"/>
      <c r="K603" s="37"/>
      <c r="L603" s="38"/>
      <c r="M603" s="38"/>
      <c r="N603" s="38"/>
      <c r="O603" s="38"/>
      <c r="Q603" s="37"/>
      <c r="R603" s="37"/>
      <c r="S603" s="37"/>
      <c r="T603" s="39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40"/>
      <c r="AH603" s="41"/>
      <c r="AI603" s="42"/>
      <c r="AJ603" s="43"/>
      <c r="AK603" s="44"/>
      <c r="AL603" s="36"/>
      <c r="AM603" s="36"/>
      <c r="AP603" s="45"/>
    </row>
    <row r="604" spans="1:42" ht="15.75" customHeight="1" x14ac:dyDescent="0.3">
      <c r="A604" s="36"/>
      <c r="B604" s="37"/>
      <c r="C604" s="37"/>
      <c r="D604" s="37"/>
      <c r="E604" s="37"/>
      <c r="F604" s="37"/>
      <c r="G604" s="37"/>
      <c r="H604" s="37"/>
      <c r="I604" s="38"/>
      <c r="J604" s="37"/>
      <c r="K604" s="37"/>
      <c r="L604" s="38"/>
      <c r="M604" s="38"/>
      <c r="N604" s="38"/>
      <c r="O604" s="38"/>
      <c r="Q604" s="37"/>
      <c r="R604" s="37"/>
      <c r="S604" s="37"/>
      <c r="T604" s="39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40"/>
      <c r="AH604" s="41"/>
      <c r="AI604" s="42"/>
      <c r="AJ604" s="43"/>
      <c r="AK604" s="44"/>
      <c r="AL604" s="36"/>
      <c r="AM604" s="36"/>
      <c r="AP604" s="45"/>
    </row>
    <row r="605" spans="1:42" ht="15.75" customHeight="1" x14ac:dyDescent="0.3">
      <c r="A605" s="36"/>
      <c r="B605" s="37"/>
      <c r="C605" s="37"/>
      <c r="D605" s="37"/>
      <c r="E605" s="37"/>
      <c r="F605" s="37"/>
      <c r="G605" s="37"/>
      <c r="H605" s="37"/>
      <c r="I605" s="38"/>
      <c r="J605" s="37"/>
      <c r="K605" s="37"/>
      <c r="L605" s="38"/>
      <c r="M605" s="38"/>
      <c r="N605" s="38"/>
      <c r="O605" s="38"/>
      <c r="Q605" s="37"/>
      <c r="R605" s="37"/>
      <c r="S605" s="37"/>
      <c r="T605" s="39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40"/>
      <c r="AH605" s="41"/>
      <c r="AI605" s="42"/>
      <c r="AJ605" s="43"/>
      <c r="AK605" s="44"/>
      <c r="AL605" s="36"/>
      <c r="AM605" s="36"/>
      <c r="AP605" s="45"/>
    </row>
    <row r="606" spans="1:42" ht="15.75" customHeight="1" x14ac:dyDescent="0.3">
      <c r="A606" s="36"/>
      <c r="B606" s="37"/>
      <c r="C606" s="37"/>
      <c r="D606" s="37"/>
      <c r="E606" s="37"/>
      <c r="F606" s="37"/>
      <c r="G606" s="37"/>
      <c r="H606" s="37"/>
      <c r="I606" s="38"/>
      <c r="J606" s="37"/>
      <c r="K606" s="37"/>
      <c r="L606" s="38"/>
      <c r="M606" s="38"/>
      <c r="N606" s="38"/>
      <c r="O606" s="38"/>
      <c r="Q606" s="37"/>
      <c r="R606" s="37"/>
      <c r="S606" s="37"/>
      <c r="T606" s="39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40"/>
      <c r="AH606" s="41"/>
      <c r="AI606" s="42"/>
      <c r="AJ606" s="43"/>
      <c r="AK606" s="44"/>
      <c r="AL606" s="36"/>
      <c r="AM606" s="36"/>
      <c r="AP606" s="45"/>
    </row>
    <row r="607" spans="1:42" ht="15.75" customHeight="1" x14ac:dyDescent="0.3">
      <c r="A607" s="36"/>
      <c r="B607" s="37"/>
      <c r="C607" s="37"/>
      <c r="D607" s="37"/>
      <c r="E607" s="37"/>
      <c r="F607" s="37"/>
      <c r="G607" s="37"/>
      <c r="H607" s="37"/>
      <c r="I607" s="38"/>
      <c r="J607" s="37"/>
      <c r="K607" s="37"/>
      <c r="L607" s="38"/>
      <c r="M607" s="38"/>
      <c r="N607" s="38"/>
      <c r="O607" s="38"/>
      <c r="Q607" s="37"/>
      <c r="R607" s="37"/>
      <c r="S607" s="37"/>
      <c r="T607" s="39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40"/>
      <c r="AH607" s="41"/>
      <c r="AI607" s="42"/>
      <c r="AJ607" s="43"/>
      <c r="AK607" s="44"/>
      <c r="AL607" s="36"/>
      <c r="AM607" s="36"/>
      <c r="AP607" s="45"/>
    </row>
    <row r="608" spans="1:42" ht="15.75" customHeight="1" x14ac:dyDescent="0.3">
      <c r="A608" s="36"/>
      <c r="B608" s="37"/>
      <c r="C608" s="37"/>
      <c r="D608" s="37"/>
      <c r="E608" s="37"/>
      <c r="F608" s="37"/>
      <c r="G608" s="37"/>
      <c r="H608" s="37"/>
      <c r="I608" s="38"/>
      <c r="J608" s="37"/>
      <c r="K608" s="37"/>
      <c r="L608" s="38"/>
      <c r="M608" s="38"/>
      <c r="N608" s="38"/>
      <c r="O608" s="38"/>
      <c r="Q608" s="37"/>
      <c r="R608" s="37"/>
      <c r="S608" s="37"/>
      <c r="T608" s="39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40"/>
      <c r="AH608" s="41"/>
      <c r="AI608" s="42"/>
      <c r="AJ608" s="43"/>
      <c r="AK608" s="44"/>
      <c r="AL608" s="36"/>
      <c r="AM608" s="36"/>
      <c r="AP608" s="45"/>
    </row>
    <row r="609" spans="1:42" ht="15.75" customHeight="1" x14ac:dyDescent="0.3">
      <c r="A609" s="36"/>
      <c r="B609" s="37"/>
      <c r="C609" s="37"/>
      <c r="D609" s="37"/>
      <c r="E609" s="37"/>
      <c r="F609" s="37"/>
      <c r="G609" s="37"/>
      <c r="H609" s="37"/>
      <c r="I609" s="38"/>
      <c r="J609" s="37"/>
      <c r="K609" s="37"/>
      <c r="L609" s="38"/>
      <c r="M609" s="38"/>
      <c r="N609" s="38"/>
      <c r="O609" s="38"/>
      <c r="Q609" s="37"/>
      <c r="R609" s="37"/>
      <c r="S609" s="37"/>
      <c r="T609" s="39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40"/>
      <c r="AH609" s="41"/>
      <c r="AI609" s="42"/>
      <c r="AJ609" s="43"/>
      <c r="AK609" s="44"/>
      <c r="AL609" s="36"/>
      <c r="AM609" s="36"/>
      <c r="AP609" s="45"/>
    </row>
    <row r="610" spans="1:42" ht="15.75" customHeight="1" x14ac:dyDescent="0.3">
      <c r="A610" s="36"/>
      <c r="B610" s="37"/>
      <c r="C610" s="37"/>
      <c r="D610" s="37"/>
      <c r="E610" s="37"/>
      <c r="F610" s="37"/>
      <c r="G610" s="37"/>
      <c r="H610" s="37"/>
      <c r="I610" s="38"/>
      <c r="J610" s="37"/>
      <c r="K610" s="37"/>
      <c r="L610" s="38"/>
      <c r="M610" s="38"/>
      <c r="N610" s="38"/>
      <c r="O610" s="38"/>
      <c r="Q610" s="37"/>
      <c r="R610" s="37"/>
      <c r="S610" s="37"/>
      <c r="T610" s="39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40"/>
      <c r="AH610" s="41"/>
      <c r="AI610" s="42"/>
      <c r="AJ610" s="43"/>
      <c r="AK610" s="44"/>
      <c r="AL610" s="36"/>
      <c r="AM610" s="36"/>
      <c r="AP610" s="45"/>
    </row>
    <row r="611" spans="1:42" ht="15.75" customHeight="1" x14ac:dyDescent="0.3">
      <c r="A611" s="36"/>
      <c r="B611" s="37"/>
      <c r="C611" s="37"/>
      <c r="D611" s="37"/>
      <c r="E611" s="37"/>
      <c r="F611" s="37"/>
      <c r="G611" s="37"/>
      <c r="H611" s="37"/>
      <c r="I611" s="38"/>
      <c r="J611" s="37"/>
      <c r="K611" s="37"/>
      <c r="L611" s="38"/>
      <c r="M611" s="38"/>
      <c r="N611" s="38"/>
      <c r="O611" s="38"/>
      <c r="Q611" s="37"/>
      <c r="R611" s="37"/>
      <c r="S611" s="37"/>
      <c r="T611" s="39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40"/>
      <c r="AH611" s="41"/>
      <c r="AI611" s="42"/>
      <c r="AJ611" s="43"/>
      <c r="AK611" s="44"/>
      <c r="AL611" s="36"/>
      <c r="AM611" s="36"/>
      <c r="AP611" s="45"/>
    </row>
    <row r="612" spans="1:42" ht="15.75" customHeight="1" x14ac:dyDescent="0.3">
      <c r="A612" s="36"/>
      <c r="B612" s="37"/>
      <c r="C612" s="37"/>
      <c r="D612" s="37"/>
      <c r="E612" s="37"/>
      <c r="F612" s="37"/>
      <c r="G612" s="37"/>
      <c r="H612" s="37"/>
      <c r="I612" s="38"/>
      <c r="J612" s="37"/>
      <c r="K612" s="37"/>
      <c r="L612" s="38"/>
      <c r="M612" s="38"/>
      <c r="N612" s="38"/>
      <c r="O612" s="38"/>
      <c r="Q612" s="37"/>
      <c r="R612" s="37"/>
      <c r="S612" s="37"/>
      <c r="T612" s="39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40"/>
      <c r="AH612" s="41"/>
      <c r="AI612" s="42"/>
      <c r="AJ612" s="43"/>
      <c r="AK612" s="44"/>
      <c r="AL612" s="36"/>
      <c r="AM612" s="36"/>
      <c r="AP612" s="45"/>
    </row>
    <row r="613" spans="1:42" ht="15.75" customHeight="1" x14ac:dyDescent="0.3">
      <c r="A613" s="36"/>
      <c r="B613" s="37"/>
      <c r="C613" s="37"/>
      <c r="D613" s="37"/>
      <c r="E613" s="37"/>
      <c r="F613" s="37"/>
      <c r="G613" s="37"/>
      <c r="H613" s="37"/>
      <c r="I613" s="38"/>
      <c r="J613" s="37"/>
      <c r="K613" s="37"/>
      <c r="L613" s="38"/>
      <c r="M613" s="38"/>
      <c r="N613" s="38"/>
      <c r="O613" s="38"/>
      <c r="Q613" s="37"/>
      <c r="R613" s="37"/>
      <c r="S613" s="37"/>
      <c r="T613" s="39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40"/>
      <c r="AH613" s="41"/>
      <c r="AI613" s="42"/>
      <c r="AJ613" s="43"/>
      <c r="AK613" s="44"/>
      <c r="AL613" s="36"/>
      <c r="AM613" s="36"/>
      <c r="AP613" s="45"/>
    </row>
    <row r="614" spans="1:42" ht="15.75" customHeight="1" x14ac:dyDescent="0.3">
      <c r="A614" s="36"/>
      <c r="B614" s="37"/>
      <c r="C614" s="37"/>
      <c r="D614" s="37"/>
      <c r="E614" s="37"/>
      <c r="F614" s="37"/>
      <c r="G614" s="37"/>
      <c r="H614" s="37"/>
      <c r="I614" s="38"/>
      <c r="J614" s="37"/>
      <c r="K614" s="37"/>
      <c r="L614" s="38"/>
      <c r="M614" s="38"/>
      <c r="N614" s="38"/>
      <c r="O614" s="38"/>
      <c r="Q614" s="37"/>
      <c r="R614" s="37"/>
      <c r="S614" s="37"/>
      <c r="T614" s="39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40"/>
      <c r="AH614" s="41"/>
      <c r="AI614" s="42"/>
      <c r="AJ614" s="43"/>
      <c r="AK614" s="44"/>
      <c r="AL614" s="36"/>
      <c r="AM614" s="36"/>
      <c r="AP614" s="45"/>
    </row>
    <row r="615" spans="1:42" ht="15.75" customHeight="1" x14ac:dyDescent="0.3">
      <c r="A615" s="36"/>
      <c r="B615" s="37"/>
      <c r="C615" s="37"/>
      <c r="D615" s="37"/>
      <c r="E615" s="37"/>
      <c r="F615" s="37"/>
      <c r="G615" s="37"/>
      <c r="H615" s="37"/>
      <c r="I615" s="38"/>
      <c r="J615" s="37"/>
      <c r="K615" s="37"/>
      <c r="L615" s="38"/>
      <c r="M615" s="38"/>
      <c r="N615" s="38"/>
      <c r="O615" s="38"/>
      <c r="Q615" s="37"/>
      <c r="R615" s="37"/>
      <c r="S615" s="37"/>
      <c r="T615" s="39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40"/>
      <c r="AH615" s="41"/>
      <c r="AI615" s="42"/>
      <c r="AJ615" s="43"/>
      <c r="AK615" s="44"/>
      <c r="AL615" s="36"/>
      <c r="AM615" s="36"/>
      <c r="AP615" s="45"/>
    </row>
    <row r="616" spans="1:42" ht="15.75" customHeight="1" x14ac:dyDescent="0.3">
      <c r="A616" s="36"/>
      <c r="B616" s="37"/>
      <c r="C616" s="37"/>
      <c r="D616" s="37"/>
      <c r="E616" s="37"/>
      <c r="F616" s="37"/>
      <c r="G616" s="37"/>
      <c r="H616" s="37"/>
      <c r="I616" s="38"/>
      <c r="J616" s="37"/>
      <c r="K616" s="37"/>
      <c r="L616" s="38"/>
      <c r="M616" s="38"/>
      <c r="N616" s="38"/>
      <c r="O616" s="38"/>
      <c r="Q616" s="37"/>
      <c r="R616" s="37"/>
      <c r="S616" s="37"/>
      <c r="T616" s="39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40"/>
      <c r="AH616" s="41"/>
      <c r="AI616" s="42"/>
      <c r="AJ616" s="43"/>
      <c r="AK616" s="44"/>
      <c r="AL616" s="36"/>
      <c r="AM616" s="36"/>
      <c r="AP616" s="45"/>
    </row>
    <row r="617" spans="1:42" ht="15.75" customHeight="1" x14ac:dyDescent="0.3">
      <c r="A617" s="36"/>
      <c r="B617" s="37"/>
      <c r="C617" s="37"/>
      <c r="D617" s="37"/>
      <c r="E617" s="37"/>
      <c r="F617" s="37"/>
      <c r="G617" s="37"/>
      <c r="H617" s="37"/>
      <c r="I617" s="38"/>
      <c r="J617" s="37"/>
      <c r="K617" s="37"/>
      <c r="L617" s="38"/>
      <c r="M617" s="38"/>
      <c r="N617" s="38"/>
      <c r="O617" s="38"/>
      <c r="Q617" s="37"/>
      <c r="R617" s="37"/>
      <c r="S617" s="37"/>
      <c r="T617" s="39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40"/>
      <c r="AH617" s="41"/>
      <c r="AI617" s="42"/>
      <c r="AJ617" s="43"/>
      <c r="AK617" s="44"/>
      <c r="AL617" s="36"/>
      <c r="AM617" s="36"/>
      <c r="AP617" s="45"/>
    </row>
    <row r="618" spans="1:42" ht="15.75" customHeight="1" x14ac:dyDescent="0.3">
      <c r="A618" s="36"/>
      <c r="B618" s="37"/>
      <c r="C618" s="37"/>
      <c r="D618" s="37"/>
      <c r="E618" s="37"/>
      <c r="F618" s="37"/>
      <c r="G618" s="37"/>
      <c r="H618" s="37"/>
      <c r="I618" s="38"/>
      <c r="J618" s="37"/>
      <c r="K618" s="37"/>
      <c r="L618" s="38"/>
      <c r="M618" s="38"/>
      <c r="N618" s="38"/>
      <c r="O618" s="38"/>
      <c r="Q618" s="37"/>
      <c r="R618" s="37"/>
      <c r="S618" s="37"/>
      <c r="T618" s="39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40"/>
      <c r="AH618" s="41"/>
      <c r="AI618" s="42"/>
      <c r="AJ618" s="43"/>
      <c r="AK618" s="44"/>
      <c r="AL618" s="36"/>
      <c r="AM618" s="36"/>
      <c r="AP618" s="45"/>
    </row>
    <row r="619" spans="1:42" ht="15.75" customHeight="1" x14ac:dyDescent="0.3">
      <c r="A619" s="36"/>
      <c r="B619" s="37"/>
      <c r="C619" s="37"/>
      <c r="D619" s="37"/>
      <c r="E619" s="37"/>
      <c r="F619" s="37"/>
      <c r="G619" s="37"/>
      <c r="H619" s="37"/>
      <c r="I619" s="38"/>
      <c r="J619" s="37"/>
      <c r="K619" s="37"/>
      <c r="L619" s="38"/>
      <c r="M619" s="38"/>
      <c r="N619" s="38"/>
      <c r="O619" s="38"/>
      <c r="Q619" s="37"/>
      <c r="R619" s="37"/>
      <c r="S619" s="37"/>
      <c r="T619" s="39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40"/>
      <c r="AH619" s="41"/>
      <c r="AI619" s="42"/>
      <c r="AJ619" s="43"/>
      <c r="AK619" s="44"/>
      <c r="AL619" s="36"/>
      <c r="AM619" s="36"/>
      <c r="AP619" s="45"/>
    </row>
    <row r="620" spans="1:42" ht="15.75" customHeight="1" x14ac:dyDescent="0.3">
      <c r="A620" s="36"/>
      <c r="B620" s="37"/>
      <c r="C620" s="37"/>
      <c r="D620" s="37"/>
      <c r="E620" s="37"/>
      <c r="F620" s="37"/>
      <c r="G620" s="37"/>
      <c r="H620" s="37"/>
      <c r="I620" s="38"/>
      <c r="J620" s="37"/>
      <c r="K620" s="37"/>
      <c r="L620" s="38"/>
      <c r="M620" s="38"/>
      <c r="N620" s="38"/>
      <c r="O620" s="38"/>
      <c r="Q620" s="37"/>
      <c r="R620" s="37"/>
      <c r="S620" s="37"/>
      <c r="T620" s="39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40"/>
      <c r="AH620" s="41"/>
      <c r="AI620" s="42"/>
      <c r="AJ620" s="43"/>
      <c r="AK620" s="44"/>
      <c r="AL620" s="36"/>
      <c r="AM620" s="36"/>
      <c r="AP620" s="45"/>
    </row>
    <row r="621" spans="1:42" ht="15.75" customHeight="1" x14ac:dyDescent="0.3">
      <c r="A621" s="36"/>
      <c r="B621" s="37"/>
      <c r="C621" s="37"/>
      <c r="D621" s="37"/>
      <c r="E621" s="37"/>
      <c r="F621" s="37"/>
      <c r="G621" s="37"/>
      <c r="H621" s="37"/>
      <c r="I621" s="38"/>
      <c r="J621" s="37"/>
      <c r="K621" s="37"/>
      <c r="L621" s="38"/>
      <c r="M621" s="38"/>
      <c r="N621" s="38"/>
      <c r="O621" s="38"/>
      <c r="Q621" s="37"/>
      <c r="R621" s="37"/>
      <c r="S621" s="37"/>
      <c r="T621" s="39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40"/>
      <c r="AH621" s="41"/>
      <c r="AI621" s="42"/>
      <c r="AJ621" s="43"/>
      <c r="AK621" s="44"/>
      <c r="AL621" s="36"/>
      <c r="AM621" s="36"/>
      <c r="AP621" s="45"/>
    </row>
    <row r="622" spans="1:42" ht="15.75" customHeight="1" x14ac:dyDescent="0.3">
      <c r="A622" s="36"/>
      <c r="B622" s="37"/>
      <c r="C622" s="37"/>
      <c r="D622" s="37"/>
      <c r="E622" s="37"/>
      <c r="F622" s="37"/>
      <c r="G622" s="37"/>
      <c r="H622" s="37"/>
      <c r="I622" s="38"/>
      <c r="J622" s="37"/>
      <c r="K622" s="37"/>
      <c r="L622" s="38"/>
      <c r="M622" s="38"/>
      <c r="N622" s="38"/>
      <c r="O622" s="38"/>
      <c r="Q622" s="37"/>
      <c r="R622" s="37"/>
      <c r="S622" s="37"/>
      <c r="T622" s="39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40"/>
      <c r="AH622" s="41"/>
      <c r="AI622" s="42"/>
      <c r="AJ622" s="43"/>
      <c r="AK622" s="44"/>
      <c r="AL622" s="36"/>
      <c r="AM622" s="36"/>
      <c r="AP622" s="45"/>
    </row>
    <row r="623" spans="1:42" ht="15.75" customHeight="1" x14ac:dyDescent="0.3">
      <c r="A623" s="36"/>
      <c r="B623" s="37"/>
      <c r="C623" s="37"/>
      <c r="D623" s="37"/>
      <c r="E623" s="37"/>
      <c r="F623" s="37"/>
      <c r="G623" s="37"/>
      <c r="H623" s="37"/>
      <c r="I623" s="38"/>
      <c r="J623" s="37"/>
      <c r="K623" s="37"/>
      <c r="L623" s="38"/>
      <c r="M623" s="38"/>
      <c r="N623" s="38"/>
      <c r="O623" s="38"/>
      <c r="Q623" s="37"/>
      <c r="R623" s="37"/>
      <c r="S623" s="37"/>
      <c r="T623" s="39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40"/>
      <c r="AH623" s="41"/>
      <c r="AI623" s="42"/>
      <c r="AJ623" s="43"/>
      <c r="AK623" s="44"/>
      <c r="AL623" s="36"/>
      <c r="AM623" s="36"/>
      <c r="AP623" s="45"/>
    </row>
    <row r="624" spans="1:42" ht="15.75" customHeight="1" x14ac:dyDescent="0.3">
      <c r="A624" s="36"/>
      <c r="B624" s="37"/>
      <c r="C624" s="37"/>
      <c r="D624" s="37"/>
      <c r="E624" s="37"/>
      <c r="F624" s="37"/>
      <c r="G624" s="37"/>
      <c r="H624" s="37"/>
      <c r="I624" s="38"/>
      <c r="J624" s="37"/>
      <c r="K624" s="37"/>
      <c r="L624" s="38"/>
      <c r="M624" s="38"/>
      <c r="N624" s="38"/>
      <c r="O624" s="38"/>
      <c r="Q624" s="37"/>
      <c r="R624" s="37"/>
      <c r="S624" s="37"/>
      <c r="T624" s="39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40"/>
      <c r="AH624" s="41"/>
      <c r="AI624" s="42"/>
      <c r="AJ624" s="43"/>
      <c r="AK624" s="44"/>
      <c r="AL624" s="36"/>
      <c r="AM624" s="36"/>
      <c r="AP624" s="45"/>
    </row>
    <row r="625" spans="1:42" ht="15.75" customHeight="1" x14ac:dyDescent="0.3">
      <c r="A625" s="36"/>
      <c r="B625" s="37"/>
      <c r="C625" s="37"/>
      <c r="D625" s="37"/>
      <c r="E625" s="37"/>
      <c r="F625" s="37"/>
      <c r="G625" s="37"/>
      <c r="H625" s="37"/>
      <c r="I625" s="38"/>
      <c r="J625" s="37"/>
      <c r="K625" s="37"/>
      <c r="L625" s="38"/>
      <c r="M625" s="38"/>
      <c r="N625" s="38"/>
      <c r="O625" s="38"/>
      <c r="Q625" s="37"/>
      <c r="R625" s="37"/>
      <c r="S625" s="37"/>
      <c r="T625" s="39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40"/>
      <c r="AH625" s="41"/>
      <c r="AI625" s="42"/>
      <c r="AJ625" s="43"/>
      <c r="AK625" s="44"/>
      <c r="AL625" s="36"/>
      <c r="AM625" s="36"/>
      <c r="AP625" s="45"/>
    </row>
    <row r="626" spans="1:42" ht="15.75" customHeight="1" x14ac:dyDescent="0.3">
      <c r="A626" s="36"/>
      <c r="B626" s="37"/>
      <c r="C626" s="37"/>
      <c r="D626" s="37"/>
      <c r="E626" s="37"/>
      <c r="F626" s="37"/>
      <c r="G626" s="37"/>
      <c r="H626" s="37"/>
      <c r="I626" s="38"/>
      <c r="J626" s="37"/>
      <c r="K626" s="37"/>
      <c r="L626" s="38"/>
      <c r="M626" s="38"/>
      <c r="N626" s="38"/>
      <c r="O626" s="38"/>
      <c r="Q626" s="37"/>
      <c r="R626" s="37"/>
      <c r="S626" s="37"/>
      <c r="T626" s="39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40"/>
      <c r="AH626" s="41"/>
      <c r="AI626" s="42"/>
      <c r="AJ626" s="43"/>
      <c r="AK626" s="44"/>
      <c r="AL626" s="36"/>
      <c r="AM626" s="36"/>
      <c r="AP626" s="45"/>
    </row>
    <row r="627" spans="1:42" ht="15.75" customHeight="1" x14ac:dyDescent="0.3">
      <c r="A627" s="36"/>
      <c r="B627" s="37"/>
      <c r="C627" s="37"/>
      <c r="D627" s="37"/>
      <c r="E627" s="37"/>
      <c r="F627" s="37"/>
      <c r="G627" s="37"/>
      <c r="H627" s="37"/>
      <c r="I627" s="38"/>
      <c r="J627" s="37"/>
      <c r="K627" s="37"/>
      <c r="L627" s="38"/>
      <c r="M627" s="38"/>
      <c r="N627" s="38"/>
      <c r="O627" s="38"/>
      <c r="Q627" s="37"/>
      <c r="R627" s="37"/>
      <c r="S627" s="37"/>
      <c r="T627" s="39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40"/>
      <c r="AH627" s="41"/>
      <c r="AI627" s="42"/>
      <c r="AJ627" s="43"/>
      <c r="AK627" s="44"/>
      <c r="AL627" s="36"/>
      <c r="AM627" s="36"/>
      <c r="AP627" s="45"/>
    </row>
    <row r="628" spans="1:42" ht="15.75" customHeight="1" x14ac:dyDescent="0.3">
      <c r="A628" s="36"/>
      <c r="B628" s="37"/>
      <c r="C628" s="37"/>
      <c r="D628" s="37"/>
      <c r="E628" s="37"/>
      <c r="F628" s="37"/>
      <c r="G628" s="37"/>
      <c r="H628" s="37"/>
      <c r="I628" s="38"/>
      <c r="J628" s="37"/>
      <c r="K628" s="37"/>
      <c r="L628" s="38"/>
      <c r="M628" s="38"/>
      <c r="N628" s="38"/>
      <c r="O628" s="38"/>
      <c r="Q628" s="37"/>
      <c r="R628" s="37"/>
      <c r="S628" s="37"/>
      <c r="T628" s="39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40"/>
      <c r="AH628" s="41"/>
      <c r="AI628" s="42"/>
      <c r="AJ628" s="43"/>
      <c r="AK628" s="44"/>
      <c r="AL628" s="36"/>
      <c r="AM628" s="36"/>
      <c r="AP628" s="45"/>
    </row>
    <row r="629" spans="1:42" ht="15.75" customHeight="1" x14ac:dyDescent="0.3">
      <c r="A629" s="36"/>
      <c r="B629" s="37"/>
      <c r="C629" s="37"/>
      <c r="D629" s="37"/>
      <c r="E629" s="37"/>
      <c r="F629" s="37"/>
      <c r="G629" s="37"/>
      <c r="H629" s="37"/>
      <c r="I629" s="38"/>
      <c r="J629" s="37"/>
      <c r="K629" s="37"/>
      <c r="L629" s="38"/>
      <c r="M629" s="38"/>
      <c r="N629" s="38"/>
      <c r="O629" s="38"/>
      <c r="Q629" s="37"/>
      <c r="R629" s="37"/>
      <c r="S629" s="37"/>
      <c r="T629" s="39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40"/>
      <c r="AH629" s="41"/>
      <c r="AI629" s="42"/>
      <c r="AJ629" s="43"/>
      <c r="AK629" s="44"/>
      <c r="AL629" s="36"/>
      <c r="AM629" s="36"/>
      <c r="AP629" s="45"/>
    </row>
    <row r="630" spans="1:42" ht="15.75" customHeight="1" x14ac:dyDescent="0.3">
      <c r="A630" s="36"/>
      <c r="B630" s="37"/>
      <c r="C630" s="37"/>
      <c r="D630" s="37"/>
      <c r="E630" s="37"/>
      <c r="F630" s="37"/>
      <c r="G630" s="37"/>
      <c r="H630" s="37"/>
      <c r="I630" s="38"/>
      <c r="J630" s="37"/>
      <c r="K630" s="37"/>
      <c r="L630" s="38"/>
      <c r="M630" s="38"/>
      <c r="N630" s="38"/>
      <c r="O630" s="38"/>
      <c r="Q630" s="37"/>
      <c r="R630" s="37"/>
      <c r="S630" s="37"/>
      <c r="T630" s="39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40"/>
      <c r="AH630" s="41"/>
      <c r="AI630" s="42"/>
      <c r="AJ630" s="43"/>
      <c r="AK630" s="44"/>
      <c r="AL630" s="36"/>
      <c r="AM630" s="36"/>
      <c r="AP630" s="45"/>
    </row>
    <row r="631" spans="1:42" ht="15.75" customHeight="1" x14ac:dyDescent="0.3">
      <c r="A631" s="36"/>
      <c r="B631" s="37"/>
      <c r="C631" s="37"/>
      <c r="D631" s="37"/>
      <c r="E631" s="37"/>
      <c r="F631" s="37"/>
      <c r="G631" s="37"/>
      <c r="H631" s="37"/>
      <c r="I631" s="38"/>
      <c r="J631" s="37"/>
      <c r="K631" s="37"/>
      <c r="L631" s="38"/>
      <c r="M631" s="38"/>
      <c r="N631" s="38"/>
      <c r="O631" s="38"/>
      <c r="Q631" s="37"/>
      <c r="R631" s="37"/>
      <c r="S631" s="37"/>
      <c r="T631" s="39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40"/>
      <c r="AH631" s="41"/>
      <c r="AI631" s="42"/>
      <c r="AJ631" s="43"/>
      <c r="AK631" s="44"/>
      <c r="AL631" s="36"/>
      <c r="AM631" s="36"/>
      <c r="AP631" s="45"/>
    </row>
    <row r="632" spans="1:42" ht="15.75" customHeight="1" x14ac:dyDescent="0.3">
      <c r="A632" s="36"/>
      <c r="B632" s="37"/>
      <c r="C632" s="37"/>
      <c r="D632" s="37"/>
      <c r="E632" s="37"/>
      <c r="F632" s="37"/>
      <c r="G632" s="37"/>
      <c r="H632" s="37"/>
      <c r="I632" s="38"/>
      <c r="J632" s="37"/>
      <c r="K632" s="37"/>
      <c r="L632" s="38"/>
      <c r="M632" s="38"/>
      <c r="N632" s="38"/>
      <c r="O632" s="38"/>
      <c r="Q632" s="37"/>
      <c r="R632" s="37"/>
      <c r="S632" s="37"/>
      <c r="T632" s="39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40"/>
      <c r="AH632" s="41"/>
      <c r="AI632" s="42"/>
      <c r="AJ632" s="43"/>
      <c r="AK632" s="44"/>
      <c r="AL632" s="36"/>
      <c r="AM632" s="36"/>
      <c r="AP632" s="45"/>
    </row>
    <row r="633" spans="1:42" ht="15.75" customHeight="1" x14ac:dyDescent="0.3">
      <c r="A633" s="36"/>
      <c r="B633" s="37"/>
      <c r="C633" s="37"/>
      <c r="D633" s="37"/>
      <c r="E633" s="37"/>
      <c r="F633" s="37"/>
      <c r="G633" s="37"/>
      <c r="H633" s="37"/>
      <c r="I633" s="38"/>
      <c r="J633" s="37"/>
      <c r="K633" s="37"/>
      <c r="L633" s="38"/>
      <c r="M633" s="38"/>
      <c r="N633" s="38"/>
      <c r="O633" s="38"/>
      <c r="Q633" s="37"/>
      <c r="R633" s="37"/>
      <c r="S633" s="37"/>
      <c r="T633" s="39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40"/>
      <c r="AH633" s="41"/>
      <c r="AI633" s="42"/>
      <c r="AJ633" s="43"/>
      <c r="AK633" s="44"/>
      <c r="AL633" s="36"/>
      <c r="AM633" s="36"/>
      <c r="AP633" s="45"/>
    </row>
    <row r="634" spans="1:42" ht="15.75" customHeight="1" x14ac:dyDescent="0.3">
      <c r="A634" s="36"/>
      <c r="B634" s="37"/>
      <c r="C634" s="37"/>
      <c r="D634" s="37"/>
      <c r="E634" s="37"/>
      <c r="F634" s="37"/>
      <c r="G634" s="37"/>
      <c r="H634" s="37"/>
      <c r="I634" s="38"/>
      <c r="J634" s="37"/>
      <c r="K634" s="37"/>
      <c r="L634" s="38"/>
      <c r="M634" s="38"/>
      <c r="N634" s="38"/>
      <c r="O634" s="38"/>
      <c r="Q634" s="37"/>
      <c r="R634" s="37"/>
      <c r="S634" s="37"/>
      <c r="T634" s="39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40"/>
      <c r="AH634" s="41"/>
      <c r="AI634" s="42"/>
      <c r="AJ634" s="43"/>
      <c r="AK634" s="44"/>
      <c r="AL634" s="36"/>
      <c r="AM634" s="36"/>
      <c r="AP634" s="45"/>
    </row>
    <row r="635" spans="1:42" ht="15.75" customHeight="1" x14ac:dyDescent="0.3">
      <c r="A635" s="36"/>
      <c r="B635" s="37"/>
      <c r="C635" s="37"/>
      <c r="D635" s="37"/>
      <c r="E635" s="37"/>
      <c r="F635" s="37"/>
      <c r="G635" s="37"/>
      <c r="H635" s="37"/>
      <c r="I635" s="38"/>
      <c r="J635" s="37"/>
      <c r="K635" s="37"/>
      <c r="L635" s="38"/>
      <c r="M635" s="38"/>
      <c r="N635" s="38"/>
      <c r="O635" s="38"/>
      <c r="Q635" s="37"/>
      <c r="R635" s="37"/>
      <c r="S635" s="37"/>
      <c r="T635" s="39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40"/>
      <c r="AH635" s="41"/>
      <c r="AI635" s="42"/>
      <c r="AJ635" s="43"/>
      <c r="AK635" s="44"/>
      <c r="AL635" s="36"/>
      <c r="AM635" s="36"/>
      <c r="AP635" s="45"/>
    </row>
    <row r="636" spans="1:42" ht="15.75" customHeight="1" x14ac:dyDescent="0.3">
      <c r="A636" s="36"/>
      <c r="B636" s="37"/>
      <c r="C636" s="37"/>
      <c r="D636" s="37"/>
      <c r="E636" s="37"/>
      <c r="F636" s="37"/>
      <c r="G636" s="37"/>
      <c r="H636" s="37"/>
      <c r="I636" s="38"/>
      <c r="J636" s="37"/>
      <c r="K636" s="37"/>
      <c r="L636" s="38"/>
      <c r="M636" s="38"/>
      <c r="N636" s="38"/>
      <c r="O636" s="38"/>
      <c r="Q636" s="37"/>
      <c r="R636" s="37"/>
      <c r="S636" s="37"/>
      <c r="T636" s="39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40"/>
      <c r="AH636" s="41"/>
      <c r="AI636" s="42"/>
      <c r="AJ636" s="43"/>
      <c r="AK636" s="44"/>
      <c r="AL636" s="36"/>
      <c r="AM636" s="36"/>
      <c r="AP636" s="45"/>
    </row>
    <row r="637" spans="1:42" ht="15.75" customHeight="1" x14ac:dyDescent="0.3">
      <c r="A637" s="36"/>
      <c r="B637" s="37"/>
      <c r="C637" s="37"/>
      <c r="D637" s="37"/>
      <c r="E637" s="37"/>
      <c r="F637" s="37"/>
      <c r="G637" s="37"/>
      <c r="H637" s="37"/>
      <c r="I637" s="38"/>
      <c r="J637" s="37"/>
      <c r="K637" s="37"/>
      <c r="L637" s="38"/>
      <c r="M637" s="38"/>
      <c r="N637" s="38"/>
      <c r="O637" s="38"/>
      <c r="Q637" s="37"/>
      <c r="R637" s="37"/>
      <c r="S637" s="37"/>
      <c r="T637" s="39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40"/>
      <c r="AH637" s="41"/>
      <c r="AI637" s="42"/>
      <c r="AJ637" s="43"/>
      <c r="AK637" s="44"/>
      <c r="AL637" s="36"/>
      <c r="AM637" s="36"/>
      <c r="AP637" s="45"/>
    </row>
    <row r="638" spans="1:42" ht="15.75" customHeight="1" x14ac:dyDescent="0.3">
      <c r="A638" s="36"/>
      <c r="B638" s="37"/>
      <c r="C638" s="37"/>
      <c r="D638" s="37"/>
      <c r="E638" s="37"/>
      <c r="F638" s="37"/>
      <c r="G638" s="37"/>
      <c r="H638" s="37"/>
      <c r="I638" s="38"/>
      <c r="J638" s="37"/>
      <c r="K638" s="37"/>
      <c r="L638" s="38"/>
      <c r="M638" s="38"/>
      <c r="N638" s="38"/>
      <c r="O638" s="38"/>
      <c r="Q638" s="37"/>
      <c r="R638" s="37"/>
      <c r="S638" s="37"/>
      <c r="T638" s="39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40"/>
      <c r="AH638" s="41"/>
      <c r="AI638" s="42"/>
      <c r="AJ638" s="43"/>
      <c r="AK638" s="44"/>
      <c r="AL638" s="36"/>
      <c r="AM638" s="36"/>
      <c r="AP638" s="45"/>
    </row>
    <row r="639" spans="1:42" ht="15.75" customHeight="1" x14ac:dyDescent="0.3">
      <c r="A639" s="36"/>
      <c r="B639" s="37"/>
      <c r="C639" s="37"/>
      <c r="D639" s="37"/>
      <c r="E639" s="37"/>
      <c r="F639" s="37"/>
      <c r="G639" s="37"/>
      <c r="H639" s="37"/>
      <c r="I639" s="38"/>
      <c r="J639" s="37"/>
      <c r="K639" s="37"/>
      <c r="L639" s="38"/>
      <c r="M639" s="38"/>
      <c r="N639" s="38"/>
      <c r="O639" s="38"/>
      <c r="Q639" s="37"/>
      <c r="R639" s="37"/>
      <c r="S639" s="37"/>
      <c r="T639" s="39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40"/>
      <c r="AH639" s="41"/>
      <c r="AI639" s="42"/>
      <c r="AJ639" s="43"/>
      <c r="AK639" s="44"/>
      <c r="AL639" s="36"/>
      <c r="AM639" s="36"/>
      <c r="AP639" s="45"/>
    </row>
    <row r="640" spans="1:42" ht="15.75" customHeight="1" x14ac:dyDescent="0.3">
      <c r="A640" s="36"/>
      <c r="B640" s="37"/>
      <c r="C640" s="37"/>
      <c r="D640" s="37"/>
      <c r="E640" s="37"/>
      <c r="F640" s="37"/>
      <c r="G640" s="37"/>
      <c r="H640" s="37"/>
      <c r="I640" s="38"/>
      <c r="J640" s="37"/>
      <c r="K640" s="37"/>
      <c r="L640" s="38"/>
      <c r="M640" s="38"/>
      <c r="N640" s="38"/>
      <c r="O640" s="38"/>
      <c r="Q640" s="37"/>
      <c r="R640" s="37"/>
      <c r="S640" s="37"/>
      <c r="T640" s="39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40"/>
      <c r="AH640" s="41"/>
      <c r="AI640" s="42"/>
      <c r="AJ640" s="43"/>
      <c r="AK640" s="44"/>
      <c r="AL640" s="36"/>
      <c r="AM640" s="36"/>
      <c r="AP640" s="45"/>
    </row>
    <row r="641" spans="1:42" ht="15.75" customHeight="1" x14ac:dyDescent="0.3">
      <c r="A641" s="36"/>
      <c r="B641" s="37"/>
      <c r="C641" s="37"/>
      <c r="D641" s="37"/>
      <c r="E641" s="37"/>
      <c r="F641" s="37"/>
      <c r="G641" s="37"/>
      <c r="H641" s="37"/>
      <c r="I641" s="38"/>
      <c r="J641" s="37"/>
      <c r="K641" s="37"/>
      <c r="L641" s="38"/>
      <c r="M641" s="38"/>
      <c r="N641" s="38"/>
      <c r="O641" s="38"/>
      <c r="Q641" s="37"/>
      <c r="R641" s="37"/>
      <c r="S641" s="37"/>
      <c r="T641" s="39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40"/>
      <c r="AH641" s="41"/>
      <c r="AI641" s="42"/>
      <c r="AJ641" s="43"/>
      <c r="AK641" s="44"/>
      <c r="AL641" s="36"/>
      <c r="AM641" s="36"/>
      <c r="AP641" s="45"/>
    </row>
    <row r="642" spans="1:42" ht="15.75" customHeight="1" x14ac:dyDescent="0.3">
      <c r="A642" s="36"/>
      <c r="B642" s="37"/>
      <c r="C642" s="37"/>
      <c r="D642" s="37"/>
      <c r="E642" s="37"/>
      <c r="F642" s="37"/>
      <c r="G642" s="37"/>
      <c r="H642" s="37"/>
      <c r="I642" s="38"/>
      <c r="J642" s="37"/>
      <c r="K642" s="37"/>
      <c r="L642" s="38"/>
      <c r="M642" s="38"/>
      <c r="N642" s="38"/>
      <c r="O642" s="38"/>
      <c r="Q642" s="37"/>
      <c r="R642" s="37"/>
      <c r="S642" s="37"/>
      <c r="T642" s="39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40"/>
      <c r="AH642" s="41"/>
      <c r="AI642" s="42"/>
      <c r="AJ642" s="43"/>
      <c r="AK642" s="44"/>
      <c r="AL642" s="36"/>
      <c r="AM642" s="36"/>
      <c r="AP642" s="45"/>
    </row>
    <row r="643" spans="1:42" ht="15.75" customHeight="1" x14ac:dyDescent="0.3">
      <c r="A643" s="36"/>
      <c r="B643" s="37"/>
      <c r="C643" s="37"/>
      <c r="D643" s="37"/>
      <c r="E643" s="37"/>
      <c r="F643" s="37"/>
      <c r="G643" s="37"/>
      <c r="H643" s="37"/>
      <c r="I643" s="38"/>
      <c r="J643" s="37"/>
      <c r="K643" s="37"/>
      <c r="L643" s="38"/>
      <c r="M643" s="38"/>
      <c r="N643" s="38"/>
      <c r="O643" s="38"/>
      <c r="Q643" s="37"/>
      <c r="R643" s="37"/>
      <c r="S643" s="37"/>
      <c r="T643" s="39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40"/>
      <c r="AH643" s="41"/>
      <c r="AI643" s="42"/>
      <c r="AJ643" s="43"/>
      <c r="AK643" s="44"/>
      <c r="AL643" s="36"/>
      <c r="AM643" s="36"/>
      <c r="AP643" s="45"/>
    </row>
    <row r="644" spans="1:42" ht="15.75" customHeight="1" x14ac:dyDescent="0.3">
      <c r="A644" s="36"/>
      <c r="B644" s="37"/>
      <c r="C644" s="37"/>
      <c r="D644" s="37"/>
      <c r="E644" s="37"/>
      <c r="F644" s="37"/>
      <c r="G644" s="37"/>
      <c r="H644" s="37"/>
      <c r="I644" s="38"/>
      <c r="J644" s="37"/>
      <c r="K644" s="37"/>
      <c r="L644" s="38"/>
      <c r="M644" s="38"/>
      <c r="N644" s="38"/>
      <c r="O644" s="38"/>
      <c r="Q644" s="37"/>
      <c r="R644" s="37"/>
      <c r="S644" s="37"/>
      <c r="T644" s="39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40"/>
      <c r="AH644" s="41"/>
      <c r="AI644" s="42"/>
      <c r="AJ644" s="43"/>
      <c r="AK644" s="44"/>
      <c r="AL644" s="36"/>
      <c r="AM644" s="36"/>
      <c r="AP644" s="45"/>
    </row>
    <row r="645" spans="1:42" ht="15.75" customHeight="1" x14ac:dyDescent="0.3">
      <c r="A645" s="36"/>
      <c r="B645" s="37"/>
      <c r="C645" s="37"/>
      <c r="D645" s="37"/>
      <c r="E645" s="37"/>
      <c r="F645" s="37"/>
      <c r="G645" s="37"/>
      <c r="H645" s="37"/>
      <c r="I645" s="38"/>
      <c r="J645" s="37"/>
      <c r="K645" s="37"/>
      <c r="L645" s="38"/>
      <c r="M645" s="38"/>
      <c r="N645" s="38"/>
      <c r="O645" s="38"/>
      <c r="Q645" s="37"/>
      <c r="R645" s="37"/>
      <c r="S645" s="37"/>
      <c r="T645" s="39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40"/>
      <c r="AH645" s="41"/>
      <c r="AI645" s="42"/>
      <c r="AJ645" s="43"/>
      <c r="AK645" s="44"/>
      <c r="AL645" s="36"/>
      <c r="AM645" s="36"/>
      <c r="AP645" s="45"/>
    </row>
    <row r="646" spans="1:42" ht="15.75" customHeight="1" x14ac:dyDescent="0.3">
      <c r="A646" s="36"/>
      <c r="B646" s="37"/>
      <c r="C646" s="37"/>
      <c r="D646" s="37"/>
      <c r="E646" s="37"/>
      <c r="F646" s="37"/>
      <c r="G646" s="37"/>
      <c r="H646" s="37"/>
      <c r="I646" s="38"/>
      <c r="J646" s="37"/>
      <c r="K646" s="37"/>
      <c r="L646" s="38"/>
      <c r="M646" s="38"/>
      <c r="N646" s="38"/>
      <c r="O646" s="38"/>
      <c r="Q646" s="37"/>
      <c r="R646" s="37"/>
      <c r="S646" s="37"/>
      <c r="T646" s="39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40"/>
      <c r="AH646" s="41"/>
      <c r="AI646" s="42"/>
      <c r="AJ646" s="43"/>
      <c r="AK646" s="44"/>
      <c r="AL646" s="36"/>
      <c r="AM646" s="36"/>
      <c r="AP646" s="45"/>
    </row>
    <row r="647" spans="1:42" ht="15.75" customHeight="1" x14ac:dyDescent="0.3">
      <c r="A647" s="36"/>
      <c r="B647" s="37"/>
      <c r="C647" s="37"/>
      <c r="D647" s="37"/>
      <c r="E647" s="37"/>
      <c r="F647" s="37"/>
      <c r="G647" s="37"/>
      <c r="H647" s="37"/>
      <c r="I647" s="38"/>
      <c r="J647" s="37"/>
      <c r="K647" s="37"/>
      <c r="L647" s="38"/>
      <c r="M647" s="38"/>
      <c r="N647" s="38"/>
      <c r="O647" s="38"/>
      <c r="Q647" s="37"/>
      <c r="R647" s="37"/>
      <c r="S647" s="37"/>
      <c r="T647" s="39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40"/>
      <c r="AH647" s="41"/>
      <c r="AI647" s="42"/>
      <c r="AJ647" s="43"/>
      <c r="AK647" s="44"/>
      <c r="AL647" s="36"/>
      <c r="AM647" s="36"/>
      <c r="AP647" s="45"/>
    </row>
    <row r="648" spans="1:42" ht="15.75" customHeight="1" x14ac:dyDescent="0.3">
      <c r="A648" s="36"/>
      <c r="B648" s="37"/>
      <c r="C648" s="37"/>
      <c r="D648" s="37"/>
      <c r="E648" s="37"/>
      <c r="F648" s="37"/>
      <c r="G648" s="37"/>
      <c r="H648" s="37"/>
      <c r="I648" s="38"/>
      <c r="J648" s="37"/>
      <c r="K648" s="37"/>
      <c r="L648" s="38"/>
      <c r="M648" s="38"/>
      <c r="N648" s="38"/>
      <c r="O648" s="38"/>
      <c r="Q648" s="37"/>
      <c r="R648" s="37"/>
      <c r="S648" s="37"/>
      <c r="T648" s="39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40"/>
      <c r="AH648" s="41"/>
      <c r="AI648" s="42"/>
      <c r="AJ648" s="43"/>
      <c r="AK648" s="44"/>
      <c r="AL648" s="36"/>
      <c r="AM648" s="36"/>
      <c r="AP648" s="45"/>
    </row>
    <row r="649" spans="1:42" ht="15.75" customHeight="1" x14ac:dyDescent="0.3">
      <c r="A649" s="36"/>
      <c r="B649" s="37"/>
      <c r="C649" s="37"/>
      <c r="D649" s="37"/>
      <c r="E649" s="37"/>
      <c r="F649" s="37"/>
      <c r="G649" s="37"/>
      <c r="H649" s="37"/>
      <c r="I649" s="38"/>
      <c r="J649" s="37"/>
      <c r="K649" s="37"/>
      <c r="L649" s="38"/>
      <c r="M649" s="38"/>
      <c r="N649" s="38"/>
      <c r="O649" s="38"/>
      <c r="Q649" s="37"/>
      <c r="R649" s="37"/>
      <c r="S649" s="37"/>
      <c r="T649" s="39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40"/>
      <c r="AH649" s="41"/>
      <c r="AI649" s="42"/>
      <c r="AJ649" s="43"/>
      <c r="AK649" s="44"/>
      <c r="AL649" s="36"/>
      <c r="AM649" s="36"/>
      <c r="AP649" s="45"/>
    </row>
    <row r="650" spans="1:42" ht="15.75" customHeight="1" x14ac:dyDescent="0.3">
      <c r="A650" s="36"/>
      <c r="B650" s="37"/>
      <c r="C650" s="37"/>
      <c r="D650" s="37"/>
      <c r="E650" s="37"/>
      <c r="F650" s="37"/>
      <c r="G650" s="37"/>
      <c r="H650" s="37"/>
      <c r="I650" s="38"/>
      <c r="J650" s="37"/>
      <c r="K650" s="37"/>
      <c r="L650" s="38"/>
      <c r="M650" s="38"/>
      <c r="N650" s="38"/>
      <c r="O650" s="38"/>
      <c r="Q650" s="37"/>
      <c r="R650" s="37"/>
      <c r="S650" s="37"/>
      <c r="T650" s="39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40"/>
      <c r="AH650" s="41"/>
      <c r="AI650" s="42"/>
      <c r="AJ650" s="43"/>
      <c r="AK650" s="44"/>
      <c r="AL650" s="36"/>
      <c r="AM650" s="36"/>
      <c r="AP650" s="45"/>
    </row>
    <row r="651" spans="1:42" ht="15.75" customHeight="1" x14ac:dyDescent="0.3">
      <c r="A651" s="36"/>
      <c r="B651" s="37"/>
      <c r="C651" s="37"/>
      <c r="D651" s="37"/>
      <c r="E651" s="37"/>
      <c r="F651" s="37"/>
      <c r="G651" s="37"/>
      <c r="H651" s="37"/>
      <c r="I651" s="38"/>
      <c r="J651" s="37"/>
      <c r="K651" s="37"/>
      <c r="L651" s="38"/>
      <c r="M651" s="38"/>
      <c r="N651" s="38"/>
      <c r="O651" s="38"/>
      <c r="Q651" s="37"/>
      <c r="R651" s="37"/>
      <c r="S651" s="37"/>
      <c r="T651" s="39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40"/>
      <c r="AH651" s="41"/>
      <c r="AI651" s="42"/>
      <c r="AJ651" s="43"/>
      <c r="AK651" s="44"/>
      <c r="AL651" s="36"/>
      <c r="AM651" s="36"/>
      <c r="AP651" s="45"/>
    </row>
    <row r="652" spans="1:42" ht="15.75" customHeight="1" x14ac:dyDescent="0.3">
      <c r="A652" s="36"/>
      <c r="B652" s="37"/>
      <c r="C652" s="37"/>
      <c r="D652" s="37"/>
      <c r="E652" s="37"/>
      <c r="F652" s="37"/>
      <c r="G652" s="37"/>
      <c r="H652" s="37"/>
      <c r="I652" s="38"/>
      <c r="J652" s="37"/>
      <c r="K652" s="37"/>
      <c r="L652" s="38"/>
      <c r="M652" s="38"/>
      <c r="N652" s="38"/>
      <c r="O652" s="38"/>
      <c r="Q652" s="37"/>
      <c r="R652" s="37"/>
      <c r="S652" s="37"/>
      <c r="T652" s="39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40"/>
      <c r="AH652" s="41"/>
      <c r="AI652" s="42"/>
      <c r="AJ652" s="43"/>
      <c r="AK652" s="44"/>
      <c r="AL652" s="36"/>
      <c r="AM652" s="36"/>
      <c r="AP652" s="45"/>
    </row>
    <row r="653" spans="1:42" ht="15.75" customHeight="1" x14ac:dyDescent="0.3">
      <c r="A653" s="36"/>
      <c r="B653" s="37"/>
      <c r="C653" s="37"/>
      <c r="D653" s="37"/>
      <c r="E653" s="37"/>
      <c r="F653" s="37"/>
      <c r="G653" s="37"/>
      <c r="H653" s="37"/>
      <c r="I653" s="38"/>
      <c r="J653" s="37"/>
      <c r="K653" s="37"/>
      <c r="L653" s="38"/>
      <c r="M653" s="38"/>
      <c r="N653" s="38"/>
      <c r="O653" s="38"/>
      <c r="Q653" s="37"/>
      <c r="R653" s="37"/>
      <c r="S653" s="37"/>
      <c r="T653" s="39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40"/>
      <c r="AH653" s="41"/>
      <c r="AI653" s="42"/>
      <c r="AJ653" s="43"/>
      <c r="AK653" s="44"/>
      <c r="AL653" s="36"/>
      <c r="AM653" s="36"/>
      <c r="AP653" s="45"/>
    </row>
    <row r="654" spans="1:42" ht="15.75" customHeight="1" x14ac:dyDescent="0.3">
      <c r="A654" s="36"/>
      <c r="B654" s="37"/>
      <c r="C654" s="37"/>
      <c r="D654" s="37"/>
      <c r="E654" s="37"/>
      <c r="F654" s="37"/>
      <c r="G654" s="37"/>
      <c r="H654" s="37"/>
      <c r="I654" s="38"/>
      <c r="J654" s="37"/>
      <c r="K654" s="37"/>
      <c r="L654" s="38"/>
      <c r="M654" s="38"/>
      <c r="N654" s="38"/>
      <c r="O654" s="38"/>
      <c r="Q654" s="37"/>
      <c r="R654" s="37"/>
      <c r="S654" s="37"/>
      <c r="T654" s="39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40"/>
      <c r="AH654" s="41"/>
      <c r="AI654" s="42"/>
      <c r="AJ654" s="43"/>
      <c r="AK654" s="44"/>
      <c r="AL654" s="36"/>
      <c r="AM654" s="36"/>
      <c r="AP654" s="45"/>
    </row>
    <row r="655" spans="1:42" ht="15.75" customHeight="1" x14ac:dyDescent="0.3">
      <c r="A655" s="36"/>
      <c r="B655" s="37"/>
      <c r="C655" s="37"/>
      <c r="D655" s="37"/>
      <c r="E655" s="37"/>
      <c r="F655" s="37"/>
      <c r="G655" s="37"/>
      <c r="H655" s="37"/>
      <c r="I655" s="38"/>
      <c r="J655" s="37"/>
      <c r="K655" s="37"/>
      <c r="L655" s="38"/>
      <c r="M655" s="38"/>
      <c r="N655" s="38"/>
      <c r="O655" s="38"/>
      <c r="Q655" s="37"/>
      <c r="R655" s="37"/>
      <c r="S655" s="37"/>
      <c r="T655" s="39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40"/>
      <c r="AH655" s="41"/>
      <c r="AI655" s="42"/>
      <c r="AJ655" s="43"/>
      <c r="AK655" s="44"/>
      <c r="AL655" s="36"/>
      <c r="AM655" s="36"/>
      <c r="AP655" s="45"/>
    </row>
    <row r="656" spans="1:42" ht="15.75" customHeight="1" x14ac:dyDescent="0.3">
      <c r="A656" s="36"/>
      <c r="B656" s="37"/>
      <c r="C656" s="37"/>
      <c r="D656" s="37"/>
      <c r="E656" s="37"/>
      <c r="F656" s="37"/>
      <c r="G656" s="37"/>
      <c r="H656" s="37"/>
      <c r="I656" s="38"/>
      <c r="J656" s="37"/>
      <c r="K656" s="37"/>
      <c r="L656" s="38"/>
      <c r="M656" s="38"/>
      <c r="N656" s="38"/>
      <c r="O656" s="38"/>
      <c r="Q656" s="37"/>
      <c r="R656" s="37"/>
      <c r="S656" s="37"/>
      <c r="T656" s="39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40"/>
      <c r="AH656" s="41"/>
      <c r="AI656" s="42"/>
      <c r="AJ656" s="43"/>
      <c r="AK656" s="44"/>
      <c r="AL656" s="36"/>
      <c r="AM656" s="36"/>
      <c r="AP656" s="45"/>
    </row>
    <row r="657" spans="1:42" ht="15.75" customHeight="1" x14ac:dyDescent="0.3">
      <c r="A657" s="36"/>
      <c r="B657" s="37"/>
      <c r="C657" s="37"/>
      <c r="D657" s="37"/>
      <c r="E657" s="37"/>
      <c r="F657" s="37"/>
      <c r="G657" s="37"/>
      <c r="H657" s="37"/>
      <c r="I657" s="38"/>
      <c r="J657" s="37"/>
      <c r="K657" s="37"/>
      <c r="L657" s="38"/>
      <c r="M657" s="38"/>
      <c r="N657" s="38"/>
      <c r="O657" s="38"/>
      <c r="Q657" s="37"/>
      <c r="R657" s="37"/>
      <c r="S657" s="37"/>
      <c r="T657" s="39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40"/>
      <c r="AH657" s="41"/>
      <c r="AI657" s="42"/>
      <c r="AJ657" s="43"/>
      <c r="AK657" s="44"/>
      <c r="AL657" s="36"/>
      <c r="AM657" s="36"/>
      <c r="AP657" s="45"/>
    </row>
    <row r="658" spans="1:42" ht="15.75" customHeight="1" x14ac:dyDescent="0.3">
      <c r="A658" s="36"/>
      <c r="B658" s="37"/>
      <c r="C658" s="37"/>
      <c r="D658" s="37"/>
      <c r="E658" s="37"/>
      <c r="F658" s="37"/>
      <c r="G658" s="37"/>
      <c r="H658" s="37"/>
      <c r="I658" s="38"/>
      <c r="J658" s="37"/>
      <c r="K658" s="37"/>
      <c r="L658" s="38"/>
      <c r="M658" s="38"/>
      <c r="N658" s="38"/>
      <c r="O658" s="38"/>
      <c r="Q658" s="37"/>
      <c r="R658" s="37"/>
      <c r="S658" s="37"/>
      <c r="T658" s="39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40"/>
      <c r="AH658" s="41"/>
      <c r="AI658" s="42"/>
      <c r="AJ658" s="43"/>
      <c r="AK658" s="44"/>
      <c r="AL658" s="36"/>
      <c r="AM658" s="36"/>
      <c r="AP658" s="45"/>
    </row>
    <row r="659" spans="1:42" ht="15.75" customHeight="1" x14ac:dyDescent="0.3">
      <c r="A659" s="36"/>
      <c r="B659" s="37"/>
      <c r="C659" s="37"/>
      <c r="D659" s="37"/>
      <c r="E659" s="37"/>
      <c r="F659" s="37"/>
      <c r="G659" s="37"/>
      <c r="H659" s="37"/>
      <c r="I659" s="38"/>
      <c r="J659" s="37"/>
      <c r="K659" s="37"/>
      <c r="L659" s="38"/>
      <c r="M659" s="38"/>
      <c r="N659" s="38"/>
      <c r="O659" s="38"/>
      <c r="Q659" s="37"/>
      <c r="R659" s="37"/>
      <c r="S659" s="37"/>
      <c r="T659" s="39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40"/>
      <c r="AH659" s="41"/>
      <c r="AI659" s="42"/>
      <c r="AJ659" s="43"/>
      <c r="AK659" s="44"/>
      <c r="AL659" s="36"/>
      <c r="AM659" s="36"/>
      <c r="AP659" s="45"/>
    </row>
    <row r="660" spans="1:42" ht="15.75" customHeight="1" x14ac:dyDescent="0.3">
      <c r="A660" s="36"/>
      <c r="B660" s="37"/>
      <c r="C660" s="37"/>
      <c r="D660" s="37"/>
      <c r="E660" s="37"/>
      <c r="F660" s="37"/>
      <c r="G660" s="37"/>
      <c r="H660" s="37"/>
      <c r="I660" s="38"/>
      <c r="J660" s="37"/>
      <c r="K660" s="37"/>
      <c r="L660" s="38"/>
      <c r="M660" s="38"/>
      <c r="N660" s="38"/>
      <c r="O660" s="38"/>
      <c r="Q660" s="37"/>
      <c r="R660" s="37"/>
      <c r="S660" s="37"/>
      <c r="T660" s="39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40"/>
      <c r="AH660" s="41"/>
      <c r="AI660" s="42"/>
      <c r="AJ660" s="43"/>
      <c r="AK660" s="44"/>
      <c r="AL660" s="36"/>
      <c r="AM660" s="36"/>
      <c r="AP660" s="45"/>
    </row>
    <row r="661" spans="1:42" ht="15.75" customHeight="1" x14ac:dyDescent="0.3">
      <c r="A661" s="36"/>
      <c r="B661" s="37"/>
      <c r="C661" s="37"/>
      <c r="D661" s="37"/>
      <c r="E661" s="37"/>
      <c r="F661" s="37"/>
      <c r="G661" s="37"/>
      <c r="H661" s="37"/>
      <c r="I661" s="38"/>
      <c r="J661" s="37"/>
      <c r="K661" s="37"/>
      <c r="L661" s="38"/>
      <c r="M661" s="38"/>
      <c r="N661" s="38"/>
      <c r="O661" s="38"/>
      <c r="Q661" s="37"/>
      <c r="R661" s="37"/>
      <c r="S661" s="37"/>
      <c r="T661" s="39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40"/>
      <c r="AH661" s="41"/>
      <c r="AI661" s="42"/>
      <c r="AJ661" s="43"/>
      <c r="AK661" s="44"/>
      <c r="AL661" s="36"/>
      <c r="AM661" s="36"/>
      <c r="AP661" s="45"/>
    </row>
    <row r="662" spans="1:42" ht="15.75" customHeight="1" x14ac:dyDescent="0.3">
      <c r="A662" s="36"/>
      <c r="B662" s="37"/>
      <c r="C662" s="37"/>
      <c r="D662" s="37"/>
      <c r="E662" s="37"/>
      <c r="F662" s="37"/>
      <c r="G662" s="37"/>
      <c r="H662" s="37"/>
      <c r="I662" s="38"/>
      <c r="J662" s="37"/>
      <c r="K662" s="37"/>
      <c r="L662" s="38"/>
      <c r="M662" s="38"/>
      <c r="N662" s="38"/>
      <c r="O662" s="38"/>
      <c r="Q662" s="37"/>
      <c r="R662" s="37"/>
      <c r="S662" s="37"/>
      <c r="T662" s="39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40"/>
      <c r="AH662" s="41"/>
      <c r="AI662" s="42"/>
      <c r="AJ662" s="43"/>
      <c r="AK662" s="44"/>
      <c r="AL662" s="36"/>
      <c r="AM662" s="36"/>
      <c r="AP662" s="45"/>
    </row>
    <row r="663" spans="1:42" ht="15.75" customHeight="1" x14ac:dyDescent="0.3">
      <c r="A663" s="36"/>
      <c r="B663" s="37"/>
      <c r="C663" s="37"/>
      <c r="D663" s="37"/>
      <c r="E663" s="37"/>
      <c r="F663" s="37"/>
      <c r="G663" s="37"/>
      <c r="H663" s="37"/>
      <c r="I663" s="38"/>
      <c r="J663" s="37"/>
      <c r="K663" s="37"/>
      <c r="L663" s="38"/>
      <c r="M663" s="38"/>
      <c r="N663" s="38"/>
      <c r="O663" s="38"/>
      <c r="Q663" s="37"/>
      <c r="R663" s="37"/>
      <c r="S663" s="37"/>
      <c r="T663" s="39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40"/>
      <c r="AH663" s="41"/>
      <c r="AI663" s="42"/>
      <c r="AJ663" s="43"/>
      <c r="AK663" s="44"/>
      <c r="AL663" s="36"/>
      <c r="AM663" s="36"/>
      <c r="AP663" s="45"/>
    </row>
    <row r="664" spans="1:42" ht="15.75" customHeight="1" x14ac:dyDescent="0.3">
      <c r="A664" s="36"/>
      <c r="B664" s="37"/>
      <c r="C664" s="37"/>
      <c r="D664" s="37"/>
      <c r="E664" s="37"/>
      <c r="F664" s="37"/>
      <c r="G664" s="37"/>
      <c r="H664" s="37"/>
      <c r="I664" s="38"/>
      <c r="J664" s="37"/>
      <c r="K664" s="37"/>
      <c r="L664" s="38"/>
      <c r="M664" s="38"/>
      <c r="N664" s="38"/>
      <c r="O664" s="38"/>
      <c r="Q664" s="37"/>
      <c r="R664" s="37"/>
      <c r="S664" s="37"/>
      <c r="T664" s="39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40"/>
      <c r="AH664" s="41"/>
      <c r="AI664" s="42"/>
      <c r="AJ664" s="43"/>
      <c r="AK664" s="44"/>
      <c r="AL664" s="36"/>
      <c r="AM664" s="36"/>
      <c r="AP664" s="45"/>
    </row>
    <row r="665" spans="1:42" ht="15.75" customHeight="1" x14ac:dyDescent="0.3">
      <c r="A665" s="36"/>
      <c r="B665" s="37"/>
      <c r="C665" s="37"/>
      <c r="D665" s="37"/>
      <c r="E665" s="37"/>
      <c r="F665" s="37"/>
      <c r="G665" s="37"/>
      <c r="H665" s="37"/>
      <c r="I665" s="38"/>
      <c r="J665" s="37"/>
      <c r="K665" s="37"/>
      <c r="L665" s="38"/>
      <c r="M665" s="38"/>
      <c r="N665" s="38"/>
      <c r="O665" s="38"/>
      <c r="Q665" s="37"/>
      <c r="R665" s="37"/>
      <c r="S665" s="37"/>
      <c r="T665" s="39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40"/>
      <c r="AH665" s="41"/>
      <c r="AI665" s="42"/>
      <c r="AJ665" s="43"/>
      <c r="AK665" s="44"/>
      <c r="AL665" s="36"/>
      <c r="AM665" s="36"/>
      <c r="AP665" s="45"/>
    </row>
    <row r="666" spans="1:42" ht="15.75" customHeight="1" x14ac:dyDescent="0.3">
      <c r="A666" s="36"/>
      <c r="B666" s="37"/>
      <c r="C666" s="37"/>
      <c r="D666" s="37"/>
      <c r="E666" s="37"/>
      <c r="F666" s="37"/>
      <c r="G666" s="37"/>
      <c r="H666" s="37"/>
      <c r="I666" s="38"/>
      <c r="J666" s="37"/>
      <c r="K666" s="37"/>
      <c r="L666" s="38"/>
      <c r="M666" s="38"/>
      <c r="N666" s="38"/>
      <c r="O666" s="38"/>
      <c r="Q666" s="37"/>
      <c r="R666" s="37"/>
      <c r="S666" s="37"/>
      <c r="T666" s="39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40"/>
      <c r="AH666" s="41"/>
      <c r="AI666" s="42"/>
      <c r="AJ666" s="43"/>
      <c r="AK666" s="44"/>
      <c r="AL666" s="36"/>
      <c r="AM666" s="36"/>
      <c r="AP666" s="45"/>
    </row>
    <row r="667" spans="1:42" ht="15.75" customHeight="1" x14ac:dyDescent="0.3">
      <c r="A667" s="36"/>
      <c r="B667" s="37"/>
      <c r="C667" s="37"/>
      <c r="D667" s="37"/>
      <c r="E667" s="37"/>
      <c r="F667" s="37"/>
      <c r="G667" s="37"/>
      <c r="H667" s="37"/>
      <c r="I667" s="38"/>
      <c r="J667" s="37"/>
      <c r="K667" s="37"/>
      <c r="L667" s="38"/>
      <c r="M667" s="38"/>
      <c r="N667" s="38"/>
      <c r="O667" s="38"/>
      <c r="Q667" s="37"/>
      <c r="R667" s="37"/>
      <c r="S667" s="37"/>
      <c r="T667" s="39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40"/>
      <c r="AH667" s="41"/>
      <c r="AI667" s="42"/>
      <c r="AJ667" s="43"/>
      <c r="AK667" s="44"/>
      <c r="AL667" s="36"/>
      <c r="AM667" s="36"/>
      <c r="AP667" s="45"/>
    </row>
    <row r="668" spans="1:42" ht="15.75" customHeight="1" x14ac:dyDescent="0.3">
      <c r="A668" s="36"/>
      <c r="B668" s="37"/>
      <c r="C668" s="37"/>
      <c r="D668" s="37"/>
      <c r="E668" s="37"/>
      <c r="F668" s="37"/>
      <c r="G668" s="37"/>
      <c r="H668" s="37"/>
      <c r="I668" s="38"/>
      <c r="J668" s="37"/>
      <c r="K668" s="37"/>
      <c r="L668" s="38"/>
      <c r="M668" s="38"/>
      <c r="N668" s="38"/>
      <c r="O668" s="38"/>
      <c r="Q668" s="37"/>
      <c r="R668" s="37"/>
      <c r="S668" s="37"/>
      <c r="T668" s="39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40"/>
      <c r="AH668" s="41"/>
      <c r="AI668" s="42"/>
      <c r="AJ668" s="43"/>
      <c r="AK668" s="44"/>
      <c r="AL668" s="36"/>
      <c r="AM668" s="36"/>
      <c r="AP668" s="45"/>
    </row>
    <row r="669" spans="1:42" ht="15.75" customHeight="1" x14ac:dyDescent="0.3">
      <c r="A669" s="36"/>
      <c r="B669" s="37"/>
      <c r="C669" s="37"/>
      <c r="D669" s="37"/>
      <c r="E669" s="37"/>
      <c r="F669" s="37"/>
      <c r="G669" s="37"/>
      <c r="H669" s="37"/>
      <c r="I669" s="38"/>
      <c r="J669" s="37"/>
      <c r="K669" s="37"/>
      <c r="L669" s="38"/>
      <c r="M669" s="38"/>
      <c r="N669" s="38"/>
      <c r="O669" s="38"/>
      <c r="Q669" s="37"/>
      <c r="R669" s="37"/>
      <c r="S669" s="37"/>
      <c r="T669" s="39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40"/>
      <c r="AH669" s="41"/>
      <c r="AI669" s="42"/>
      <c r="AJ669" s="43"/>
      <c r="AK669" s="44"/>
      <c r="AL669" s="36"/>
      <c r="AM669" s="36"/>
      <c r="AP669" s="45"/>
    </row>
    <row r="670" spans="1:42" ht="15.75" customHeight="1" x14ac:dyDescent="0.3">
      <c r="A670" s="36"/>
      <c r="B670" s="37"/>
      <c r="C670" s="37"/>
      <c r="D670" s="37"/>
      <c r="E670" s="37"/>
      <c r="F670" s="37"/>
      <c r="G670" s="37"/>
      <c r="H670" s="37"/>
      <c r="I670" s="38"/>
      <c r="J670" s="37"/>
      <c r="K670" s="37"/>
      <c r="L670" s="38"/>
      <c r="M670" s="38"/>
      <c r="N670" s="38"/>
      <c r="O670" s="38"/>
      <c r="Q670" s="37"/>
      <c r="R670" s="37"/>
      <c r="S670" s="37"/>
      <c r="T670" s="39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40"/>
      <c r="AH670" s="41"/>
      <c r="AI670" s="42"/>
      <c r="AJ670" s="43"/>
      <c r="AK670" s="44"/>
      <c r="AL670" s="36"/>
      <c r="AM670" s="36"/>
      <c r="AP670" s="45"/>
    </row>
    <row r="671" spans="1:42" ht="15.75" customHeight="1" x14ac:dyDescent="0.3">
      <c r="A671" s="36"/>
      <c r="B671" s="37"/>
      <c r="C671" s="37"/>
      <c r="D671" s="37"/>
      <c r="E671" s="37"/>
      <c r="F671" s="37"/>
      <c r="G671" s="37"/>
      <c r="H671" s="37"/>
      <c r="I671" s="38"/>
      <c r="J671" s="37"/>
      <c r="K671" s="37"/>
      <c r="L671" s="38"/>
      <c r="M671" s="38"/>
      <c r="N671" s="38"/>
      <c r="O671" s="38"/>
      <c r="Q671" s="37"/>
      <c r="R671" s="37"/>
      <c r="S671" s="37"/>
      <c r="T671" s="39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40"/>
      <c r="AH671" s="41"/>
      <c r="AI671" s="42"/>
      <c r="AJ671" s="43"/>
      <c r="AK671" s="44"/>
      <c r="AL671" s="36"/>
      <c r="AM671" s="36"/>
      <c r="AP671" s="45"/>
    </row>
    <row r="672" spans="1:42" ht="15.75" customHeight="1" x14ac:dyDescent="0.3">
      <c r="A672" s="36"/>
      <c r="B672" s="37"/>
      <c r="C672" s="37"/>
      <c r="D672" s="37"/>
      <c r="E672" s="37"/>
      <c r="F672" s="37"/>
      <c r="G672" s="37"/>
      <c r="H672" s="37"/>
      <c r="I672" s="38"/>
      <c r="J672" s="37"/>
      <c r="K672" s="37"/>
      <c r="L672" s="38"/>
      <c r="M672" s="38"/>
      <c r="N672" s="38"/>
      <c r="O672" s="38"/>
      <c r="Q672" s="37"/>
      <c r="R672" s="37"/>
      <c r="S672" s="37"/>
      <c r="T672" s="39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40"/>
      <c r="AH672" s="41"/>
      <c r="AI672" s="42"/>
      <c r="AJ672" s="43"/>
      <c r="AK672" s="44"/>
      <c r="AL672" s="36"/>
      <c r="AM672" s="36"/>
      <c r="AP672" s="45"/>
    </row>
    <row r="673" spans="1:42" ht="15.75" customHeight="1" x14ac:dyDescent="0.3">
      <c r="A673" s="36"/>
      <c r="B673" s="37"/>
      <c r="C673" s="37"/>
      <c r="D673" s="37"/>
      <c r="E673" s="37"/>
      <c r="F673" s="37"/>
      <c r="G673" s="37"/>
      <c r="H673" s="37"/>
      <c r="I673" s="38"/>
      <c r="J673" s="37"/>
      <c r="K673" s="37"/>
      <c r="L673" s="38"/>
      <c r="M673" s="38"/>
      <c r="N673" s="38"/>
      <c r="O673" s="38"/>
      <c r="Q673" s="37"/>
      <c r="R673" s="37"/>
      <c r="S673" s="37"/>
      <c r="T673" s="39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40"/>
      <c r="AH673" s="41"/>
      <c r="AI673" s="42"/>
      <c r="AJ673" s="43"/>
      <c r="AK673" s="44"/>
      <c r="AL673" s="36"/>
      <c r="AM673" s="36"/>
      <c r="AP673" s="45"/>
    </row>
    <row r="674" spans="1:42" ht="15.75" customHeight="1" x14ac:dyDescent="0.3">
      <c r="A674" s="36"/>
      <c r="B674" s="37"/>
      <c r="C674" s="37"/>
      <c r="D674" s="37"/>
      <c r="E674" s="37"/>
      <c r="F674" s="37"/>
      <c r="G674" s="37"/>
      <c r="H674" s="37"/>
      <c r="I674" s="38"/>
      <c r="J674" s="37"/>
      <c r="K674" s="37"/>
      <c r="L674" s="38"/>
      <c r="M674" s="38"/>
      <c r="N674" s="38"/>
      <c r="O674" s="38"/>
      <c r="Q674" s="37"/>
      <c r="R674" s="37"/>
      <c r="S674" s="37"/>
      <c r="T674" s="39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40"/>
      <c r="AH674" s="41"/>
      <c r="AI674" s="42"/>
      <c r="AJ674" s="43"/>
      <c r="AK674" s="44"/>
      <c r="AL674" s="36"/>
      <c r="AM674" s="36"/>
      <c r="AP674" s="45"/>
    </row>
    <row r="675" spans="1:42" ht="15.75" customHeight="1" x14ac:dyDescent="0.3">
      <c r="A675" s="36"/>
      <c r="B675" s="37"/>
      <c r="C675" s="37"/>
      <c r="D675" s="37"/>
      <c r="E675" s="37"/>
      <c r="F675" s="37"/>
      <c r="G675" s="37"/>
      <c r="H675" s="37"/>
      <c r="I675" s="38"/>
      <c r="J675" s="37"/>
      <c r="K675" s="37"/>
      <c r="L675" s="38"/>
      <c r="M675" s="38"/>
      <c r="N675" s="38"/>
      <c r="O675" s="38"/>
      <c r="Q675" s="37"/>
      <c r="R675" s="37"/>
      <c r="S675" s="37"/>
      <c r="T675" s="39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40"/>
      <c r="AH675" s="41"/>
      <c r="AI675" s="42"/>
      <c r="AJ675" s="43"/>
      <c r="AK675" s="44"/>
      <c r="AL675" s="36"/>
      <c r="AM675" s="36"/>
      <c r="AP675" s="45"/>
    </row>
    <row r="676" spans="1:42" ht="15.75" customHeight="1" x14ac:dyDescent="0.3">
      <c r="A676" s="36"/>
      <c r="B676" s="37"/>
      <c r="C676" s="37"/>
      <c r="D676" s="37"/>
      <c r="E676" s="37"/>
      <c r="F676" s="37"/>
      <c r="G676" s="37"/>
      <c r="H676" s="37"/>
      <c r="I676" s="38"/>
      <c r="J676" s="37"/>
      <c r="K676" s="37"/>
      <c r="L676" s="38"/>
      <c r="M676" s="38"/>
      <c r="N676" s="38"/>
      <c r="O676" s="38"/>
      <c r="Q676" s="37"/>
      <c r="R676" s="37"/>
      <c r="S676" s="37"/>
      <c r="T676" s="39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40"/>
      <c r="AH676" s="41"/>
      <c r="AI676" s="42"/>
      <c r="AJ676" s="43"/>
      <c r="AK676" s="44"/>
      <c r="AL676" s="36"/>
      <c r="AM676" s="36"/>
      <c r="AP676" s="45"/>
    </row>
    <row r="677" spans="1:42" ht="15.75" customHeight="1" x14ac:dyDescent="0.3">
      <c r="A677" s="36"/>
      <c r="B677" s="37"/>
      <c r="C677" s="37"/>
      <c r="D677" s="37"/>
      <c r="E677" s="37"/>
      <c r="F677" s="37"/>
      <c r="G677" s="37"/>
      <c r="H677" s="37"/>
      <c r="I677" s="38"/>
      <c r="J677" s="37"/>
      <c r="K677" s="37"/>
      <c r="L677" s="38"/>
      <c r="M677" s="38"/>
      <c r="N677" s="38"/>
      <c r="O677" s="38"/>
      <c r="Q677" s="37"/>
      <c r="R677" s="37"/>
      <c r="S677" s="37"/>
      <c r="T677" s="39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40"/>
      <c r="AH677" s="41"/>
      <c r="AI677" s="42"/>
      <c r="AJ677" s="43"/>
      <c r="AK677" s="44"/>
      <c r="AL677" s="36"/>
      <c r="AM677" s="36"/>
      <c r="AP677" s="45"/>
    </row>
    <row r="678" spans="1:42" ht="15.75" customHeight="1" x14ac:dyDescent="0.3">
      <c r="A678" s="36"/>
      <c r="B678" s="37"/>
      <c r="C678" s="37"/>
      <c r="D678" s="37"/>
      <c r="E678" s="37"/>
      <c r="F678" s="37"/>
      <c r="G678" s="37"/>
      <c r="H678" s="37"/>
      <c r="I678" s="38"/>
      <c r="J678" s="37"/>
      <c r="K678" s="37"/>
      <c r="L678" s="38"/>
      <c r="M678" s="38"/>
      <c r="N678" s="38"/>
      <c r="O678" s="38"/>
      <c r="Q678" s="37"/>
      <c r="R678" s="37"/>
      <c r="S678" s="37"/>
      <c r="T678" s="39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40"/>
      <c r="AH678" s="41"/>
      <c r="AI678" s="42"/>
      <c r="AJ678" s="43"/>
      <c r="AK678" s="44"/>
      <c r="AL678" s="36"/>
      <c r="AM678" s="36"/>
      <c r="AP678" s="45"/>
    </row>
    <row r="679" spans="1:42" ht="15.75" customHeight="1" x14ac:dyDescent="0.3">
      <c r="A679" s="36"/>
      <c r="B679" s="37"/>
      <c r="C679" s="37"/>
      <c r="D679" s="37"/>
      <c r="E679" s="37"/>
      <c r="F679" s="37"/>
      <c r="G679" s="37"/>
      <c r="H679" s="37"/>
      <c r="I679" s="38"/>
      <c r="J679" s="37"/>
      <c r="K679" s="37"/>
      <c r="L679" s="38"/>
      <c r="M679" s="38"/>
      <c r="N679" s="38"/>
      <c r="O679" s="38"/>
      <c r="Q679" s="37"/>
      <c r="R679" s="37"/>
      <c r="S679" s="37"/>
      <c r="T679" s="39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40"/>
      <c r="AH679" s="41"/>
      <c r="AI679" s="42"/>
      <c r="AJ679" s="43"/>
      <c r="AK679" s="44"/>
      <c r="AL679" s="36"/>
      <c r="AM679" s="36"/>
      <c r="AP679" s="45"/>
    </row>
    <row r="680" spans="1:42" ht="15.75" customHeight="1" x14ac:dyDescent="0.3">
      <c r="A680" s="36"/>
      <c r="B680" s="37"/>
      <c r="C680" s="37"/>
      <c r="D680" s="37"/>
      <c r="E680" s="37"/>
      <c r="F680" s="37"/>
      <c r="G680" s="37"/>
      <c r="H680" s="37"/>
      <c r="I680" s="38"/>
      <c r="J680" s="37"/>
      <c r="K680" s="37"/>
      <c r="L680" s="38"/>
      <c r="M680" s="38"/>
      <c r="N680" s="38"/>
      <c r="O680" s="38"/>
      <c r="Q680" s="37"/>
      <c r="R680" s="37"/>
      <c r="S680" s="37"/>
      <c r="T680" s="39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40"/>
      <c r="AH680" s="41"/>
      <c r="AI680" s="42"/>
      <c r="AJ680" s="43"/>
      <c r="AK680" s="44"/>
      <c r="AL680" s="36"/>
      <c r="AM680" s="36"/>
      <c r="AP680" s="45"/>
    </row>
    <row r="681" spans="1:42" ht="15.75" customHeight="1" x14ac:dyDescent="0.3">
      <c r="A681" s="36"/>
      <c r="B681" s="37"/>
      <c r="C681" s="37"/>
      <c r="D681" s="37"/>
      <c r="E681" s="37"/>
      <c r="F681" s="37"/>
      <c r="G681" s="37"/>
      <c r="H681" s="37"/>
      <c r="I681" s="38"/>
      <c r="J681" s="37"/>
      <c r="K681" s="37"/>
      <c r="L681" s="38"/>
      <c r="M681" s="38"/>
      <c r="N681" s="38"/>
      <c r="O681" s="38"/>
      <c r="Q681" s="37"/>
      <c r="R681" s="37"/>
      <c r="S681" s="37"/>
      <c r="T681" s="39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40"/>
      <c r="AH681" s="41"/>
      <c r="AI681" s="42"/>
      <c r="AJ681" s="43"/>
      <c r="AK681" s="44"/>
      <c r="AL681" s="36"/>
      <c r="AM681" s="36"/>
      <c r="AP681" s="45"/>
    </row>
    <row r="682" spans="1:42" ht="15.75" customHeight="1" x14ac:dyDescent="0.3">
      <c r="A682" s="36"/>
      <c r="B682" s="37"/>
      <c r="C682" s="37"/>
      <c r="D682" s="37"/>
      <c r="E682" s="37"/>
      <c r="F682" s="37"/>
      <c r="G682" s="37"/>
      <c r="H682" s="37"/>
      <c r="I682" s="38"/>
      <c r="J682" s="37"/>
      <c r="K682" s="37"/>
      <c r="L682" s="38"/>
      <c r="M682" s="38"/>
      <c r="N682" s="38"/>
      <c r="O682" s="38"/>
      <c r="Q682" s="37"/>
      <c r="R682" s="37"/>
      <c r="S682" s="37"/>
      <c r="T682" s="39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40"/>
      <c r="AH682" s="41"/>
      <c r="AI682" s="42"/>
      <c r="AJ682" s="43"/>
      <c r="AK682" s="44"/>
      <c r="AL682" s="36"/>
      <c r="AM682" s="36"/>
      <c r="AP682" s="45"/>
    </row>
    <row r="683" spans="1:42" ht="15.75" customHeight="1" x14ac:dyDescent="0.3">
      <c r="A683" s="36"/>
      <c r="B683" s="37"/>
      <c r="C683" s="37"/>
      <c r="D683" s="37"/>
      <c r="E683" s="37"/>
      <c r="F683" s="37"/>
      <c r="G683" s="37"/>
      <c r="H683" s="37"/>
      <c r="I683" s="38"/>
      <c r="J683" s="37"/>
      <c r="K683" s="37"/>
      <c r="L683" s="38"/>
      <c r="M683" s="38"/>
      <c r="N683" s="38"/>
      <c r="O683" s="38"/>
      <c r="Q683" s="37"/>
      <c r="R683" s="37"/>
      <c r="S683" s="37"/>
      <c r="T683" s="39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40"/>
      <c r="AH683" s="41"/>
      <c r="AI683" s="42"/>
      <c r="AJ683" s="43"/>
      <c r="AK683" s="44"/>
      <c r="AL683" s="36"/>
      <c r="AM683" s="36"/>
      <c r="AP683" s="45"/>
    </row>
    <row r="684" spans="1:42" ht="15.75" customHeight="1" x14ac:dyDescent="0.3">
      <c r="A684" s="36"/>
      <c r="B684" s="37"/>
      <c r="C684" s="37"/>
      <c r="D684" s="37"/>
      <c r="E684" s="37"/>
      <c r="F684" s="37"/>
      <c r="G684" s="37"/>
      <c r="H684" s="37"/>
      <c r="I684" s="38"/>
      <c r="J684" s="37"/>
      <c r="K684" s="37"/>
      <c r="L684" s="38"/>
      <c r="M684" s="38"/>
      <c r="N684" s="38"/>
      <c r="O684" s="38"/>
      <c r="Q684" s="37"/>
      <c r="R684" s="37"/>
      <c r="S684" s="37"/>
      <c r="T684" s="39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40"/>
      <c r="AH684" s="41"/>
      <c r="AI684" s="42"/>
      <c r="AJ684" s="43"/>
      <c r="AK684" s="44"/>
      <c r="AL684" s="36"/>
      <c r="AM684" s="36"/>
      <c r="AP684" s="45"/>
    </row>
    <row r="685" spans="1:42" ht="15.75" customHeight="1" x14ac:dyDescent="0.3">
      <c r="A685" s="36"/>
      <c r="B685" s="37"/>
      <c r="C685" s="37"/>
      <c r="D685" s="37"/>
      <c r="E685" s="37"/>
      <c r="F685" s="37"/>
      <c r="G685" s="37"/>
      <c r="H685" s="37"/>
      <c r="I685" s="38"/>
      <c r="J685" s="37"/>
      <c r="K685" s="37"/>
      <c r="L685" s="38"/>
      <c r="M685" s="38"/>
      <c r="N685" s="38"/>
      <c r="O685" s="38"/>
      <c r="Q685" s="37"/>
      <c r="R685" s="37"/>
      <c r="S685" s="37"/>
      <c r="T685" s="39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40"/>
      <c r="AH685" s="41"/>
      <c r="AI685" s="42"/>
      <c r="AJ685" s="43"/>
      <c r="AK685" s="44"/>
      <c r="AL685" s="36"/>
      <c r="AM685" s="36"/>
      <c r="AP685" s="45"/>
    </row>
    <row r="686" spans="1:42" ht="15.75" customHeight="1" x14ac:dyDescent="0.3">
      <c r="A686" s="36"/>
      <c r="B686" s="37"/>
      <c r="C686" s="37"/>
      <c r="D686" s="37"/>
      <c r="E686" s="37"/>
      <c r="F686" s="37"/>
      <c r="G686" s="37"/>
      <c r="H686" s="37"/>
      <c r="I686" s="38"/>
      <c r="J686" s="37"/>
      <c r="K686" s="37"/>
      <c r="L686" s="38"/>
      <c r="M686" s="38"/>
      <c r="N686" s="38"/>
      <c r="O686" s="38"/>
      <c r="Q686" s="37"/>
      <c r="R686" s="37"/>
      <c r="S686" s="37"/>
      <c r="T686" s="39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40"/>
      <c r="AH686" s="41"/>
      <c r="AI686" s="42"/>
      <c r="AJ686" s="43"/>
      <c r="AK686" s="44"/>
      <c r="AL686" s="36"/>
      <c r="AM686" s="36"/>
      <c r="AP686" s="45"/>
    </row>
    <row r="687" spans="1:42" ht="15.75" customHeight="1" x14ac:dyDescent="0.3">
      <c r="A687" s="36"/>
      <c r="B687" s="37"/>
      <c r="C687" s="37"/>
      <c r="D687" s="37"/>
      <c r="E687" s="37"/>
      <c r="F687" s="37"/>
      <c r="G687" s="37"/>
      <c r="H687" s="37"/>
      <c r="I687" s="38"/>
      <c r="J687" s="37"/>
      <c r="K687" s="37"/>
      <c r="L687" s="38"/>
      <c r="M687" s="38"/>
      <c r="N687" s="38"/>
      <c r="O687" s="38"/>
      <c r="Q687" s="37"/>
      <c r="R687" s="37"/>
      <c r="S687" s="37"/>
      <c r="T687" s="39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40"/>
      <c r="AH687" s="41"/>
      <c r="AI687" s="42"/>
      <c r="AJ687" s="43"/>
      <c r="AK687" s="44"/>
      <c r="AL687" s="36"/>
      <c r="AM687" s="36"/>
      <c r="AP687" s="45"/>
    </row>
    <row r="688" spans="1:42" ht="15.75" customHeight="1" x14ac:dyDescent="0.3">
      <c r="A688" s="36"/>
      <c r="B688" s="37"/>
      <c r="C688" s="37"/>
      <c r="D688" s="37"/>
      <c r="E688" s="37"/>
      <c r="F688" s="37"/>
      <c r="G688" s="37"/>
      <c r="H688" s="37"/>
      <c r="I688" s="38"/>
      <c r="J688" s="37"/>
      <c r="K688" s="37"/>
      <c r="L688" s="38"/>
      <c r="M688" s="38"/>
      <c r="N688" s="38"/>
      <c r="O688" s="38"/>
      <c r="Q688" s="37"/>
      <c r="R688" s="37"/>
      <c r="S688" s="37"/>
      <c r="T688" s="39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40"/>
      <c r="AH688" s="41"/>
      <c r="AI688" s="42"/>
      <c r="AJ688" s="43"/>
      <c r="AK688" s="44"/>
      <c r="AL688" s="36"/>
      <c r="AM688" s="36"/>
      <c r="AP688" s="45"/>
    </row>
    <row r="689" spans="1:42" ht="15.75" customHeight="1" x14ac:dyDescent="0.3">
      <c r="A689" s="36"/>
      <c r="B689" s="37"/>
      <c r="C689" s="37"/>
      <c r="D689" s="37"/>
      <c r="E689" s="37"/>
      <c r="F689" s="37"/>
      <c r="G689" s="37"/>
      <c r="H689" s="37"/>
      <c r="I689" s="38"/>
      <c r="J689" s="37"/>
      <c r="K689" s="37"/>
      <c r="L689" s="38"/>
      <c r="M689" s="38"/>
      <c r="N689" s="38"/>
      <c r="O689" s="38"/>
      <c r="Q689" s="37"/>
      <c r="R689" s="37"/>
      <c r="S689" s="37"/>
      <c r="T689" s="39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40"/>
      <c r="AH689" s="41"/>
      <c r="AI689" s="42"/>
      <c r="AJ689" s="43"/>
      <c r="AK689" s="44"/>
      <c r="AL689" s="36"/>
      <c r="AM689" s="36"/>
      <c r="AP689" s="45"/>
    </row>
    <row r="690" spans="1:42" ht="15.75" customHeight="1" x14ac:dyDescent="0.3">
      <c r="A690" s="36"/>
      <c r="B690" s="37"/>
      <c r="C690" s="37"/>
      <c r="D690" s="37"/>
      <c r="E690" s="37"/>
      <c r="F690" s="37"/>
      <c r="G690" s="37"/>
      <c r="H690" s="37"/>
      <c r="I690" s="38"/>
      <c r="J690" s="37"/>
      <c r="K690" s="37"/>
      <c r="L690" s="38"/>
      <c r="M690" s="38"/>
      <c r="N690" s="38"/>
      <c r="O690" s="38"/>
      <c r="Q690" s="37"/>
      <c r="R690" s="37"/>
      <c r="S690" s="37"/>
      <c r="T690" s="39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40"/>
      <c r="AH690" s="41"/>
      <c r="AI690" s="42"/>
      <c r="AJ690" s="43"/>
      <c r="AK690" s="44"/>
      <c r="AL690" s="36"/>
      <c r="AM690" s="36"/>
      <c r="AP690" s="45"/>
    </row>
    <row r="691" spans="1:42" ht="15.75" customHeight="1" x14ac:dyDescent="0.3">
      <c r="A691" s="36"/>
      <c r="B691" s="37"/>
      <c r="C691" s="37"/>
      <c r="D691" s="37"/>
      <c r="E691" s="37"/>
      <c r="F691" s="37"/>
      <c r="G691" s="37"/>
      <c r="H691" s="37"/>
      <c r="I691" s="38"/>
      <c r="J691" s="37"/>
      <c r="K691" s="37"/>
      <c r="L691" s="38"/>
      <c r="M691" s="38"/>
      <c r="N691" s="38"/>
      <c r="O691" s="38"/>
      <c r="Q691" s="37"/>
      <c r="R691" s="37"/>
      <c r="S691" s="37"/>
      <c r="T691" s="39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40"/>
      <c r="AH691" s="41"/>
      <c r="AI691" s="42"/>
      <c r="AJ691" s="43"/>
      <c r="AK691" s="44"/>
      <c r="AL691" s="36"/>
      <c r="AM691" s="36"/>
      <c r="AP691" s="45"/>
    </row>
    <row r="692" spans="1:42" ht="15.75" customHeight="1" x14ac:dyDescent="0.3">
      <c r="A692" s="36"/>
      <c r="B692" s="37"/>
      <c r="C692" s="37"/>
      <c r="D692" s="37"/>
      <c r="E692" s="37"/>
      <c r="F692" s="37"/>
      <c r="G692" s="37"/>
      <c r="H692" s="37"/>
      <c r="I692" s="38"/>
      <c r="J692" s="37"/>
      <c r="K692" s="37"/>
      <c r="L692" s="38"/>
      <c r="M692" s="38"/>
      <c r="N692" s="38"/>
      <c r="O692" s="38"/>
      <c r="Q692" s="37"/>
      <c r="R692" s="37"/>
      <c r="S692" s="37"/>
      <c r="T692" s="39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40"/>
      <c r="AH692" s="41"/>
      <c r="AI692" s="42"/>
      <c r="AJ692" s="43"/>
      <c r="AK692" s="44"/>
      <c r="AL692" s="36"/>
      <c r="AM692" s="36"/>
      <c r="AP692" s="45"/>
    </row>
    <row r="693" spans="1:42" ht="15.75" customHeight="1" x14ac:dyDescent="0.3">
      <c r="A693" s="36"/>
      <c r="B693" s="37"/>
      <c r="C693" s="37"/>
      <c r="D693" s="37"/>
      <c r="E693" s="37"/>
      <c r="F693" s="37"/>
      <c r="G693" s="37"/>
      <c r="H693" s="37"/>
      <c r="I693" s="38"/>
      <c r="J693" s="37"/>
      <c r="K693" s="37"/>
      <c r="L693" s="38"/>
      <c r="M693" s="38"/>
      <c r="N693" s="38"/>
      <c r="O693" s="38"/>
      <c r="Q693" s="37"/>
      <c r="R693" s="37"/>
      <c r="S693" s="37"/>
      <c r="T693" s="39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40"/>
      <c r="AH693" s="41"/>
      <c r="AI693" s="42"/>
      <c r="AJ693" s="43"/>
      <c r="AK693" s="44"/>
      <c r="AL693" s="36"/>
      <c r="AM693" s="36"/>
      <c r="AP693" s="45"/>
    </row>
    <row r="694" spans="1:42" ht="15.75" customHeight="1" x14ac:dyDescent="0.3">
      <c r="A694" s="36"/>
      <c r="B694" s="37"/>
      <c r="C694" s="37"/>
      <c r="D694" s="37"/>
      <c r="E694" s="37"/>
      <c r="F694" s="37"/>
      <c r="G694" s="37"/>
      <c r="H694" s="37"/>
      <c r="I694" s="38"/>
      <c r="J694" s="37"/>
      <c r="K694" s="37"/>
      <c r="L694" s="38"/>
      <c r="M694" s="38"/>
      <c r="N694" s="38"/>
      <c r="O694" s="38"/>
      <c r="Q694" s="37"/>
      <c r="R694" s="37"/>
      <c r="S694" s="37"/>
      <c r="T694" s="39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40"/>
      <c r="AH694" s="41"/>
      <c r="AI694" s="42"/>
      <c r="AJ694" s="43"/>
      <c r="AK694" s="44"/>
      <c r="AL694" s="36"/>
      <c r="AM694" s="36"/>
      <c r="AP694" s="45"/>
    </row>
    <row r="695" spans="1:42" ht="15.75" customHeight="1" x14ac:dyDescent="0.3">
      <c r="A695" s="36"/>
      <c r="B695" s="37"/>
      <c r="C695" s="37"/>
      <c r="D695" s="37"/>
      <c r="E695" s="37"/>
      <c r="F695" s="37"/>
      <c r="G695" s="37"/>
      <c r="H695" s="37"/>
      <c r="I695" s="38"/>
      <c r="J695" s="37"/>
      <c r="K695" s="37"/>
      <c r="L695" s="38"/>
      <c r="M695" s="38"/>
      <c r="N695" s="38"/>
      <c r="O695" s="38"/>
      <c r="Q695" s="37"/>
      <c r="R695" s="37"/>
      <c r="S695" s="37"/>
      <c r="T695" s="39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40"/>
      <c r="AH695" s="41"/>
      <c r="AI695" s="42"/>
      <c r="AJ695" s="43"/>
      <c r="AK695" s="44"/>
      <c r="AL695" s="36"/>
      <c r="AM695" s="36"/>
      <c r="AP695" s="45"/>
    </row>
    <row r="696" spans="1:42" ht="15.75" customHeight="1" x14ac:dyDescent="0.3">
      <c r="A696" s="36"/>
      <c r="B696" s="37"/>
      <c r="C696" s="37"/>
      <c r="D696" s="37"/>
      <c r="E696" s="37"/>
      <c r="F696" s="37"/>
      <c r="G696" s="37"/>
      <c r="H696" s="37"/>
      <c r="I696" s="38"/>
      <c r="J696" s="37"/>
      <c r="K696" s="37"/>
      <c r="L696" s="38"/>
      <c r="M696" s="38"/>
      <c r="N696" s="38"/>
      <c r="O696" s="38"/>
      <c r="Q696" s="37"/>
      <c r="R696" s="37"/>
      <c r="S696" s="37"/>
      <c r="T696" s="39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40"/>
      <c r="AH696" s="41"/>
      <c r="AI696" s="42"/>
      <c r="AJ696" s="43"/>
      <c r="AK696" s="44"/>
      <c r="AL696" s="36"/>
      <c r="AM696" s="36"/>
      <c r="AP696" s="45"/>
    </row>
    <row r="697" spans="1:42" ht="15.75" customHeight="1" x14ac:dyDescent="0.3">
      <c r="A697" s="36"/>
      <c r="B697" s="37"/>
      <c r="C697" s="37"/>
      <c r="D697" s="37"/>
      <c r="E697" s="37"/>
      <c r="F697" s="37"/>
      <c r="G697" s="37"/>
      <c r="H697" s="37"/>
      <c r="I697" s="38"/>
      <c r="J697" s="37"/>
      <c r="K697" s="37"/>
      <c r="L697" s="38"/>
      <c r="M697" s="38"/>
      <c r="N697" s="38"/>
      <c r="O697" s="38"/>
      <c r="Q697" s="37"/>
      <c r="R697" s="37"/>
      <c r="S697" s="37"/>
      <c r="T697" s="39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40"/>
      <c r="AH697" s="41"/>
      <c r="AI697" s="42"/>
      <c r="AJ697" s="43"/>
      <c r="AK697" s="44"/>
      <c r="AL697" s="36"/>
      <c r="AM697" s="36"/>
      <c r="AP697" s="45"/>
    </row>
    <row r="698" spans="1:42" ht="15.75" customHeight="1" x14ac:dyDescent="0.3">
      <c r="A698" s="36"/>
      <c r="B698" s="37"/>
      <c r="C698" s="37"/>
      <c r="D698" s="37"/>
      <c r="E698" s="37"/>
      <c r="F698" s="37"/>
      <c r="G698" s="37"/>
      <c r="H698" s="37"/>
      <c r="I698" s="38"/>
      <c r="J698" s="37"/>
      <c r="K698" s="37"/>
      <c r="L698" s="38"/>
      <c r="M698" s="38"/>
      <c r="N698" s="38"/>
      <c r="O698" s="38"/>
      <c r="Q698" s="37"/>
      <c r="R698" s="37"/>
      <c r="S698" s="37"/>
      <c r="T698" s="39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40"/>
      <c r="AH698" s="41"/>
      <c r="AI698" s="42"/>
      <c r="AJ698" s="43"/>
      <c r="AK698" s="44"/>
      <c r="AL698" s="36"/>
      <c r="AM698" s="36"/>
      <c r="AP698" s="45"/>
    </row>
    <row r="699" spans="1:42" ht="15.75" customHeight="1" x14ac:dyDescent="0.3">
      <c r="A699" s="36"/>
      <c r="B699" s="37"/>
      <c r="C699" s="37"/>
      <c r="D699" s="37"/>
      <c r="E699" s="37"/>
      <c r="F699" s="37"/>
      <c r="G699" s="37"/>
      <c r="H699" s="37"/>
      <c r="I699" s="38"/>
      <c r="J699" s="37"/>
      <c r="K699" s="37"/>
      <c r="L699" s="38"/>
      <c r="M699" s="38"/>
      <c r="N699" s="38"/>
      <c r="O699" s="38"/>
      <c r="Q699" s="37"/>
      <c r="R699" s="37"/>
      <c r="S699" s="37"/>
      <c r="T699" s="39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40"/>
      <c r="AH699" s="41"/>
      <c r="AI699" s="42"/>
      <c r="AJ699" s="43"/>
      <c r="AK699" s="44"/>
      <c r="AL699" s="36"/>
      <c r="AM699" s="36"/>
      <c r="AP699" s="45"/>
    </row>
    <row r="700" spans="1:42" ht="15.75" customHeight="1" x14ac:dyDescent="0.3">
      <c r="A700" s="36"/>
      <c r="B700" s="37"/>
      <c r="C700" s="37"/>
      <c r="D700" s="37"/>
      <c r="E700" s="37"/>
      <c r="F700" s="37"/>
      <c r="G700" s="37"/>
      <c r="H700" s="37"/>
      <c r="I700" s="38"/>
      <c r="J700" s="37"/>
      <c r="K700" s="37"/>
      <c r="L700" s="38"/>
      <c r="M700" s="38"/>
      <c r="N700" s="38"/>
      <c r="O700" s="38"/>
      <c r="Q700" s="37"/>
      <c r="R700" s="37"/>
      <c r="S700" s="37"/>
      <c r="T700" s="39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40"/>
      <c r="AH700" s="41"/>
      <c r="AI700" s="42"/>
      <c r="AJ700" s="43"/>
      <c r="AK700" s="44"/>
      <c r="AL700" s="36"/>
      <c r="AM700" s="36"/>
      <c r="AP700" s="45"/>
    </row>
    <row r="701" spans="1:42" ht="15.75" customHeight="1" x14ac:dyDescent="0.3">
      <c r="A701" s="36"/>
      <c r="B701" s="37"/>
      <c r="C701" s="37"/>
      <c r="D701" s="37"/>
      <c r="E701" s="37"/>
      <c r="F701" s="37"/>
      <c r="G701" s="37"/>
      <c r="H701" s="37"/>
      <c r="I701" s="38"/>
      <c r="J701" s="37"/>
      <c r="K701" s="37"/>
      <c r="L701" s="38"/>
      <c r="M701" s="38"/>
      <c r="N701" s="38"/>
      <c r="O701" s="38"/>
      <c r="Q701" s="37"/>
      <c r="R701" s="37"/>
      <c r="S701" s="37"/>
      <c r="T701" s="39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40"/>
      <c r="AH701" s="41"/>
      <c r="AI701" s="42"/>
      <c r="AJ701" s="43"/>
      <c r="AK701" s="44"/>
      <c r="AL701" s="36"/>
      <c r="AM701" s="36"/>
      <c r="AP701" s="45"/>
    </row>
    <row r="702" spans="1:42" ht="15.75" customHeight="1" x14ac:dyDescent="0.3">
      <c r="A702" s="36"/>
      <c r="B702" s="37"/>
      <c r="C702" s="37"/>
      <c r="D702" s="37"/>
      <c r="E702" s="37"/>
      <c r="F702" s="37"/>
      <c r="G702" s="37"/>
      <c r="H702" s="37"/>
      <c r="I702" s="38"/>
      <c r="J702" s="37"/>
      <c r="K702" s="37"/>
      <c r="L702" s="38"/>
      <c r="M702" s="38"/>
      <c r="N702" s="38"/>
      <c r="O702" s="38"/>
      <c r="Q702" s="37"/>
      <c r="R702" s="37"/>
      <c r="S702" s="37"/>
      <c r="T702" s="39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40"/>
      <c r="AH702" s="41"/>
      <c r="AI702" s="42"/>
      <c r="AJ702" s="43"/>
      <c r="AK702" s="44"/>
      <c r="AL702" s="36"/>
      <c r="AM702" s="36"/>
      <c r="AP702" s="45"/>
    </row>
    <row r="703" spans="1:42" ht="15.75" customHeight="1" x14ac:dyDescent="0.3">
      <c r="A703" s="36"/>
      <c r="B703" s="37"/>
      <c r="C703" s="37"/>
      <c r="D703" s="37"/>
      <c r="E703" s="37"/>
      <c r="F703" s="37"/>
      <c r="G703" s="37"/>
      <c r="H703" s="37"/>
      <c r="I703" s="38"/>
      <c r="J703" s="37"/>
      <c r="K703" s="37"/>
      <c r="L703" s="38"/>
      <c r="M703" s="38"/>
      <c r="N703" s="38"/>
      <c r="O703" s="38"/>
      <c r="Q703" s="37"/>
      <c r="R703" s="37"/>
      <c r="S703" s="37"/>
      <c r="T703" s="39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40"/>
      <c r="AH703" s="41"/>
      <c r="AI703" s="42"/>
      <c r="AJ703" s="43"/>
      <c r="AK703" s="44"/>
      <c r="AL703" s="36"/>
      <c r="AM703" s="36"/>
      <c r="AP703" s="45"/>
    </row>
    <row r="704" spans="1:42" ht="15.75" customHeight="1" x14ac:dyDescent="0.3">
      <c r="A704" s="36"/>
      <c r="B704" s="37"/>
      <c r="C704" s="37"/>
      <c r="D704" s="37"/>
      <c r="E704" s="37"/>
      <c r="F704" s="37"/>
      <c r="G704" s="37"/>
      <c r="H704" s="37"/>
      <c r="I704" s="38"/>
      <c r="J704" s="37"/>
      <c r="K704" s="37"/>
      <c r="L704" s="38"/>
      <c r="M704" s="38"/>
      <c r="N704" s="38"/>
      <c r="O704" s="38"/>
      <c r="Q704" s="37"/>
      <c r="R704" s="37"/>
      <c r="S704" s="37"/>
      <c r="T704" s="39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40"/>
      <c r="AH704" s="41"/>
      <c r="AI704" s="42"/>
      <c r="AJ704" s="43"/>
      <c r="AK704" s="44"/>
      <c r="AL704" s="36"/>
      <c r="AM704" s="36"/>
      <c r="AP704" s="45"/>
    </row>
    <row r="705" spans="1:42" ht="15.75" customHeight="1" x14ac:dyDescent="0.3">
      <c r="A705" s="36"/>
      <c r="B705" s="37"/>
      <c r="C705" s="37"/>
      <c r="D705" s="37"/>
      <c r="E705" s="37"/>
      <c r="F705" s="37"/>
      <c r="G705" s="37"/>
      <c r="H705" s="37"/>
      <c r="I705" s="38"/>
      <c r="J705" s="37"/>
      <c r="K705" s="37"/>
      <c r="L705" s="38"/>
      <c r="M705" s="38"/>
      <c r="N705" s="38"/>
      <c r="O705" s="38"/>
      <c r="Q705" s="37"/>
      <c r="R705" s="37"/>
      <c r="S705" s="37"/>
      <c r="T705" s="39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40"/>
      <c r="AH705" s="41"/>
      <c r="AI705" s="42"/>
      <c r="AJ705" s="43"/>
      <c r="AK705" s="44"/>
      <c r="AL705" s="36"/>
      <c r="AM705" s="36"/>
      <c r="AP705" s="45"/>
    </row>
    <row r="706" spans="1:42" ht="15.75" customHeight="1" x14ac:dyDescent="0.3">
      <c r="A706" s="36"/>
      <c r="B706" s="37"/>
      <c r="C706" s="37"/>
      <c r="D706" s="37"/>
      <c r="E706" s="37"/>
      <c r="F706" s="37"/>
      <c r="G706" s="37"/>
      <c r="H706" s="37"/>
      <c r="I706" s="38"/>
      <c r="J706" s="37"/>
      <c r="K706" s="37"/>
      <c r="L706" s="38"/>
      <c r="M706" s="38"/>
      <c r="N706" s="38"/>
      <c r="O706" s="38"/>
      <c r="Q706" s="37"/>
      <c r="R706" s="37"/>
      <c r="S706" s="37"/>
      <c r="T706" s="39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40"/>
      <c r="AH706" s="41"/>
      <c r="AI706" s="42"/>
      <c r="AJ706" s="43"/>
      <c r="AK706" s="44"/>
      <c r="AL706" s="36"/>
      <c r="AM706" s="36"/>
      <c r="AP706" s="45"/>
    </row>
    <row r="707" spans="1:42" ht="15.75" customHeight="1" x14ac:dyDescent="0.3">
      <c r="A707" s="36"/>
      <c r="B707" s="37"/>
      <c r="C707" s="37"/>
      <c r="D707" s="37"/>
      <c r="E707" s="37"/>
      <c r="F707" s="37"/>
      <c r="G707" s="37"/>
      <c r="H707" s="37"/>
      <c r="I707" s="38"/>
      <c r="J707" s="37"/>
      <c r="K707" s="37"/>
      <c r="L707" s="38"/>
      <c r="M707" s="38"/>
      <c r="N707" s="38"/>
      <c r="O707" s="38"/>
      <c r="Q707" s="37"/>
      <c r="R707" s="37"/>
      <c r="S707" s="37"/>
      <c r="T707" s="39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40"/>
      <c r="AH707" s="41"/>
      <c r="AI707" s="42"/>
      <c r="AJ707" s="43"/>
      <c r="AK707" s="44"/>
      <c r="AL707" s="36"/>
      <c r="AM707" s="36"/>
      <c r="AP707" s="45"/>
    </row>
    <row r="708" spans="1:42" ht="15.75" customHeight="1" x14ac:dyDescent="0.3">
      <c r="A708" s="36"/>
      <c r="B708" s="37"/>
      <c r="C708" s="37"/>
      <c r="D708" s="37"/>
      <c r="E708" s="37"/>
      <c r="F708" s="37"/>
      <c r="G708" s="37"/>
      <c r="H708" s="37"/>
      <c r="I708" s="38"/>
      <c r="J708" s="37"/>
      <c r="K708" s="37"/>
      <c r="L708" s="38"/>
      <c r="M708" s="38"/>
      <c r="N708" s="38"/>
      <c r="O708" s="38"/>
      <c r="Q708" s="37"/>
      <c r="R708" s="37"/>
      <c r="S708" s="37"/>
      <c r="T708" s="39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40"/>
      <c r="AH708" s="41"/>
      <c r="AI708" s="42"/>
      <c r="AJ708" s="43"/>
      <c r="AK708" s="44"/>
      <c r="AL708" s="36"/>
      <c r="AM708" s="36"/>
      <c r="AP708" s="45"/>
    </row>
    <row r="709" spans="1:42" ht="15.75" customHeight="1" x14ac:dyDescent="0.3">
      <c r="A709" s="36"/>
      <c r="B709" s="37"/>
      <c r="C709" s="37"/>
      <c r="D709" s="37"/>
      <c r="E709" s="37"/>
      <c r="F709" s="37"/>
      <c r="G709" s="37"/>
      <c r="H709" s="37"/>
      <c r="I709" s="38"/>
      <c r="J709" s="37"/>
      <c r="K709" s="37"/>
      <c r="L709" s="38"/>
      <c r="M709" s="38"/>
      <c r="N709" s="38"/>
      <c r="O709" s="38"/>
      <c r="Q709" s="37"/>
      <c r="R709" s="37"/>
      <c r="S709" s="37"/>
      <c r="T709" s="39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40"/>
      <c r="AH709" s="41"/>
      <c r="AI709" s="42"/>
      <c r="AJ709" s="43"/>
      <c r="AK709" s="44"/>
      <c r="AL709" s="36"/>
      <c r="AM709" s="36"/>
      <c r="AP709" s="45"/>
    </row>
    <row r="710" spans="1:42" ht="15.75" customHeight="1" x14ac:dyDescent="0.3">
      <c r="A710" s="36"/>
      <c r="B710" s="37"/>
      <c r="C710" s="37"/>
      <c r="D710" s="37"/>
      <c r="E710" s="37"/>
      <c r="F710" s="37"/>
      <c r="G710" s="37"/>
      <c r="H710" s="37"/>
      <c r="I710" s="38"/>
      <c r="J710" s="37"/>
      <c r="K710" s="37"/>
      <c r="L710" s="38"/>
      <c r="M710" s="38"/>
      <c r="N710" s="38"/>
      <c r="O710" s="38"/>
      <c r="Q710" s="37"/>
      <c r="R710" s="37"/>
      <c r="S710" s="37"/>
      <c r="T710" s="39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40"/>
      <c r="AH710" s="41"/>
      <c r="AI710" s="42"/>
      <c r="AJ710" s="43"/>
      <c r="AK710" s="44"/>
      <c r="AL710" s="36"/>
      <c r="AM710" s="36"/>
      <c r="AP710" s="45"/>
    </row>
    <row r="711" spans="1:42" ht="15.75" customHeight="1" x14ac:dyDescent="0.3">
      <c r="A711" s="36"/>
      <c r="B711" s="37"/>
      <c r="C711" s="37"/>
      <c r="D711" s="37"/>
      <c r="E711" s="37"/>
      <c r="F711" s="37"/>
      <c r="G711" s="37"/>
      <c r="H711" s="37"/>
      <c r="I711" s="38"/>
      <c r="J711" s="37"/>
      <c r="K711" s="37"/>
      <c r="L711" s="38"/>
      <c r="M711" s="38"/>
      <c r="N711" s="38"/>
      <c r="O711" s="38"/>
      <c r="Q711" s="37"/>
      <c r="R711" s="37"/>
      <c r="S711" s="37"/>
      <c r="T711" s="39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40"/>
      <c r="AH711" s="41"/>
      <c r="AI711" s="42"/>
      <c r="AJ711" s="43"/>
      <c r="AK711" s="44"/>
      <c r="AL711" s="36"/>
      <c r="AM711" s="36"/>
      <c r="AP711" s="45"/>
    </row>
    <row r="712" spans="1:42" ht="15.75" customHeight="1" x14ac:dyDescent="0.3">
      <c r="A712" s="36"/>
      <c r="B712" s="37"/>
      <c r="C712" s="37"/>
      <c r="D712" s="37"/>
      <c r="E712" s="37"/>
      <c r="F712" s="37"/>
      <c r="G712" s="37"/>
      <c r="H712" s="37"/>
      <c r="I712" s="38"/>
      <c r="J712" s="37"/>
      <c r="K712" s="37"/>
      <c r="L712" s="38"/>
      <c r="M712" s="38"/>
      <c r="N712" s="38"/>
      <c r="O712" s="38"/>
      <c r="Q712" s="37"/>
      <c r="R712" s="37"/>
      <c r="S712" s="37"/>
      <c r="T712" s="39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40"/>
      <c r="AH712" s="41"/>
      <c r="AI712" s="42"/>
      <c r="AJ712" s="43"/>
      <c r="AK712" s="44"/>
      <c r="AL712" s="36"/>
      <c r="AM712" s="36"/>
      <c r="AP712" s="45"/>
    </row>
    <row r="713" spans="1:42" ht="15.75" customHeight="1" x14ac:dyDescent="0.3">
      <c r="A713" s="36"/>
      <c r="B713" s="37"/>
      <c r="C713" s="37"/>
      <c r="D713" s="37"/>
      <c r="E713" s="37"/>
      <c r="F713" s="37"/>
      <c r="G713" s="37"/>
      <c r="H713" s="37"/>
      <c r="I713" s="38"/>
      <c r="J713" s="37"/>
      <c r="K713" s="37"/>
      <c r="L713" s="38"/>
      <c r="M713" s="38"/>
      <c r="N713" s="38"/>
      <c r="O713" s="38"/>
      <c r="Q713" s="37"/>
      <c r="R713" s="37"/>
      <c r="S713" s="37"/>
      <c r="T713" s="39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40"/>
      <c r="AH713" s="41"/>
      <c r="AI713" s="42"/>
      <c r="AJ713" s="43"/>
      <c r="AK713" s="44"/>
      <c r="AL713" s="36"/>
      <c r="AM713" s="36"/>
      <c r="AP713" s="45"/>
    </row>
    <row r="714" spans="1:42" ht="15.75" customHeight="1" x14ac:dyDescent="0.3">
      <c r="A714" s="36"/>
      <c r="B714" s="37"/>
      <c r="C714" s="37"/>
      <c r="D714" s="37"/>
      <c r="E714" s="37"/>
      <c r="F714" s="37"/>
      <c r="G714" s="37"/>
      <c r="H714" s="37"/>
      <c r="I714" s="38"/>
      <c r="J714" s="37"/>
      <c r="K714" s="37"/>
      <c r="L714" s="38"/>
      <c r="M714" s="38"/>
      <c r="N714" s="38"/>
      <c r="O714" s="38"/>
      <c r="Q714" s="37"/>
      <c r="R714" s="37"/>
      <c r="S714" s="37"/>
      <c r="T714" s="39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40"/>
      <c r="AH714" s="41"/>
      <c r="AI714" s="42"/>
      <c r="AJ714" s="43"/>
      <c r="AK714" s="44"/>
      <c r="AL714" s="36"/>
      <c r="AM714" s="36"/>
      <c r="AP714" s="45"/>
    </row>
    <row r="715" spans="1:42" ht="15.75" customHeight="1" x14ac:dyDescent="0.3">
      <c r="A715" s="36"/>
      <c r="B715" s="37"/>
      <c r="C715" s="37"/>
      <c r="D715" s="37"/>
      <c r="E715" s="37"/>
      <c r="F715" s="37"/>
      <c r="G715" s="37"/>
      <c r="H715" s="37"/>
      <c r="I715" s="38"/>
      <c r="J715" s="37"/>
      <c r="K715" s="37"/>
      <c r="L715" s="38"/>
      <c r="M715" s="38"/>
      <c r="N715" s="38"/>
      <c r="O715" s="38"/>
      <c r="Q715" s="37"/>
      <c r="R715" s="37"/>
      <c r="S715" s="37"/>
      <c r="T715" s="39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40"/>
      <c r="AH715" s="41"/>
      <c r="AI715" s="42"/>
      <c r="AJ715" s="43"/>
      <c r="AK715" s="44"/>
      <c r="AL715" s="36"/>
      <c r="AM715" s="36"/>
      <c r="AP715" s="45"/>
    </row>
    <row r="716" spans="1:42" ht="15.75" customHeight="1" x14ac:dyDescent="0.3">
      <c r="A716" s="36"/>
      <c r="B716" s="37"/>
      <c r="C716" s="37"/>
      <c r="D716" s="37"/>
      <c r="E716" s="37"/>
      <c r="F716" s="37"/>
      <c r="G716" s="37"/>
      <c r="H716" s="37"/>
      <c r="I716" s="38"/>
      <c r="J716" s="37"/>
      <c r="K716" s="37"/>
      <c r="L716" s="38"/>
      <c r="M716" s="38"/>
      <c r="N716" s="38"/>
      <c r="O716" s="38"/>
      <c r="Q716" s="37"/>
      <c r="R716" s="37"/>
      <c r="S716" s="37"/>
      <c r="T716" s="39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40"/>
      <c r="AH716" s="41"/>
      <c r="AI716" s="42"/>
      <c r="AJ716" s="43"/>
      <c r="AK716" s="44"/>
      <c r="AL716" s="36"/>
      <c r="AM716" s="36"/>
      <c r="AP716" s="45"/>
    </row>
    <row r="717" spans="1:42" ht="15.75" customHeight="1" x14ac:dyDescent="0.3">
      <c r="A717" s="36"/>
      <c r="B717" s="37"/>
      <c r="C717" s="37"/>
      <c r="D717" s="37"/>
      <c r="E717" s="37"/>
      <c r="F717" s="37"/>
      <c r="G717" s="37"/>
      <c r="H717" s="37"/>
      <c r="I717" s="38"/>
      <c r="J717" s="37"/>
      <c r="K717" s="37"/>
      <c r="L717" s="38"/>
      <c r="M717" s="38"/>
      <c r="N717" s="38"/>
      <c r="O717" s="38"/>
      <c r="Q717" s="37"/>
      <c r="R717" s="37"/>
      <c r="S717" s="37"/>
      <c r="T717" s="39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40"/>
      <c r="AH717" s="41"/>
      <c r="AI717" s="42"/>
      <c r="AJ717" s="43"/>
      <c r="AK717" s="44"/>
      <c r="AL717" s="36"/>
      <c r="AM717" s="36"/>
      <c r="AP717" s="45"/>
    </row>
    <row r="718" spans="1:42" ht="15.75" customHeight="1" x14ac:dyDescent="0.3">
      <c r="A718" s="36"/>
      <c r="B718" s="37"/>
      <c r="C718" s="37"/>
      <c r="D718" s="37"/>
      <c r="E718" s="37"/>
      <c r="F718" s="37"/>
      <c r="G718" s="37"/>
      <c r="H718" s="37"/>
      <c r="I718" s="38"/>
      <c r="J718" s="37"/>
      <c r="K718" s="37"/>
      <c r="L718" s="38"/>
      <c r="M718" s="38"/>
      <c r="N718" s="38"/>
      <c r="O718" s="38"/>
      <c r="Q718" s="37"/>
      <c r="R718" s="37"/>
      <c r="S718" s="37"/>
      <c r="T718" s="39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40"/>
      <c r="AH718" s="41"/>
      <c r="AI718" s="42"/>
      <c r="AJ718" s="43"/>
      <c r="AK718" s="44"/>
      <c r="AL718" s="36"/>
      <c r="AM718" s="36"/>
      <c r="AP718" s="45"/>
    </row>
    <row r="719" spans="1:42" ht="15.75" customHeight="1" x14ac:dyDescent="0.3">
      <c r="A719" s="36"/>
      <c r="B719" s="37"/>
      <c r="C719" s="37"/>
      <c r="D719" s="37"/>
      <c r="E719" s="37"/>
      <c r="F719" s="37"/>
      <c r="G719" s="37"/>
      <c r="H719" s="37"/>
      <c r="I719" s="38"/>
      <c r="J719" s="37"/>
      <c r="K719" s="37"/>
      <c r="L719" s="38"/>
      <c r="M719" s="38"/>
      <c r="N719" s="38"/>
      <c r="O719" s="38"/>
      <c r="Q719" s="37"/>
      <c r="R719" s="37"/>
      <c r="S719" s="37"/>
      <c r="T719" s="39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40"/>
      <c r="AH719" s="41"/>
      <c r="AI719" s="42"/>
      <c r="AJ719" s="43"/>
      <c r="AK719" s="44"/>
      <c r="AL719" s="36"/>
      <c r="AM719" s="36"/>
      <c r="AP719" s="45"/>
    </row>
    <row r="720" spans="1:42" ht="15.75" customHeight="1" x14ac:dyDescent="0.3">
      <c r="A720" s="36"/>
      <c r="B720" s="37"/>
      <c r="C720" s="37"/>
      <c r="D720" s="37"/>
      <c r="E720" s="37"/>
      <c r="F720" s="37"/>
      <c r="G720" s="37"/>
      <c r="H720" s="37"/>
      <c r="I720" s="38"/>
      <c r="J720" s="37"/>
      <c r="K720" s="37"/>
      <c r="L720" s="38"/>
      <c r="M720" s="38"/>
      <c r="N720" s="38"/>
      <c r="O720" s="38"/>
      <c r="Q720" s="37"/>
      <c r="R720" s="37"/>
      <c r="S720" s="37"/>
      <c r="T720" s="39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40"/>
      <c r="AH720" s="41"/>
      <c r="AI720" s="42"/>
      <c r="AJ720" s="43"/>
      <c r="AK720" s="44"/>
      <c r="AL720" s="36"/>
      <c r="AM720" s="36"/>
      <c r="AP720" s="45"/>
    </row>
    <row r="721" spans="1:42" ht="15.75" customHeight="1" x14ac:dyDescent="0.3">
      <c r="A721" s="36"/>
      <c r="B721" s="37"/>
      <c r="C721" s="37"/>
      <c r="D721" s="37"/>
      <c r="E721" s="37"/>
      <c r="F721" s="37"/>
      <c r="G721" s="37"/>
      <c r="H721" s="37"/>
      <c r="I721" s="38"/>
      <c r="J721" s="37"/>
      <c r="K721" s="37"/>
      <c r="L721" s="38"/>
      <c r="M721" s="38"/>
      <c r="N721" s="38"/>
      <c r="O721" s="38"/>
      <c r="Q721" s="37"/>
      <c r="R721" s="37"/>
      <c r="S721" s="37"/>
      <c r="T721" s="39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40"/>
      <c r="AH721" s="41"/>
      <c r="AI721" s="42"/>
      <c r="AJ721" s="43"/>
      <c r="AK721" s="44"/>
      <c r="AL721" s="36"/>
      <c r="AM721" s="36"/>
      <c r="AP721" s="45"/>
    </row>
    <row r="722" spans="1:42" ht="15.75" customHeight="1" x14ac:dyDescent="0.3">
      <c r="A722" s="36"/>
      <c r="B722" s="37"/>
      <c r="C722" s="37"/>
      <c r="D722" s="37"/>
      <c r="E722" s="37"/>
      <c r="F722" s="37"/>
      <c r="G722" s="37"/>
      <c r="H722" s="37"/>
      <c r="I722" s="38"/>
      <c r="J722" s="37"/>
      <c r="K722" s="37"/>
      <c r="L722" s="38"/>
      <c r="M722" s="38"/>
      <c r="N722" s="38"/>
      <c r="O722" s="38"/>
      <c r="Q722" s="37"/>
      <c r="R722" s="37"/>
      <c r="S722" s="37"/>
      <c r="T722" s="39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40"/>
      <c r="AH722" s="41"/>
      <c r="AI722" s="42"/>
      <c r="AJ722" s="43"/>
      <c r="AK722" s="44"/>
      <c r="AL722" s="36"/>
      <c r="AM722" s="36"/>
      <c r="AP722" s="45"/>
    </row>
    <row r="723" spans="1:42" ht="15.75" customHeight="1" x14ac:dyDescent="0.3">
      <c r="A723" s="36"/>
      <c r="B723" s="37"/>
      <c r="C723" s="37"/>
      <c r="D723" s="37"/>
      <c r="E723" s="37"/>
      <c r="F723" s="37"/>
      <c r="G723" s="37"/>
      <c r="H723" s="37"/>
      <c r="I723" s="38"/>
      <c r="J723" s="37"/>
      <c r="K723" s="37"/>
      <c r="L723" s="38"/>
      <c r="M723" s="38"/>
      <c r="N723" s="38"/>
      <c r="O723" s="38"/>
      <c r="Q723" s="37"/>
      <c r="R723" s="37"/>
      <c r="S723" s="37"/>
      <c r="T723" s="39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40"/>
      <c r="AH723" s="41"/>
      <c r="AI723" s="42"/>
      <c r="AJ723" s="43"/>
      <c r="AK723" s="44"/>
      <c r="AL723" s="36"/>
      <c r="AM723" s="36"/>
      <c r="AP723" s="45"/>
    </row>
    <row r="724" spans="1:42" ht="15.75" customHeight="1" x14ac:dyDescent="0.3">
      <c r="A724" s="36"/>
      <c r="B724" s="37"/>
      <c r="C724" s="37"/>
      <c r="D724" s="37"/>
      <c r="E724" s="37"/>
      <c r="F724" s="37"/>
      <c r="G724" s="37"/>
      <c r="H724" s="37"/>
      <c r="I724" s="38"/>
      <c r="J724" s="37"/>
      <c r="K724" s="37"/>
      <c r="L724" s="38"/>
      <c r="M724" s="38"/>
      <c r="N724" s="38"/>
      <c r="O724" s="38"/>
      <c r="Q724" s="37"/>
      <c r="R724" s="37"/>
      <c r="S724" s="37"/>
      <c r="T724" s="39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40"/>
      <c r="AH724" s="41"/>
      <c r="AI724" s="42"/>
      <c r="AJ724" s="43"/>
      <c r="AK724" s="44"/>
      <c r="AL724" s="36"/>
      <c r="AM724" s="36"/>
      <c r="AP724" s="45"/>
    </row>
    <row r="725" spans="1:42" ht="15.75" customHeight="1" x14ac:dyDescent="0.3">
      <c r="A725" s="36"/>
      <c r="B725" s="37"/>
      <c r="C725" s="37"/>
      <c r="D725" s="37"/>
      <c r="E725" s="37"/>
      <c r="F725" s="37"/>
      <c r="G725" s="37"/>
      <c r="H725" s="37"/>
      <c r="I725" s="38"/>
      <c r="J725" s="37"/>
      <c r="K725" s="37"/>
      <c r="L725" s="38"/>
      <c r="M725" s="38"/>
      <c r="N725" s="38"/>
      <c r="O725" s="38"/>
      <c r="Q725" s="37"/>
      <c r="R725" s="37"/>
      <c r="S725" s="37"/>
      <c r="T725" s="39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40"/>
      <c r="AH725" s="41"/>
      <c r="AI725" s="42"/>
      <c r="AJ725" s="43"/>
      <c r="AK725" s="44"/>
      <c r="AL725" s="36"/>
      <c r="AM725" s="36"/>
      <c r="AP725" s="45"/>
    </row>
    <row r="726" spans="1:42" ht="15.75" customHeight="1" x14ac:dyDescent="0.3">
      <c r="A726" s="36"/>
      <c r="B726" s="37"/>
      <c r="C726" s="37"/>
      <c r="D726" s="37"/>
      <c r="E726" s="37"/>
      <c r="F726" s="37"/>
      <c r="G726" s="37"/>
      <c r="H726" s="37"/>
      <c r="I726" s="38"/>
      <c r="J726" s="37"/>
      <c r="K726" s="37"/>
      <c r="L726" s="38"/>
      <c r="M726" s="38"/>
      <c r="N726" s="38"/>
      <c r="O726" s="38"/>
      <c r="Q726" s="37"/>
      <c r="R726" s="37"/>
      <c r="S726" s="37"/>
      <c r="T726" s="39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40"/>
      <c r="AH726" s="41"/>
      <c r="AI726" s="42"/>
      <c r="AJ726" s="43"/>
      <c r="AK726" s="44"/>
      <c r="AL726" s="36"/>
      <c r="AM726" s="36"/>
      <c r="AP726" s="45"/>
    </row>
    <row r="727" spans="1:42" ht="15.75" customHeight="1" x14ac:dyDescent="0.3">
      <c r="A727" s="36"/>
      <c r="B727" s="37"/>
      <c r="C727" s="37"/>
      <c r="D727" s="37"/>
      <c r="E727" s="37"/>
      <c r="F727" s="37"/>
      <c r="G727" s="37"/>
      <c r="H727" s="37"/>
      <c r="I727" s="38"/>
      <c r="J727" s="37"/>
      <c r="K727" s="37"/>
      <c r="L727" s="38"/>
      <c r="M727" s="38"/>
      <c r="N727" s="38"/>
      <c r="O727" s="38"/>
      <c r="Q727" s="37"/>
      <c r="R727" s="37"/>
      <c r="S727" s="37"/>
      <c r="T727" s="39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40"/>
      <c r="AH727" s="41"/>
      <c r="AI727" s="42"/>
      <c r="AJ727" s="43"/>
      <c r="AK727" s="44"/>
      <c r="AL727" s="36"/>
      <c r="AM727" s="36"/>
      <c r="AP727" s="45"/>
    </row>
    <row r="728" spans="1:42" ht="15.75" customHeight="1" x14ac:dyDescent="0.3">
      <c r="A728" s="36"/>
      <c r="B728" s="37"/>
      <c r="C728" s="37"/>
      <c r="D728" s="37"/>
      <c r="E728" s="37"/>
      <c r="F728" s="37"/>
      <c r="G728" s="37"/>
      <c r="H728" s="37"/>
      <c r="I728" s="38"/>
      <c r="J728" s="37"/>
      <c r="K728" s="37"/>
      <c r="L728" s="38"/>
      <c r="M728" s="38"/>
      <c r="N728" s="38"/>
      <c r="O728" s="38"/>
      <c r="Q728" s="37"/>
      <c r="R728" s="37"/>
      <c r="S728" s="37"/>
      <c r="T728" s="39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40"/>
      <c r="AH728" s="41"/>
      <c r="AI728" s="42"/>
      <c r="AJ728" s="43"/>
      <c r="AK728" s="44"/>
      <c r="AL728" s="36"/>
      <c r="AM728" s="36"/>
      <c r="AP728" s="45"/>
    </row>
    <row r="729" spans="1:42" ht="15.75" customHeight="1" x14ac:dyDescent="0.3">
      <c r="A729" s="36"/>
      <c r="B729" s="37"/>
      <c r="C729" s="37"/>
      <c r="D729" s="37"/>
      <c r="E729" s="37"/>
      <c r="F729" s="37"/>
      <c r="G729" s="37"/>
      <c r="H729" s="37"/>
      <c r="I729" s="38"/>
      <c r="J729" s="37"/>
      <c r="K729" s="37"/>
      <c r="L729" s="38"/>
      <c r="M729" s="38"/>
      <c r="N729" s="38"/>
      <c r="O729" s="38"/>
      <c r="Q729" s="37"/>
      <c r="R729" s="37"/>
      <c r="S729" s="37"/>
      <c r="T729" s="39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40"/>
      <c r="AH729" s="41"/>
      <c r="AI729" s="42"/>
      <c r="AJ729" s="43"/>
      <c r="AK729" s="44"/>
      <c r="AL729" s="36"/>
      <c r="AM729" s="36"/>
      <c r="AP729" s="45"/>
    </row>
    <row r="730" spans="1:42" ht="15.75" customHeight="1" x14ac:dyDescent="0.3">
      <c r="A730" s="36"/>
      <c r="B730" s="37"/>
      <c r="C730" s="37"/>
      <c r="D730" s="37"/>
      <c r="E730" s="37"/>
      <c r="F730" s="37"/>
      <c r="G730" s="37"/>
      <c r="H730" s="37"/>
      <c r="I730" s="38"/>
      <c r="J730" s="37"/>
      <c r="K730" s="37"/>
      <c r="L730" s="38"/>
      <c r="M730" s="38"/>
      <c r="N730" s="38"/>
      <c r="O730" s="38"/>
      <c r="Q730" s="37"/>
      <c r="R730" s="37"/>
      <c r="S730" s="37"/>
      <c r="T730" s="39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40"/>
      <c r="AH730" s="41"/>
      <c r="AI730" s="42"/>
      <c r="AJ730" s="43"/>
      <c r="AK730" s="44"/>
      <c r="AL730" s="36"/>
      <c r="AM730" s="36"/>
      <c r="AP730" s="45"/>
    </row>
    <row r="731" spans="1:42" ht="15.75" customHeight="1" x14ac:dyDescent="0.3">
      <c r="A731" s="36"/>
      <c r="B731" s="37"/>
      <c r="C731" s="37"/>
      <c r="D731" s="37"/>
      <c r="E731" s="37"/>
      <c r="F731" s="37"/>
      <c r="G731" s="37"/>
      <c r="H731" s="37"/>
      <c r="I731" s="38"/>
      <c r="J731" s="37"/>
      <c r="K731" s="37"/>
      <c r="L731" s="38"/>
      <c r="M731" s="38"/>
      <c r="N731" s="38"/>
      <c r="O731" s="38"/>
      <c r="Q731" s="37"/>
      <c r="R731" s="37"/>
      <c r="S731" s="37"/>
      <c r="T731" s="39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40"/>
      <c r="AH731" s="41"/>
      <c r="AI731" s="42"/>
      <c r="AJ731" s="43"/>
      <c r="AK731" s="44"/>
      <c r="AL731" s="36"/>
      <c r="AM731" s="36"/>
      <c r="AP731" s="45"/>
    </row>
    <row r="732" spans="1:42" ht="15.75" customHeight="1" x14ac:dyDescent="0.3">
      <c r="A732" s="36"/>
      <c r="B732" s="37"/>
      <c r="C732" s="37"/>
      <c r="D732" s="37"/>
      <c r="E732" s="37"/>
      <c r="F732" s="37"/>
      <c r="G732" s="37"/>
      <c r="H732" s="37"/>
      <c r="I732" s="38"/>
      <c r="J732" s="37"/>
      <c r="K732" s="37"/>
      <c r="L732" s="38"/>
      <c r="M732" s="38"/>
      <c r="N732" s="38"/>
      <c r="O732" s="38"/>
      <c r="Q732" s="37"/>
      <c r="R732" s="37"/>
      <c r="S732" s="37"/>
      <c r="T732" s="39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40"/>
      <c r="AH732" s="41"/>
      <c r="AI732" s="42"/>
      <c r="AJ732" s="43"/>
      <c r="AK732" s="44"/>
      <c r="AL732" s="36"/>
      <c r="AM732" s="36"/>
      <c r="AP732" s="45"/>
    </row>
    <row r="733" spans="1:42" ht="15.75" customHeight="1" x14ac:dyDescent="0.3">
      <c r="A733" s="36"/>
      <c r="B733" s="37"/>
      <c r="C733" s="37"/>
      <c r="D733" s="37"/>
      <c r="E733" s="37"/>
      <c r="F733" s="37"/>
      <c r="G733" s="37"/>
      <c r="H733" s="37"/>
      <c r="I733" s="38"/>
      <c r="J733" s="37"/>
      <c r="K733" s="37"/>
      <c r="L733" s="38"/>
      <c r="M733" s="38"/>
      <c r="N733" s="38"/>
      <c r="O733" s="38"/>
      <c r="Q733" s="37"/>
      <c r="R733" s="37"/>
      <c r="S733" s="37"/>
      <c r="T733" s="39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40"/>
      <c r="AH733" s="41"/>
      <c r="AI733" s="42"/>
      <c r="AJ733" s="43"/>
      <c r="AK733" s="44"/>
      <c r="AL733" s="36"/>
      <c r="AM733" s="36"/>
      <c r="AP733" s="45"/>
    </row>
    <row r="734" spans="1:42" ht="15.75" customHeight="1" x14ac:dyDescent="0.3">
      <c r="A734" s="36"/>
      <c r="B734" s="37"/>
      <c r="C734" s="37"/>
      <c r="D734" s="37"/>
      <c r="E734" s="37"/>
      <c r="F734" s="37"/>
      <c r="G734" s="37"/>
      <c r="H734" s="37"/>
      <c r="I734" s="38"/>
      <c r="J734" s="37"/>
      <c r="K734" s="37"/>
      <c r="L734" s="38"/>
      <c r="M734" s="38"/>
      <c r="N734" s="38"/>
      <c r="O734" s="38"/>
      <c r="Q734" s="37"/>
      <c r="R734" s="37"/>
      <c r="S734" s="37"/>
      <c r="T734" s="39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40"/>
      <c r="AH734" s="41"/>
      <c r="AI734" s="42"/>
      <c r="AJ734" s="43"/>
      <c r="AK734" s="44"/>
      <c r="AL734" s="36"/>
      <c r="AM734" s="36"/>
      <c r="AP734" s="45"/>
    </row>
    <row r="735" spans="1:42" ht="15.75" customHeight="1" x14ac:dyDescent="0.3">
      <c r="A735" s="36"/>
      <c r="B735" s="37"/>
      <c r="C735" s="37"/>
      <c r="D735" s="37"/>
      <c r="E735" s="37"/>
      <c r="F735" s="37"/>
      <c r="G735" s="37"/>
      <c r="H735" s="37"/>
      <c r="I735" s="38"/>
      <c r="J735" s="37"/>
      <c r="K735" s="37"/>
      <c r="L735" s="38"/>
      <c r="M735" s="38"/>
      <c r="N735" s="38"/>
      <c r="O735" s="38"/>
      <c r="Q735" s="37"/>
      <c r="R735" s="37"/>
      <c r="S735" s="37"/>
      <c r="T735" s="39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40"/>
      <c r="AH735" s="41"/>
      <c r="AI735" s="42"/>
      <c r="AJ735" s="43"/>
      <c r="AK735" s="44"/>
      <c r="AL735" s="36"/>
      <c r="AM735" s="36"/>
      <c r="AP735" s="45"/>
    </row>
    <row r="736" spans="1:42" ht="15.75" customHeight="1" x14ac:dyDescent="0.3">
      <c r="A736" s="36"/>
      <c r="B736" s="37"/>
      <c r="C736" s="37"/>
      <c r="D736" s="37"/>
      <c r="E736" s="37"/>
      <c r="F736" s="37"/>
      <c r="G736" s="37"/>
      <c r="H736" s="37"/>
      <c r="I736" s="38"/>
      <c r="J736" s="37"/>
      <c r="K736" s="37"/>
      <c r="L736" s="38"/>
      <c r="M736" s="38"/>
      <c r="N736" s="38"/>
      <c r="O736" s="38"/>
      <c r="Q736" s="37"/>
      <c r="R736" s="37"/>
      <c r="S736" s="37"/>
      <c r="T736" s="39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40"/>
      <c r="AH736" s="41"/>
      <c r="AI736" s="42"/>
      <c r="AJ736" s="43"/>
      <c r="AK736" s="44"/>
      <c r="AL736" s="36"/>
      <c r="AM736" s="36"/>
      <c r="AP736" s="45"/>
    </row>
    <row r="737" spans="1:42" ht="15.75" customHeight="1" x14ac:dyDescent="0.3">
      <c r="A737" s="36"/>
      <c r="B737" s="37"/>
      <c r="C737" s="37"/>
      <c r="D737" s="37"/>
      <c r="E737" s="37"/>
      <c r="F737" s="37"/>
      <c r="G737" s="37"/>
      <c r="H737" s="37"/>
      <c r="I737" s="38"/>
      <c r="J737" s="37"/>
      <c r="K737" s="37"/>
      <c r="L737" s="38"/>
      <c r="M737" s="38"/>
      <c r="N737" s="38"/>
      <c r="O737" s="38"/>
      <c r="Q737" s="37"/>
      <c r="R737" s="37"/>
      <c r="S737" s="37"/>
      <c r="T737" s="39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40"/>
      <c r="AH737" s="41"/>
      <c r="AI737" s="42"/>
      <c r="AJ737" s="43"/>
      <c r="AK737" s="44"/>
      <c r="AL737" s="36"/>
      <c r="AM737" s="36"/>
      <c r="AP737" s="45"/>
    </row>
    <row r="738" spans="1:42" ht="15.75" customHeight="1" x14ac:dyDescent="0.3">
      <c r="A738" s="36"/>
      <c r="B738" s="37"/>
      <c r="C738" s="37"/>
      <c r="D738" s="37"/>
      <c r="E738" s="37"/>
      <c r="F738" s="37"/>
      <c r="G738" s="37"/>
      <c r="H738" s="37"/>
      <c r="I738" s="38"/>
      <c r="J738" s="37"/>
      <c r="K738" s="37"/>
      <c r="L738" s="38"/>
      <c r="M738" s="38"/>
      <c r="N738" s="38"/>
      <c r="O738" s="38"/>
      <c r="Q738" s="37"/>
      <c r="R738" s="37"/>
      <c r="S738" s="37"/>
      <c r="T738" s="39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40"/>
      <c r="AH738" s="41"/>
      <c r="AI738" s="42"/>
      <c r="AJ738" s="43"/>
      <c r="AK738" s="44"/>
      <c r="AL738" s="36"/>
      <c r="AM738" s="36"/>
      <c r="AP738" s="45"/>
    </row>
    <row r="739" spans="1:42" ht="15.75" customHeight="1" x14ac:dyDescent="0.3">
      <c r="A739" s="36"/>
      <c r="B739" s="37"/>
      <c r="C739" s="37"/>
      <c r="D739" s="37"/>
      <c r="E739" s="37"/>
      <c r="F739" s="37"/>
      <c r="G739" s="37"/>
      <c r="H739" s="37"/>
      <c r="I739" s="38"/>
      <c r="J739" s="37"/>
      <c r="K739" s="37"/>
      <c r="L739" s="38"/>
      <c r="M739" s="38"/>
      <c r="N739" s="38"/>
      <c r="O739" s="38"/>
      <c r="Q739" s="37"/>
      <c r="R739" s="37"/>
      <c r="S739" s="37"/>
      <c r="T739" s="39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40"/>
      <c r="AH739" s="41"/>
      <c r="AI739" s="42"/>
      <c r="AJ739" s="43"/>
      <c r="AK739" s="44"/>
      <c r="AL739" s="36"/>
      <c r="AM739" s="36"/>
      <c r="AP739" s="45"/>
    </row>
    <row r="740" spans="1:42" ht="15.75" customHeight="1" x14ac:dyDescent="0.3">
      <c r="A740" s="36"/>
      <c r="B740" s="37"/>
      <c r="C740" s="37"/>
      <c r="D740" s="37"/>
      <c r="E740" s="37"/>
      <c r="F740" s="37"/>
      <c r="G740" s="37"/>
      <c r="H740" s="37"/>
      <c r="I740" s="38"/>
      <c r="J740" s="37"/>
      <c r="K740" s="37"/>
      <c r="L740" s="38"/>
      <c r="M740" s="38"/>
      <c r="N740" s="38"/>
      <c r="O740" s="38"/>
      <c r="Q740" s="37"/>
      <c r="R740" s="37"/>
      <c r="S740" s="37"/>
      <c r="T740" s="39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40"/>
      <c r="AH740" s="41"/>
      <c r="AI740" s="42"/>
      <c r="AJ740" s="43"/>
      <c r="AK740" s="44"/>
      <c r="AL740" s="36"/>
      <c r="AM740" s="36"/>
      <c r="AP740" s="45"/>
    </row>
    <row r="741" spans="1:42" ht="15.75" customHeight="1" x14ac:dyDescent="0.3">
      <c r="A741" s="36"/>
      <c r="B741" s="37"/>
      <c r="C741" s="37"/>
      <c r="D741" s="37"/>
      <c r="E741" s="37"/>
      <c r="F741" s="37"/>
      <c r="G741" s="37"/>
      <c r="H741" s="37"/>
      <c r="I741" s="38"/>
      <c r="J741" s="37"/>
      <c r="K741" s="37"/>
      <c r="L741" s="38"/>
      <c r="M741" s="38"/>
      <c r="N741" s="38"/>
      <c r="O741" s="38"/>
      <c r="Q741" s="37"/>
      <c r="R741" s="37"/>
      <c r="S741" s="37"/>
      <c r="T741" s="39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40"/>
      <c r="AH741" s="41"/>
      <c r="AI741" s="42"/>
      <c r="AJ741" s="43"/>
      <c r="AK741" s="44"/>
      <c r="AL741" s="36"/>
      <c r="AM741" s="36"/>
      <c r="AP741" s="45"/>
    </row>
    <row r="742" spans="1:42" ht="15.75" customHeight="1" x14ac:dyDescent="0.3">
      <c r="A742" s="36"/>
      <c r="B742" s="37"/>
      <c r="C742" s="37"/>
      <c r="D742" s="37"/>
      <c r="E742" s="37"/>
      <c r="F742" s="37"/>
      <c r="G742" s="37"/>
      <c r="H742" s="37"/>
      <c r="I742" s="38"/>
      <c r="J742" s="37"/>
      <c r="K742" s="37"/>
      <c r="L742" s="38"/>
      <c r="M742" s="38"/>
      <c r="N742" s="38"/>
      <c r="O742" s="38"/>
      <c r="Q742" s="37"/>
      <c r="R742" s="37"/>
      <c r="S742" s="37"/>
      <c r="T742" s="39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40"/>
      <c r="AH742" s="41"/>
      <c r="AI742" s="42"/>
      <c r="AJ742" s="43"/>
      <c r="AK742" s="44"/>
      <c r="AL742" s="36"/>
      <c r="AM742" s="36"/>
      <c r="AP742" s="45"/>
    </row>
    <row r="743" spans="1:42" ht="15.75" customHeight="1" x14ac:dyDescent="0.3">
      <c r="A743" s="36"/>
      <c r="B743" s="37"/>
      <c r="C743" s="37"/>
      <c r="D743" s="37"/>
      <c r="E743" s="37"/>
      <c r="F743" s="37"/>
      <c r="G743" s="37"/>
      <c r="H743" s="37"/>
      <c r="I743" s="38"/>
      <c r="J743" s="37"/>
      <c r="K743" s="37"/>
      <c r="L743" s="38"/>
      <c r="M743" s="38"/>
      <c r="N743" s="38"/>
      <c r="O743" s="38"/>
      <c r="Q743" s="37"/>
      <c r="R743" s="37"/>
      <c r="S743" s="37"/>
      <c r="T743" s="39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40"/>
      <c r="AH743" s="41"/>
      <c r="AI743" s="42"/>
      <c r="AJ743" s="43"/>
      <c r="AK743" s="44"/>
      <c r="AL743" s="36"/>
      <c r="AM743" s="36"/>
      <c r="AP743" s="45"/>
    </row>
    <row r="744" spans="1:42" ht="15.75" customHeight="1" x14ac:dyDescent="0.3">
      <c r="A744" s="36"/>
      <c r="B744" s="37"/>
      <c r="C744" s="37"/>
      <c r="D744" s="37"/>
      <c r="E744" s="37"/>
      <c r="F744" s="37"/>
      <c r="G744" s="37"/>
      <c r="H744" s="37"/>
      <c r="I744" s="38"/>
      <c r="J744" s="37"/>
      <c r="K744" s="37"/>
      <c r="L744" s="38"/>
      <c r="M744" s="38"/>
      <c r="N744" s="38"/>
      <c r="O744" s="38"/>
      <c r="Q744" s="37"/>
      <c r="R744" s="37"/>
      <c r="S744" s="37"/>
      <c r="T744" s="39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40"/>
      <c r="AH744" s="41"/>
      <c r="AI744" s="42"/>
      <c r="AJ744" s="43"/>
      <c r="AK744" s="44"/>
      <c r="AL744" s="36"/>
      <c r="AM744" s="36"/>
      <c r="AP744" s="45"/>
    </row>
    <row r="745" spans="1:42" ht="15.75" customHeight="1" x14ac:dyDescent="0.3">
      <c r="A745" s="36"/>
      <c r="B745" s="37"/>
      <c r="C745" s="37"/>
      <c r="D745" s="37"/>
      <c r="E745" s="37"/>
      <c r="F745" s="37"/>
      <c r="G745" s="37"/>
      <c r="H745" s="37"/>
      <c r="I745" s="38"/>
      <c r="J745" s="37"/>
      <c r="K745" s="37"/>
      <c r="L745" s="38"/>
      <c r="M745" s="38"/>
      <c r="N745" s="38"/>
      <c r="O745" s="38"/>
      <c r="Q745" s="37"/>
      <c r="R745" s="37"/>
      <c r="S745" s="37"/>
      <c r="T745" s="39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40"/>
      <c r="AH745" s="41"/>
      <c r="AI745" s="42"/>
      <c r="AJ745" s="43"/>
      <c r="AK745" s="44"/>
      <c r="AL745" s="36"/>
      <c r="AM745" s="36"/>
      <c r="AP745" s="45"/>
    </row>
    <row r="746" spans="1:42" ht="15.75" customHeight="1" x14ac:dyDescent="0.3">
      <c r="A746" s="36"/>
      <c r="B746" s="37"/>
      <c r="C746" s="37"/>
      <c r="D746" s="37"/>
      <c r="E746" s="37"/>
      <c r="F746" s="37"/>
      <c r="G746" s="37"/>
      <c r="H746" s="37"/>
      <c r="I746" s="38"/>
      <c r="J746" s="37"/>
      <c r="K746" s="37"/>
      <c r="L746" s="38"/>
      <c r="M746" s="38"/>
      <c r="N746" s="38"/>
      <c r="O746" s="38"/>
      <c r="Q746" s="37"/>
      <c r="R746" s="37"/>
      <c r="S746" s="37"/>
      <c r="T746" s="39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40"/>
      <c r="AH746" s="41"/>
      <c r="AI746" s="42"/>
      <c r="AJ746" s="43"/>
      <c r="AK746" s="44"/>
      <c r="AL746" s="36"/>
      <c r="AM746" s="36"/>
      <c r="AP746" s="45"/>
    </row>
    <row r="747" spans="1:42" ht="15.75" customHeight="1" x14ac:dyDescent="0.3">
      <c r="A747" s="36"/>
      <c r="B747" s="37"/>
      <c r="C747" s="37"/>
      <c r="D747" s="37"/>
      <c r="E747" s="37"/>
      <c r="F747" s="37"/>
      <c r="G747" s="37"/>
      <c r="H747" s="37"/>
      <c r="I747" s="38"/>
      <c r="J747" s="37"/>
      <c r="K747" s="37"/>
      <c r="L747" s="38"/>
      <c r="M747" s="38"/>
      <c r="N747" s="38"/>
      <c r="O747" s="38"/>
      <c r="Q747" s="37"/>
      <c r="R747" s="37"/>
      <c r="S747" s="37"/>
      <c r="T747" s="39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40"/>
      <c r="AH747" s="41"/>
      <c r="AI747" s="42"/>
      <c r="AJ747" s="43"/>
      <c r="AK747" s="44"/>
      <c r="AL747" s="36"/>
      <c r="AM747" s="36"/>
      <c r="AP747" s="45"/>
    </row>
    <row r="748" spans="1:42" ht="15.75" customHeight="1" x14ac:dyDescent="0.3">
      <c r="A748" s="36"/>
      <c r="B748" s="37"/>
      <c r="C748" s="37"/>
      <c r="D748" s="37"/>
      <c r="E748" s="37"/>
      <c r="F748" s="37"/>
      <c r="G748" s="37"/>
      <c r="H748" s="37"/>
      <c r="I748" s="38"/>
      <c r="J748" s="37"/>
      <c r="K748" s="37"/>
      <c r="L748" s="38"/>
      <c r="M748" s="38"/>
      <c r="N748" s="38"/>
      <c r="O748" s="38"/>
      <c r="Q748" s="37"/>
      <c r="R748" s="37"/>
      <c r="S748" s="37"/>
      <c r="T748" s="39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40"/>
      <c r="AH748" s="41"/>
      <c r="AI748" s="42"/>
      <c r="AJ748" s="43"/>
      <c r="AK748" s="44"/>
      <c r="AL748" s="36"/>
      <c r="AM748" s="36"/>
      <c r="AP748" s="45"/>
    </row>
    <row r="749" spans="1:42" ht="15.75" customHeight="1" x14ac:dyDescent="0.3">
      <c r="A749" s="36"/>
      <c r="B749" s="37"/>
      <c r="C749" s="37"/>
      <c r="D749" s="37"/>
      <c r="E749" s="37"/>
      <c r="F749" s="37"/>
      <c r="G749" s="37"/>
      <c r="H749" s="37"/>
      <c r="I749" s="38"/>
      <c r="J749" s="37"/>
      <c r="K749" s="37"/>
      <c r="L749" s="38"/>
      <c r="M749" s="38"/>
      <c r="N749" s="38"/>
      <c r="O749" s="38"/>
      <c r="Q749" s="37"/>
      <c r="R749" s="37"/>
      <c r="S749" s="37"/>
      <c r="T749" s="39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40"/>
      <c r="AH749" s="41"/>
      <c r="AI749" s="42"/>
      <c r="AJ749" s="43"/>
      <c r="AK749" s="44"/>
      <c r="AL749" s="36"/>
      <c r="AM749" s="36"/>
      <c r="AP749" s="45"/>
    </row>
    <row r="750" spans="1:42" ht="15.75" customHeight="1" x14ac:dyDescent="0.3">
      <c r="A750" s="36"/>
      <c r="B750" s="37"/>
      <c r="C750" s="37"/>
      <c r="D750" s="37"/>
      <c r="E750" s="37"/>
      <c r="F750" s="37"/>
      <c r="G750" s="37"/>
      <c r="H750" s="37"/>
      <c r="I750" s="38"/>
      <c r="J750" s="37"/>
      <c r="K750" s="37"/>
      <c r="L750" s="38"/>
      <c r="M750" s="38"/>
      <c r="N750" s="38"/>
      <c r="O750" s="38"/>
      <c r="Q750" s="37"/>
      <c r="R750" s="37"/>
      <c r="S750" s="37"/>
      <c r="T750" s="39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40"/>
      <c r="AH750" s="41"/>
      <c r="AI750" s="42"/>
      <c r="AJ750" s="43"/>
      <c r="AK750" s="44"/>
      <c r="AL750" s="36"/>
      <c r="AM750" s="36"/>
      <c r="AP750" s="45"/>
    </row>
    <row r="751" spans="1:42" ht="15.75" customHeight="1" x14ac:dyDescent="0.3">
      <c r="A751" s="36"/>
      <c r="B751" s="37"/>
      <c r="C751" s="37"/>
      <c r="D751" s="37"/>
      <c r="E751" s="37"/>
      <c r="F751" s="37"/>
      <c r="G751" s="37"/>
      <c r="H751" s="37"/>
      <c r="I751" s="38"/>
      <c r="J751" s="37"/>
      <c r="K751" s="37"/>
      <c r="L751" s="38"/>
      <c r="M751" s="38"/>
      <c r="N751" s="38"/>
      <c r="O751" s="38"/>
      <c r="Q751" s="37"/>
      <c r="R751" s="37"/>
      <c r="S751" s="37"/>
      <c r="T751" s="39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40"/>
      <c r="AH751" s="41"/>
      <c r="AI751" s="42"/>
      <c r="AJ751" s="43"/>
      <c r="AK751" s="44"/>
      <c r="AL751" s="36"/>
      <c r="AM751" s="36"/>
      <c r="AP751" s="45"/>
    </row>
    <row r="752" spans="1:42" ht="15.75" customHeight="1" x14ac:dyDescent="0.3">
      <c r="A752" s="36"/>
      <c r="B752" s="37"/>
      <c r="C752" s="37"/>
      <c r="D752" s="37"/>
      <c r="E752" s="37"/>
      <c r="F752" s="37"/>
      <c r="G752" s="37"/>
      <c r="H752" s="37"/>
      <c r="I752" s="38"/>
      <c r="J752" s="37"/>
      <c r="K752" s="37"/>
      <c r="L752" s="38"/>
      <c r="M752" s="38"/>
      <c r="N752" s="38"/>
      <c r="O752" s="38"/>
      <c r="Q752" s="37"/>
      <c r="R752" s="37"/>
      <c r="S752" s="37"/>
      <c r="T752" s="39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40"/>
      <c r="AH752" s="41"/>
      <c r="AI752" s="42"/>
      <c r="AJ752" s="43"/>
      <c r="AK752" s="44"/>
      <c r="AL752" s="36"/>
      <c r="AM752" s="36"/>
      <c r="AP752" s="45"/>
    </row>
    <row r="753" spans="1:42" ht="15.75" customHeight="1" x14ac:dyDescent="0.3">
      <c r="A753" s="36"/>
      <c r="B753" s="37"/>
      <c r="C753" s="37"/>
      <c r="D753" s="37"/>
      <c r="E753" s="37"/>
      <c r="F753" s="37"/>
      <c r="G753" s="37"/>
      <c r="H753" s="37"/>
      <c r="I753" s="38"/>
      <c r="J753" s="37"/>
      <c r="K753" s="37"/>
      <c r="L753" s="38"/>
      <c r="M753" s="38"/>
      <c r="N753" s="38"/>
      <c r="O753" s="38"/>
      <c r="Q753" s="37"/>
      <c r="R753" s="37"/>
      <c r="S753" s="37"/>
      <c r="T753" s="39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40"/>
      <c r="AH753" s="41"/>
      <c r="AI753" s="42"/>
      <c r="AJ753" s="43"/>
      <c r="AK753" s="44"/>
      <c r="AL753" s="36"/>
      <c r="AM753" s="36"/>
      <c r="AP753" s="45"/>
    </row>
    <row r="754" spans="1:42" ht="15.75" customHeight="1" x14ac:dyDescent="0.3">
      <c r="A754" s="36"/>
      <c r="B754" s="37"/>
      <c r="C754" s="37"/>
      <c r="D754" s="37"/>
      <c r="E754" s="37"/>
      <c r="F754" s="37"/>
      <c r="G754" s="37"/>
      <c r="H754" s="37"/>
      <c r="I754" s="38"/>
      <c r="J754" s="37"/>
      <c r="K754" s="37"/>
      <c r="L754" s="38"/>
      <c r="M754" s="38"/>
      <c r="N754" s="38"/>
      <c r="O754" s="38"/>
      <c r="Q754" s="37"/>
      <c r="R754" s="37"/>
      <c r="S754" s="37"/>
      <c r="T754" s="39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40"/>
      <c r="AH754" s="41"/>
      <c r="AI754" s="42"/>
      <c r="AJ754" s="43"/>
      <c r="AK754" s="44"/>
      <c r="AL754" s="36"/>
      <c r="AM754" s="36"/>
      <c r="AP754" s="45"/>
    </row>
    <row r="755" spans="1:42" ht="15.75" customHeight="1" x14ac:dyDescent="0.3">
      <c r="A755" s="36"/>
      <c r="B755" s="37"/>
      <c r="C755" s="37"/>
      <c r="D755" s="37"/>
      <c r="E755" s="37"/>
      <c r="F755" s="37"/>
      <c r="G755" s="37"/>
      <c r="H755" s="37"/>
      <c r="I755" s="38"/>
      <c r="J755" s="37"/>
      <c r="K755" s="37"/>
      <c r="L755" s="38"/>
      <c r="M755" s="38"/>
      <c r="N755" s="38"/>
      <c r="O755" s="38"/>
      <c r="Q755" s="37"/>
      <c r="R755" s="37"/>
      <c r="S755" s="37"/>
      <c r="T755" s="39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40"/>
      <c r="AH755" s="41"/>
      <c r="AI755" s="42"/>
      <c r="AJ755" s="43"/>
      <c r="AK755" s="44"/>
      <c r="AL755" s="36"/>
      <c r="AM755" s="36"/>
      <c r="AP755" s="45"/>
    </row>
    <row r="756" spans="1:42" ht="15.75" customHeight="1" x14ac:dyDescent="0.3">
      <c r="A756" s="36"/>
      <c r="B756" s="37"/>
      <c r="C756" s="37"/>
      <c r="D756" s="37"/>
      <c r="E756" s="37"/>
      <c r="F756" s="37"/>
      <c r="G756" s="37"/>
      <c r="H756" s="37"/>
      <c r="I756" s="38"/>
      <c r="J756" s="37"/>
      <c r="K756" s="37"/>
      <c r="L756" s="38"/>
      <c r="M756" s="38"/>
      <c r="N756" s="38"/>
      <c r="O756" s="38"/>
      <c r="Q756" s="37"/>
      <c r="R756" s="37"/>
      <c r="S756" s="37"/>
      <c r="T756" s="39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40"/>
      <c r="AH756" s="41"/>
      <c r="AI756" s="42"/>
      <c r="AJ756" s="43"/>
      <c r="AK756" s="44"/>
      <c r="AL756" s="36"/>
      <c r="AM756" s="36"/>
      <c r="AP756" s="45"/>
    </row>
    <row r="757" spans="1:42" ht="15.75" customHeight="1" x14ac:dyDescent="0.3">
      <c r="A757" s="36"/>
      <c r="B757" s="37"/>
      <c r="C757" s="37"/>
      <c r="D757" s="37"/>
      <c r="E757" s="37"/>
      <c r="F757" s="37"/>
      <c r="G757" s="37"/>
      <c r="H757" s="37"/>
      <c r="I757" s="38"/>
      <c r="J757" s="37"/>
      <c r="K757" s="37"/>
      <c r="L757" s="38"/>
      <c r="M757" s="38"/>
      <c r="N757" s="38"/>
      <c r="O757" s="38"/>
      <c r="Q757" s="37"/>
      <c r="R757" s="37"/>
      <c r="S757" s="37"/>
      <c r="T757" s="39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40"/>
      <c r="AH757" s="41"/>
      <c r="AI757" s="42"/>
      <c r="AJ757" s="43"/>
      <c r="AK757" s="44"/>
      <c r="AL757" s="36"/>
      <c r="AM757" s="36"/>
      <c r="AP757" s="45"/>
    </row>
    <row r="758" spans="1:42" ht="15.75" customHeight="1" x14ac:dyDescent="0.3">
      <c r="A758" s="36"/>
      <c r="B758" s="37"/>
      <c r="C758" s="37"/>
      <c r="D758" s="37"/>
      <c r="E758" s="37"/>
      <c r="F758" s="37"/>
      <c r="G758" s="37"/>
      <c r="H758" s="37"/>
      <c r="I758" s="38"/>
      <c r="J758" s="37"/>
      <c r="K758" s="37"/>
      <c r="L758" s="38"/>
      <c r="M758" s="38"/>
      <c r="N758" s="38"/>
      <c r="O758" s="38"/>
      <c r="Q758" s="37"/>
      <c r="R758" s="37"/>
      <c r="S758" s="37"/>
      <c r="T758" s="39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40"/>
      <c r="AH758" s="41"/>
      <c r="AI758" s="42"/>
      <c r="AJ758" s="43"/>
      <c r="AK758" s="44"/>
      <c r="AL758" s="36"/>
      <c r="AM758" s="36"/>
      <c r="AP758" s="45"/>
    </row>
    <row r="759" spans="1:42" ht="15.75" customHeight="1" x14ac:dyDescent="0.3">
      <c r="A759" s="36"/>
      <c r="B759" s="37"/>
      <c r="C759" s="37"/>
      <c r="D759" s="37"/>
      <c r="E759" s="37"/>
      <c r="F759" s="37"/>
      <c r="G759" s="37"/>
      <c r="H759" s="37"/>
      <c r="I759" s="38"/>
      <c r="J759" s="37"/>
      <c r="K759" s="37"/>
      <c r="L759" s="38"/>
      <c r="M759" s="38"/>
      <c r="N759" s="38"/>
      <c r="O759" s="38"/>
      <c r="Q759" s="37"/>
      <c r="R759" s="37"/>
      <c r="S759" s="37"/>
      <c r="T759" s="39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40"/>
      <c r="AH759" s="41"/>
      <c r="AI759" s="42"/>
      <c r="AJ759" s="43"/>
      <c r="AK759" s="44"/>
      <c r="AL759" s="36"/>
      <c r="AM759" s="36"/>
      <c r="AP759" s="45"/>
    </row>
    <row r="760" spans="1:42" ht="15.75" customHeight="1" x14ac:dyDescent="0.3">
      <c r="A760" s="36"/>
      <c r="B760" s="37"/>
      <c r="C760" s="37"/>
      <c r="D760" s="37"/>
      <c r="E760" s="37"/>
      <c r="F760" s="37"/>
      <c r="G760" s="37"/>
      <c r="H760" s="37"/>
      <c r="I760" s="38"/>
      <c r="J760" s="37"/>
      <c r="K760" s="37"/>
      <c r="L760" s="38"/>
      <c r="M760" s="38"/>
      <c r="N760" s="38"/>
      <c r="O760" s="38"/>
      <c r="Q760" s="37"/>
      <c r="R760" s="37"/>
      <c r="S760" s="37"/>
      <c r="T760" s="39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40"/>
      <c r="AH760" s="41"/>
      <c r="AI760" s="42"/>
      <c r="AJ760" s="43"/>
      <c r="AK760" s="44"/>
      <c r="AL760" s="36"/>
      <c r="AM760" s="36"/>
      <c r="AP760" s="45"/>
    </row>
    <row r="761" spans="1:42" ht="15.75" customHeight="1" x14ac:dyDescent="0.3">
      <c r="A761" s="36"/>
      <c r="B761" s="37"/>
      <c r="C761" s="37"/>
      <c r="D761" s="37"/>
      <c r="E761" s="37"/>
      <c r="F761" s="37"/>
      <c r="G761" s="37"/>
      <c r="H761" s="37"/>
      <c r="I761" s="38"/>
      <c r="J761" s="37"/>
      <c r="K761" s="37"/>
      <c r="L761" s="38"/>
      <c r="M761" s="38"/>
      <c r="N761" s="38"/>
      <c r="O761" s="38"/>
      <c r="Q761" s="37"/>
      <c r="R761" s="37"/>
      <c r="S761" s="37"/>
      <c r="T761" s="39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40"/>
      <c r="AH761" s="41"/>
      <c r="AI761" s="42"/>
      <c r="AJ761" s="43"/>
      <c r="AK761" s="44"/>
      <c r="AL761" s="36"/>
      <c r="AM761" s="36"/>
      <c r="AP761" s="45"/>
    </row>
    <row r="762" spans="1:42" ht="15.75" customHeight="1" x14ac:dyDescent="0.3">
      <c r="A762" s="36"/>
      <c r="B762" s="37"/>
      <c r="C762" s="37"/>
      <c r="D762" s="37"/>
      <c r="E762" s="37"/>
      <c r="F762" s="37"/>
      <c r="G762" s="37"/>
      <c r="H762" s="37"/>
      <c r="I762" s="38"/>
      <c r="J762" s="37"/>
      <c r="K762" s="37"/>
      <c r="L762" s="38"/>
      <c r="M762" s="38"/>
      <c r="N762" s="38"/>
      <c r="O762" s="38"/>
      <c r="Q762" s="37"/>
      <c r="R762" s="37"/>
      <c r="S762" s="37"/>
      <c r="T762" s="39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40"/>
      <c r="AH762" s="41"/>
      <c r="AI762" s="42"/>
      <c r="AJ762" s="43"/>
      <c r="AK762" s="44"/>
      <c r="AL762" s="36"/>
      <c r="AM762" s="36"/>
      <c r="AP762" s="45"/>
    </row>
    <row r="763" spans="1:42" ht="15.75" customHeight="1" x14ac:dyDescent="0.3">
      <c r="A763" s="36"/>
      <c r="B763" s="37"/>
      <c r="C763" s="37"/>
      <c r="D763" s="37"/>
      <c r="E763" s="37"/>
      <c r="F763" s="37"/>
      <c r="G763" s="37"/>
      <c r="H763" s="37"/>
      <c r="I763" s="38"/>
      <c r="J763" s="37"/>
      <c r="K763" s="37"/>
      <c r="L763" s="38"/>
      <c r="M763" s="38"/>
      <c r="N763" s="38"/>
      <c r="O763" s="38"/>
      <c r="Q763" s="37"/>
      <c r="R763" s="37"/>
      <c r="S763" s="37"/>
      <c r="T763" s="39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40"/>
      <c r="AH763" s="41"/>
      <c r="AI763" s="42"/>
      <c r="AJ763" s="43"/>
      <c r="AK763" s="44"/>
      <c r="AL763" s="36"/>
      <c r="AM763" s="36"/>
      <c r="AP763" s="45"/>
    </row>
    <row r="764" spans="1:42" ht="15.75" customHeight="1" x14ac:dyDescent="0.3">
      <c r="A764" s="36"/>
      <c r="B764" s="37"/>
      <c r="C764" s="37"/>
      <c r="D764" s="37"/>
      <c r="E764" s="37"/>
      <c r="F764" s="37"/>
      <c r="G764" s="37"/>
      <c r="H764" s="37"/>
      <c r="I764" s="38"/>
      <c r="J764" s="37"/>
      <c r="K764" s="37"/>
      <c r="L764" s="38"/>
      <c r="M764" s="38"/>
      <c r="N764" s="38"/>
      <c r="O764" s="38"/>
      <c r="Q764" s="37"/>
      <c r="R764" s="37"/>
      <c r="S764" s="37"/>
      <c r="T764" s="39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40"/>
      <c r="AH764" s="41"/>
      <c r="AI764" s="42"/>
      <c r="AJ764" s="43"/>
      <c r="AK764" s="44"/>
      <c r="AL764" s="36"/>
      <c r="AM764" s="36"/>
      <c r="AP764" s="45"/>
    </row>
    <row r="765" spans="1:42" ht="15.75" customHeight="1" x14ac:dyDescent="0.3">
      <c r="A765" s="36"/>
      <c r="B765" s="37"/>
      <c r="C765" s="37"/>
      <c r="D765" s="37"/>
      <c r="E765" s="37"/>
      <c r="F765" s="37"/>
      <c r="G765" s="37"/>
      <c r="H765" s="37"/>
      <c r="I765" s="38"/>
      <c r="J765" s="37"/>
      <c r="K765" s="37"/>
      <c r="L765" s="38"/>
      <c r="M765" s="38"/>
      <c r="N765" s="38"/>
      <c r="O765" s="38"/>
      <c r="Q765" s="37"/>
      <c r="R765" s="37"/>
      <c r="S765" s="37"/>
      <c r="T765" s="39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40"/>
      <c r="AH765" s="41"/>
      <c r="AI765" s="42"/>
      <c r="AJ765" s="43"/>
      <c r="AK765" s="44"/>
      <c r="AL765" s="36"/>
      <c r="AM765" s="36"/>
      <c r="AP765" s="45"/>
    </row>
    <row r="766" spans="1:42" ht="15.75" customHeight="1" x14ac:dyDescent="0.3">
      <c r="A766" s="36"/>
      <c r="B766" s="37"/>
      <c r="C766" s="37"/>
      <c r="D766" s="37"/>
      <c r="E766" s="37"/>
      <c r="F766" s="37"/>
      <c r="G766" s="37"/>
      <c r="H766" s="37"/>
      <c r="I766" s="38"/>
      <c r="J766" s="37"/>
      <c r="K766" s="37"/>
      <c r="L766" s="38"/>
      <c r="M766" s="38"/>
      <c r="N766" s="38"/>
      <c r="O766" s="38"/>
      <c r="Q766" s="37"/>
      <c r="R766" s="37"/>
      <c r="S766" s="37"/>
      <c r="T766" s="39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40"/>
      <c r="AH766" s="41"/>
      <c r="AI766" s="42"/>
      <c r="AJ766" s="43"/>
      <c r="AK766" s="44"/>
      <c r="AL766" s="36"/>
      <c r="AM766" s="36"/>
      <c r="AP766" s="45"/>
    </row>
    <row r="767" spans="1:42" ht="15.75" customHeight="1" x14ac:dyDescent="0.3">
      <c r="A767" s="36"/>
      <c r="B767" s="37"/>
      <c r="C767" s="37"/>
      <c r="D767" s="37"/>
      <c r="E767" s="37"/>
      <c r="F767" s="37"/>
      <c r="G767" s="37"/>
      <c r="H767" s="37"/>
      <c r="I767" s="38"/>
      <c r="J767" s="37"/>
      <c r="K767" s="37"/>
      <c r="L767" s="38"/>
      <c r="M767" s="38"/>
      <c r="N767" s="38"/>
      <c r="O767" s="38"/>
      <c r="Q767" s="37"/>
      <c r="R767" s="37"/>
      <c r="S767" s="37"/>
      <c r="T767" s="39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40"/>
      <c r="AH767" s="41"/>
      <c r="AI767" s="42"/>
      <c r="AJ767" s="43"/>
      <c r="AK767" s="44"/>
      <c r="AL767" s="36"/>
      <c r="AM767" s="36"/>
      <c r="AP767" s="45"/>
    </row>
    <row r="768" spans="1:42" ht="15.75" customHeight="1" x14ac:dyDescent="0.3">
      <c r="A768" s="36"/>
      <c r="B768" s="37"/>
      <c r="C768" s="37"/>
      <c r="D768" s="37"/>
      <c r="E768" s="37"/>
      <c r="F768" s="37"/>
      <c r="G768" s="37"/>
      <c r="H768" s="37"/>
      <c r="I768" s="38"/>
      <c r="J768" s="37"/>
      <c r="K768" s="37"/>
      <c r="L768" s="38"/>
      <c r="M768" s="38"/>
      <c r="N768" s="38"/>
      <c r="O768" s="38"/>
      <c r="Q768" s="37"/>
      <c r="R768" s="37"/>
      <c r="S768" s="37"/>
      <c r="T768" s="39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40"/>
      <c r="AH768" s="41"/>
      <c r="AI768" s="42"/>
      <c r="AJ768" s="43"/>
      <c r="AK768" s="44"/>
      <c r="AL768" s="36"/>
      <c r="AM768" s="36"/>
      <c r="AP768" s="45"/>
    </row>
    <row r="769" spans="1:42" ht="15.75" customHeight="1" x14ac:dyDescent="0.3">
      <c r="A769" s="36"/>
      <c r="B769" s="37"/>
      <c r="C769" s="37"/>
      <c r="D769" s="37"/>
      <c r="E769" s="37"/>
      <c r="F769" s="37"/>
      <c r="G769" s="37"/>
      <c r="H769" s="37"/>
      <c r="I769" s="38"/>
      <c r="J769" s="37"/>
      <c r="K769" s="37"/>
      <c r="L769" s="38"/>
      <c r="M769" s="38"/>
      <c r="N769" s="38"/>
      <c r="O769" s="38"/>
      <c r="Q769" s="37"/>
      <c r="R769" s="37"/>
      <c r="S769" s="37"/>
      <c r="T769" s="39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40"/>
      <c r="AH769" s="41"/>
      <c r="AI769" s="42"/>
      <c r="AJ769" s="43"/>
      <c r="AK769" s="44"/>
      <c r="AL769" s="36"/>
      <c r="AM769" s="36"/>
      <c r="AP769" s="45"/>
    </row>
    <row r="770" spans="1:42" ht="15.75" customHeight="1" x14ac:dyDescent="0.3">
      <c r="A770" s="36"/>
      <c r="B770" s="37"/>
      <c r="C770" s="37"/>
      <c r="D770" s="37"/>
      <c r="E770" s="37"/>
      <c r="F770" s="37"/>
      <c r="G770" s="37"/>
      <c r="H770" s="37"/>
      <c r="I770" s="38"/>
      <c r="J770" s="37"/>
      <c r="K770" s="37"/>
      <c r="L770" s="38"/>
      <c r="M770" s="38"/>
      <c r="N770" s="38"/>
      <c r="O770" s="38"/>
      <c r="Q770" s="37"/>
      <c r="R770" s="37"/>
      <c r="S770" s="37"/>
      <c r="T770" s="39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40"/>
      <c r="AH770" s="41"/>
      <c r="AI770" s="42"/>
      <c r="AJ770" s="43"/>
      <c r="AK770" s="44"/>
      <c r="AL770" s="36"/>
      <c r="AM770" s="36"/>
      <c r="AP770" s="45"/>
    </row>
    <row r="771" spans="1:42" ht="15.75" customHeight="1" x14ac:dyDescent="0.3">
      <c r="A771" s="36"/>
      <c r="B771" s="37"/>
      <c r="C771" s="37"/>
      <c r="D771" s="37"/>
      <c r="E771" s="37"/>
      <c r="F771" s="37"/>
      <c r="G771" s="37"/>
      <c r="H771" s="37"/>
      <c r="I771" s="38"/>
      <c r="J771" s="37"/>
      <c r="K771" s="37"/>
      <c r="L771" s="38"/>
      <c r="M771" s="38"/>
      <c r="N771" s="38"/>
      <c r="O771" s="38"/>
      <c r="Q771" s="37"/>
      <c r="R771" s="37"/>
      <c r="S771" s="37"/>
      <c r="T771" s="39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40"/>
      <c r="AH771" s="41"/>
      <c r="AI771" s="42"/>
      <c r="AJ771" s="43"/>
      <c r="AK771" s="44"/>
      <c r="AL771" s="36"/>
      <c r="AM771" s="36"/>
      <c r="AP771" s="45"/>
    </row>
    <row r="772" spans="1:42" ht="15.75" customHeight="1" x14ac:dyDescent="0.3">
      <c r="A772" s="36"/>
      <c r="B772" s="37"/>
      <c r="C772" s="37"/>
      <c r="D772" s="37"/>
      <c r="E772" s="37"/>
      <c r="F772" s="37"/>
      <c r="G772" s="37"/>
      <c r="H772" s="37"/>
      <c r="I772" s="38"/>
      <c r="J772" s="37"/>
      <c r="K772" s="37"/>
      <c r="L772" s="38"/>
      <c r="M772" s="38"/>
      <c r="N772" s="38"/>
      <c r="O772" s="38"/>
      <c r="Q772" s="37"/>
      <c r="R772" s="37"/>
      <c r="S772" s="37"/>
      <c r="T772" s="39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40"/>
      <c r="AH772" s="41"/>
      <c r="AI772" s="42"/>
      <c r="AJ772" s="43"/>
      <c r="AK772" s="44"/>
      <c r="AL772" s="36"/>
      <c r="AM772" s="36"/>
      <c r="AP772" s="45"/>
    </row>
    <row r="773" spans="1:42" ht="15.75" customHeight="1" x14ac:dyDescent="0.3">
      <c r="A773" s="36"/>
      <c r="B773" s="37"/>
      <c r="C773" s="37"/>
      <c r="D773" s="37"/>
      <c r="E773" s="37"/>
      <c r="F773" s="37"/>
      <c r="G773" s="37"/>
      <c r="H773" s="37"/>
      <c r="I773" s="38"/>
      <c r="J773" s="37"/>
      <c r="K773" s="37"/>
      <c r="L773" s="38"/>
      <c r="M773" s="38"/>
      <c r="N773" s="38"/>
      <c r="O773" s="38"/>
      <c r="Q773" s="37"/>
      <c r="R773" s="37"/>
      <c r="S773" s="37"/>
      <c r="T773" s="39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40"/>
      <c r="AH773" s="41"/>
      <c r="AI773" s="42"/>
      <c r="AJ773" s="43"/>
      <c r="AK773" s="44"/>
      <c r="AL773" s="36"/>
      <c r="AM773" s="36"/>
      <c r="AP773" s="45"/>
    </row>
    <row r="774" spans="1:42" ht="15.75" customHeight="1" x14ac:dyDescent="0.3">
      <c r="A774" s="36"/>
      <c r="B774" s="37"/>
      <c r="C774" s="37"/>
      <c r="D774" s="37"/>
      <c r="E774" s="37"/>
      <c r="F774" s="37"/>
      <c r="G774" s="37"/>
      <c r="H774" s="37"/>
      <c r="I774" s="38"/>
      <c r="J774" s="37"/>
      <c r="K774" s="37"/>
      <c r="L774" s="38"/>
      <c r="M774" s="38"/>
      <c r="N774" s="38"/>
      <c r="O774" s="38"/>
      <c r="Q774" s="37"/>
      <c r="R774" s="37"/>
      <c r="S774" s="37"/>
      <c r="T774" s="39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40"/>
      <c r="AH774" s="41"/>
      <c r="AI774" s="42"/>
      <c r="AJ774" s="43"/>
      <c r="AK774" s="44"/>
      <c r="AL774" s="36"/>
      <c r="AM774" s="36"/>
      <c r="AP774" s="45"/>
    </row>
    <row r="775" spans="1:42" ht="15.75" customHeight="1" x14ac:dyDescent="0.3">
      <c r="A775" s="36"/>
      <c r="B775" s="37"/>
      <c r="C775" s="37"/>
      <c r="D775" s="37"/>
      <c r="E775" s="37"/>
      <c r="F775" s="37"/>
      <c r="G775" s="37"/>
      <c r="H775" s="37"/>
      <c r="I775" s="38"/>
      <c r="J775" s="37"/>
      <c r="K775" s="37"/>
      <c r="L775" s="38"/>
      <c r="M775" s="38"/>
      <c r="N775" s="38"/>
      <c r="O775" s="38"/>
      <c r="Q775" s="37"/>
      <c r="R775" s="37"/>
      <c r="S775" s="37"/>
      <c r="T775" s="39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40"/>
      <c r="AH775" s="41"/>
      <c r="AI775" s="42"/>
      <c r="AJ775" s="43"/>
      <c r="AK775" s="44"/>
      <c r="AL775" s="36"/>
      <c r="AM775" s="36"/>
      <c r="AP775" s="45"/>
    </row>
    <row r="776" spans="1:42" ht="15.75" customHeight="1" x14ac:dyDescent="0.3">
      <c r="A776" s="36"/>
      <c r="B776" s="37"/>
      <c r="C776" s="37"/>
      <c r="D776" s="37"/>
      <c r="E776" s="37"/>
      <c r="F776" s="37"/>
      <c r="G776" s="37"/>
      <c r="H776" s="37"/>
      <c r="I776" s="38"/>
      <c r="J776" s="37"/>
      <c r="K776" s="37"/>
      <c r="L776" s="38"/>
      <c r="M776" s="38"/>
      <c r="N776" s="38"/>
      <c r="O776" s="38"/>
      <c r="Q776" s="37"/>
      <c r="R776" s="37"/>
      <c r="S776" s="37"/>
      <c r="T776" s="39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40"/>
      <c r="AH776" s="41"/>
      <c r="AI776" s="42"/>
      <c r="AJ776" s="43"/>
      <c r="AK776" s="44"/>
      <c r="AL776" s="36"/>
      <c r="AM776" s="36"/>
      <c r="AP776" s="45"/>
    </row>
    <row r="777" spans="1:42" ht="15.75" customHeight="1" x14ac:dyDescent="0.3">
      <c r="A777" s="36"/>
      <c r="B777" s="37"/>
      <c r="C777" s="37"/>
      <c r="D777" s="37"/>
      <c r="E777" s="37"/>
      <c r="F777" s="37"/>
      <c r="G777" s="37"/>
      <c r="H777" s="37"/>
      <c r="I777" s="38"/>
      <c r="J777" s="37"/>
      <c r="K777" s="37"/>
      <c r="L777" s="38"/>
      <c r="M777" s="38"/>
      <c r="N777" s="38"/>
      <c r="O777" s="38"/>
      <c r="Q777" s="37"/>
      <c r="R777" s="37"/>
      <c r="S777" s="37"/>
      <c r="T777" s="39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40"/>
      <c r="AH777" s="41"/>
      <c r="AI777" s="42"/>
      <c r="AJ777" s="43"/>
      <c r="AK777" s="44"/>
      <c r="AL777" s="36"/>
      <c r="AM777" s="36"/>
      <c r="AP777" s="45"/>
    </row>
    <row r="778" spans="1:42" ht="15.75" customHeight="1" x14ac:dyDescent="0.3">
      <c r="A778" s="36"/>
      <c r="B778" s="37"/>
      <c r="C778" s="37"/>
      <c r="D778" s="37"/>
      <c r="E778" s="37"/>
      <c r="F778" s="37"/>
      <c r="G778" s="37"/>
      <c r="H778" s="37"/>
      <c r="I778" s="38"/>
      <c r="J778" s="37"/>
      <c r="K778" s="37"/>
      <c r="L778" s="38"/>
      <c r="M778" s="38"/>
      <c r="N778" s="38"/>
      <c r="O778" s="38"/>
      <c r="Q778" s="37"/>
      <c r="R778" s="37"/>
      <c r="S778" s="37"/>
      <c r="T778" s="39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40"/>
      <c r="AH778" s="41"/>
      <c r="AI778" s="42"/>
      <c r="AJ778" s="43"/>
      <c r="AK778" s="44"/>
      <c r="AL778" s="36"/>
      <c r="AM778" s="36"/>
      <c r="AP778" s="45"/>
    </row>
    <row r="779" spans="1:42" ht="15.75" customHeight="1" x14ac:dyDescent="0.3">
      <c r="A779" s="36"/>
      <c r="B779" s="37"/>
      <c r="C779" s="37"/>
      <c r="D779" s="37"/>
      <c r="E779" s="37"/>
      <c r="F779" s="37"/>
      <c r="G779" s="37"/>
      <c r="H779" s="37"/>
      <c r="I779" s="38"/>
      <c r="J779" s="37"/>
      <c r="K779" s="37"/>
      <c r="L779" s="38"/>
      <c r="M779" s="38"/>
      <c r="N779" s="38"/>
      <c r="O779" s="38"/>
      <c r="Q779" s="37"/>
      <c r="R779" s="37"/>
      <c r="S779" s="37"/>
      <c r="T779" s="39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40"/>
      <c r="AH779" s="41"/>
      <c r="AI779" s="42"/>
      <c r="AJ779" s="43"/>
      <c r="AK779" s="44"/>
      <c r="AL779" s="36"/>
      <c r="AM779" s="36"/>
      <c r="AP779" s="45"/>
    </row>
    <row r="780" spans="1:42" ht="15.75" customHeight="1" x14ac:dyDescent="0.3">
      <c r="A780" s="36"/>
      <c r="B780" s="37"/>
      <c r="C780" s="37"/>
      <c r="D780" s="37"/>
      <c r="E780" s="37"/>
      <c r="F780" s="37"/>
      <c r="G780" s="37"/>
      <c r="H780" s="37"/>
      <c r="I780" s="38"/>
      <c r="J780" s="37"/>
      <c r="K780" s="37"/>
      <c r="L780" s="38"/>
      <c r="M780" s="38"/>
      <c r="N780" s="38"/>
      <c r="O780" s="38"/>
      <c r="Q780" s="37"/>
      <c r="R780" s="37"/>
      <c r="S780" s="37"/>
      <c r="T780" s="39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40"/>
      <c r="AH780" s="41"/>
      <c r="AI780" s="42"/>
      <c r="AJ780" s="43"/>
      <c r="AK780" s="44"/>
      <c r="AL780" s="36"/>
      <c r="AM780" s="36"/>
      <c r="AP780" s="45"/>
    </row>
    <row r="781" spans="1:42" ht="15.75" customHeight="1" x14ac:dyDescent="0.3">
      <c r="A781" s="36"/>
      <c r="B781" s="37"/>
      <c r="C781" s="37"/>
      <c r="D781" s="37"/>
      <c r="E781" s="37"/>
      <c r="F781" s="37"/>
      <c r="G781" s="37"/>
      <c r="H781" s="37"/>
      <c r="I781" s="38"/>
      <c r="J781" s="37"/>
      <c r="K781" s="37"/>
      <c r="L781" s="38"/>
      <c r="M781" s="38"/>
      <c r="N781" s="38"/>
      <c r="O781" s="38"/>
      <c r="Q781" s="37"/>
      <c r="R781" s="37"/>
      <c r="S781" s="37"/>
      <c r="T781" s="39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40"/>
      <c r="AH781" s="41"/>
      <c r="AI781" s="42"/>
      <c r="AJ781" s="43"/>
      <c r="AK781" s="44"/>
      <c r="AL781" s="36"/>
      <c r="AM781" s="36"/>
      <c r="AP781" s="45"/>
    </row>
    <row r="782" spans="1:42" ht="15.75" customHeight="1" x14ac:dyDescent="0.3">
      <c r="A782" s="36"/>
      <c r="B782" s="37"/>
      <c r="C782" s="37"/>
      <c r="D782" s="37"/>
      <c r="E782" s="37"/>
      <c r="F782" s="37"/>
      <c r="G782" s="37"/>
      <c r="H782" s="37"/>
      <c r="I782" s="38"/>
      <c r="J782" s="37"/>
      <c r="K782" s="37"/>
      <c r="L782" s="38"/>
      <c r="M782" s="38"/>
      <c r="N782" s="38"/>
      <c r="O782" s="38"/>
      <c r="Q782" s="37"/>
      <c r="R782" s="37"/>
      <c r="S782" s="37"/>
      <c r="T782" s="39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40"/>
      <c r="AH782" s="41"/>
      <c r="AI782" s="42"/>
      <c r="AJ782" s="43"/>
      <c r="AK782" s="44"/>
      <c r="AL782" s="36"/>
      <c r="AM782" s="36"/>
      <c r="AP782" s="45"/>
    </row>
    <row r="783" spans="1:42" ht="15.75" customHeight="1" x14ac:dyDescent="0.3">
      <c r="A783" s="36"/>
      <c r="B783" s="37"/>
      <c r="C783" s="37"/>
      <c r="D783" s="37"/>
      <c r="E783" s="37"/>
      <c r="F783" s="37"/>
      <c r="G783" s="37"/>
      <c r="H783" s="37"/>
      <c r="I783" s="38"/>
      <c r="J783" s="37"/>
      <c r="K783" s="37"/>
      <c r="L783" s="38"/>
      <c r="M783" s="38"/>
      <c r="N783" s="38"/>
      <c r="O783" s="38"/>
      <c r="Q783" s="37"/>
      <c r="R783" s="37"/>
      <c r="S783" s="37"/>
      <c r="T783" s="39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40"/>
      <c r="AH783" s="41"/>
      <c r="AI783" s="42"/>
      <c r="AJ783" s="43"/>
      <c r="AK783" s="44"/>
      <c r="AL783" s="36"/>
      <c r="AM783" s="36"/>
      <c r="AP783" s="45"/>
    </row>
    <row r="784" spans="1:42" ht="15.75" customHeight="1" x14ac:dyDescent="0.3">
      <c r="A784" s="36"/>
      <c r="B784" s="37"/>
      <c r="C784" s="37"/>
      <c r="D784" s="37"/>
      <c r="E784" s="37"/>
      <c r="F784" s="37"/>
      <c r="G784" s="37"/>
      <c r="H784" s="37"/>
      <c r="I784" s="38"/>
      <c r="J784" s="37"/>
      <c r="K784" s="37"/>
      <c r="L784" s="38"/>
      <c r="M784" s="38"/>
      <c r="N784" s="38"/>
      <c r="O784" s="38"/>
      <c r="Q784" s="37"/>
      <c r="R784" s="37"/>
      <c r="S784" s="37"/>
      <c r="T784" s="39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40"/>
      <c r="AH784" s="41"/>
      <c r="AI784" s="42"/>
      <c r="AJ784" s="43"/>
      <c r="AK784" s="44"/>
      <c r="AL784" s="36"/>
      <c r="AM784" s="36"/>
      <c r="AP784" s="45"/>
    </row>
    <row r="785" spans="1:42" ht="15.75" customHeight="1" x14ac:dyDescent="0.3">
      <c r="A785" s="36"/>
      <c r="B785" s="37"/>
      <c r="C785" s="37"/>
      <c r="D785" s="37"/>
      <c r="E785" s="37"/>
      <c r="F785" s="37"/>
      <c r="G785" s="37"/>
      <c r="H785" s="37"/>
      <c r="I785" s="38"/>
      <c r="J785" s="37"/>
      <c r="K785" s="37"/>
      <c r="L785" s="38"/>
      <c r="M785" s="38"/>
      <c r="N785" s="38"/>
      <c r="O785" s="38"/>
      <c r="Q785" s="37"/>
      <c r="R785" s="37"/>
      <c r="S785" s="37"/>
      <c r="T785" s="39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40"/>
      <c r="AH785" s="41"/>
      <c r="AI785" s="42"/>
      <c r="AJ785" s="43"/>
      <c r="AK785" s="44"/>
      <c r="AL785" s="36"/>
      <c r="AM785" s="36"/>
      <c r="AP785" s="45"/>
    </row>
    <row r="786" spans="1:42" ht="15.75" customHeight="1" x14ac:dyDescent="0.3">
      <c r="A786" s="36"/>
      <c r="B786" s="37"/>
      <c r="C786" s="37"/>
      <c r="D786" s="37"/>
      <c r="E786" s="37"/>
      <c r="F786" s="37"/>
      <c r="G786" s="37"/>
      <c r="H786" s="37"/>
      <c r="I786" s="38"/>
      <c r="J786" s="37"/>
      <c r="K786" s="37"/>
      <c r="L786" s="38"/>
      <c r="M786" s="38"/>
      <c r="N786" s="38"/>
      <c r="O786" s="38"/>
      <c r="Q786" s="37"/>
      <c r="R786" s="37"/>
      <c r="S786" s="37"/>
      <c r="T786" s="39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40"/>
      <c r="AH786" s="41"/>
      <c r="AI786" s="42"/>
      <c r="AJ786" s="43"/>
      <c r="AK786" s="44"/>
      <c r="AL786" s="36"/>
      <c r="AM786" s="36"/>
      <c r="AP786" s="45"/>
    </row>
    <row r="787" spans="1:42" ht="15.75" customHeight="1" x14ac:dyDescent="0.3">
      <c r="A787" s="36"/>
      <c r="B787" s="37"/>
      <c r="C787" s="37"/>
      <c r="D787" s="37"/>
      <c r="E787" s="37"/>
      <c r="F787" s="37"/>
      <c r="G787" s="37"/>
      <c r="H787" s="37"/>
      <c r="I787" s="38"/>
      <c r="J787" s="37"/>
      <c r="K787" s="37"/>
      <c r="L787" s="38"/>
      <c r="M787" s="38"/>
      <c r="N787" s="38"/>
      <c r="O787" s="38"/>
      <c r="Q787" s="37"/>
      <c r="R787" s="37"/>
      <c r="S787" s="37"/>
      <c r="T787" s="39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40"/>
      <c r="AH787" s="41"/>
      <c r="AI787" s="42"/>
      <c r="AJ787" s="43"/>
      <c r="AK787" s="44"/>
      <c r="AL787" s="36"/>
      <c r="AM787" s="36"/>
      <c r="AP787" s="45"/>
    </row>
    <row r="788" spans="1:42" ht="15.75" customHeight="1" x14ac:dyDescent="0.3">
      <c r="A788" s="36"/>
      <c r="B788" s="37"/>
      <c r="C788" s="37"/>
      <c r="D788" s="37"/>
      <c r="E788" s="37"/>
      <c r="F788" s="37"/>
      <c r="G788" s="37"/>
      <c r="H788" s="37"/>
      <c r="I788" s="38"/>
      <c r="J788" s="37"/>
      <c r="K788" s="37"/>
      <c r="L788" s="38"/>
      <c r="M788" s="38"/>
      <c r="N788" s="38"/>
      <c r="O788" s="38"/>
      <c r="Q788" s="37"/>
      <c r="R788" s="37"/>
      <c r="S788" s="37"/>
      <c r="T788" s="39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40"/>
      <c r="AH788" s="41"/>
      <c r="AI788" s="42"/>
      <c r="AJ788" s="43"/>
      <c r="AK788" s="44"/>
      <c r="AL788" s="36"/>
      <c r="AM788" s="36"/>
      <c r="AP788" s="45"/>
    </row>
    <row r="789" spans="1:42" ht="15.75" customHeight="1" x14ac:dyDescent="0.3">
      <c r="A789" s="36"/>
      <c r="B789" s="37"/>
      <c r="C789" s="37"/>
      <c r="D789" s="37"/>
      <c r="E789" s="37"/>
      <c r="F789" s="37"/>
      <c r="G789" s="37"/>
      <c r="H789" s="37"/>
      <c r="I789" s="38"/>
      <c r="J789" s="37"/>
      <c r="K789" s="37"/>
      <c r="L789" s="38"/>
      <c r="M789" s="38"/>
      <c r="N789" s="38"/>
      <c r="O789" s="38"/>
      <c r="Q789" s="37"/>
      <c r="R789" s="37"/>
      <c r="S789" s="37"/>
      <c r="T789" s="39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40"/>
      <c r="AH789" s="41"/>
      <c r="AI789" s="42"/>
      <c r="AJ789" s="43"/>
      <c r="AK789" s="44"/>
      <c r="AL789" s="36"/>
      <c r="AM789" s="36"/>
      <c r="AP789" s="45"/>
    </row>
    <row r="790" spans="1:42" ht="15.75" customHeight="1" x14ac:dyDescent="0.3">
      <c r="A790" s="36"/>
      <c r="B790" s="37"/>
      <c r="C790" s="37"/>
      <c r="D790" s="37"/>
      <c r="E790" s="37"/>
      <c r="F790" s="37"/>
      <c r="G790" s="37"/>
      <c r="H790" s="37"/>
      <c r="I790" s="38"/>
      <c r="J790" s="37"/>
      <c r="K790" s="37"/>
      <c r="L790" s="38"/>
      <c r="M790" s="38"/>
      <c r="N790" s="38"/>
      <c r="O790" s="38"/>
      <c r="Q790" s="37"/>
      <c r="R790" s="37"/>
      <c r="S790" s="37"/>
      <c r="T790" s="39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40"/>
      <c r="AH790" s="41"/>
      <c r="AI790" s="42"/>
      <c r="AJ790" s="43"/>
      <c r="AK790" s="44"/>
      <c r="AL790" s="36"/>
      <c r="AM790" s="36"/>
      <c r="AP790" s="45"/>
    </row>
    <row r="791" spans="1:42" ht="15.75" customHeight="1" x14ac:dyDescent="0.3">
      <c r="A791" s="36"/>
      <c r="B791" s="37"/>
      <c r="C791" s="37"/>
      <c r="D791" s="37"/>
      <c r="E791" s="37"/>
      <c r="F791" s="37"/>
      <c r="G791" s="37"/>
      <c r="H791" s="37"/>
      <c r="I791" s="38"/>
      <c r="J791" s="37"/>
      <c r="K791" s="37"/>
      <c r="L791" s="38"/>
      <c r="M791" s="38"/>
      <c r="N791" s="38"/>
      <c r="O791" s="38"/>
      <c r="Q791" s="37"/>
      <c r="R791" s="37"/>
      <c r="S791" s="37"/>
      <c r="T791" s="39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40"/>
      <c r="AH791" s="41"/>
      <c r="AI791" s="42"/>
      <c r="AJ791" s="43"/>
      <c r="AK791" s="44"/>
      <c r="AL791" s="36"/>
      <c r="AM791" s="36"/>
      <c r="AP791" s="45"/>
    </row>
    <row r="792" spans="1:42" ht="15.75" customHeight="1" x14ac:dyDescent="0.3">
      <c r="A792" s="36"/>
      <c r="B792" s="37"/>
      <c r="C792" s="37"/>
      <c r="D792" s="37"/>
      <c r="E792" s="37"/>
      <c r="F792" s="37"/>
      <c r="G792" s="37"/>
      <c r="H792" s="37"/>
      <c r="I792" s="38"/>
      <c r="J792" s="37"/>
      <c r="K792" s="37"/>
      <c r="L792" s="38"/>
      <c r="M792" s="38"/>
      <c r="N792" s="38"/>
      <c r="O792" s="38"/>
      <c r="Q792" s="37"/>
      <c r="R792" s="37"/>
      <c r="S792" s="37"/>
      <c r="T792" s="39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40"/>
      <c r="AH792" s="41"/>
      <c r="AI792" s="42"/>
      <c r="AJ792" s="43"/>
      <c r="AK792" s="44"/>
      <c r="AL792" s="36"/>
      <c r="AM792" s="36"/>
      <c r="AP792" s="45"/>
    </row>
    <row r="793" spans="1:42" ht="15.75" customHeight="1" x14ac:dyDescent="0.3">
      <c r="A793" s="36"/>
      <c r="B793" s="37"/>
      <c r="C793" s="37"/>
      <c r="D793" s="37"/>
      <c r="E793" s="37"/>
      <c r="F793" s="37"/>
      <c r="G793" s="37"/>
      <c r="H793" s="37"/>
      <c r="I793" s="38"/>
      <c r="J793" s="37"/>
      <c r="K793" s="37"/>
      <c r="L793" s="38"/>
      <c r="M793" s="38"/>
      <c r="N793" s="38"/>
      <c r="O793" s="38"/>
      <c r="Q793" s="37"/>
      <c r="R793" s="37"/>
      <c r="S793" s="37"/>
      <c r="T793" s="39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40"/>
      <c r="AH793" s="41"/>
      <c r="AI793" s="42"/>
      <c r="AJ793" s="43"/>
      <c r="AK793" s="44"/>
      <c r="AL793" s="36"/>
      <c r="AM793" s="36"/>
      <c r="AP793" s="45"/>
    </row>
    <row r="794" spans="1:42" ht="15.75" customHeight="1" x14ac:dyDescent="0.3">
      <c r="A794" s="36"/>
      <c r="B794" s="37"/>
      <c r="C794" s="37"/>
      <c r="D794" s="37"/>
      <c r="E794" s="37"/>
      <c r="F794" s="37"/>
      <c r="G794" s="37"/>
      <c r="H794" s="37"/>
      <c r="I794" s="38"/>
      <c r="J794" s="37"/>
      <c r="K794" s="37"/>
      <c r="L794" s="38"/>
      <c r="M794" s="38"/>
      <c r="N794" s="38"/>
      <c r="O794" s="38"/>
      <c r="Q794" s="37"/>
      <c r="R794" s="37"/>
      <c r="S794" s="37"/>
      <c r="T794" s="39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40"/>
      <c r="AH794" s="41"/>
      <c r="AI794" s="42"/>
      <c r="AJ794" s="43"/>
      <c r="AK794" s="44"/>
      <c r="AL794" s="36"/>
      <c r="AM794" s="36"/>
      <c r="AP794" s="45"/>
    </row>
    <row r="795" spans="1:42" ht="15.75" customHeight="1" x14ac:dyDescent="0.3">
      <c r="A795" s="36"/>
      <c r="B795" s="37"/>
      <c r="C795" s="37"/>
      <c r="D795" s="37"/>
      <c r="E795" s="37"/>
      <c r="F795" s="37"/>
      <c r="G795" s="37"/>
      <c r="H795" s="37"/>
      <c r="I795" s="38"/>
      <c r="J795" s="37"/>
      <c r="K795" s="37"/>
      <c r="L795" s="38"/>
      <c r="M795" s="38"/>
      <c r="N795" s="38"/>
      <c r="O795" s="38"/>
      <c r="Q795" s="37"/>
      <c r="R795" s="37"/>
      <c r="S795" s="37"/>
      <c r="T795" s="39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40"/>
      <c r="AH795" s="41"/>
      <c r="AI795" s="42"/>
      <c r="AJ795" s="43"/>
      <c r="AK795" s="44"/>
      <c r="AL795" s="36"/>
      <c r="AM795" s="36"/>
      <c r="AP795" s="45"/>
    </row>
    <row r="796" spans="1:42" ht="15.75" customHeight="1" x14ac:dyDescent="0.3">
      <c r="A796" s="36"/>
      <c r="B796" s="37"/>
      <c r="C796" s="37"/>
      <c r="D796" s="37"/>
      <c r="E796" s="37"/>
      <c r="F796" s="37"/>
      <c r="G796" s="37"/>
      <c r="H796" s="37"/>
      <c r="I796" s="38"/>
      <c r="J796" s="37"/>
      <c r="K796" s="37"/>
      <c r="L796" s="38"/>
      <c r="M796" s="38"/>
      <c r="N796" s="38"/>
      <c r="O796" s="38"/>
      <c r="Q796" s="37"/>
      <c r="R796" s="37"/>
      <c r="S796" s="37"/>
      <c r="T796" s="39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40"/>
      <c r="AH796" s="41"/>
      <c r="AI796" s="42"/>
      <c r="AJ796" s="43"/>
      <c r="AK796" s="44"/>
      <c r="AL796" s="36"/>
      <c r="AM796" s="36"/>
      <c r="AP796" s="45"/>
    </row>
    <row r="797" spans="1:42" ht="15.75" customHeight="1" x14ac:dyDescent="0.3">
      <c r="A797" s="36"/>
      <c r="B797" s="37"/>
      <c r="C797" s="37"/>
      <c r="D797" s="37"/>
      <c r="E797" s="37"/>
      <c r="F797" s="37"/>
      <c r="G797" s="37"/>
      <c r="H797" s="37"/>
      <c r="I797" s="38"/>
      <c r="J797" s="37"/>
      <c r="K797" s="37"/>
      <c r="L797" s="38"/>
      <c r="M797" s="38"/>
      <c r="N797" s="38"/>
      <c r="O797" s="38"/>
      <c r="Q797" s="37"/>
      <c r="R797" s="37"/>
      <c r="S797" s="37"/>
      <c r="T797" s="39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40"/>
      <c r="AH797" s="41"/>
      <c r="AI797" s="42"/>
      <c r="AJ797" s="43"/>
      <c r="AK797" s="44"/>
      <c r="AL797" s="36"/>
      <c r="AM797" s="36"/>
      <c r="AP797" s="45"/>
    </row>
    <row r="798" spans="1:42" ht="15.75" customHeight="1" x14ac:dyDescent="0.3">
      <c r="A798" s="36"/>
      <c r="B798" s="37"/>
      <c r="C798" s="37"/>
      <c r="D798" s="37"/>
      <c r="E798" s="37"/>
      <c r="F798" s="37"/>
      <c r="G798" s="37"/>
      <c r="H798" s="37"/>
      <c r="I798" s="38"/>
      <c r="J798" s="37"/>
      <c r="K798" s="37"/>
      <c r="L798" s="38"/>
      <c r="M798" s="38"/>
      <c r="N798" s="38"/>
      <c r="O798" s="38"/>
      <c r="Q798" s="37"/>
      <c r="R798" s="37"/>
      <c r="S798" s="37"/>
      <c r="T798" s="39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40"/>
      <c r="AH798" s="41"/>
      <c r="AI798" s="42"/>
      <c r="AJ798" s="43"/>
      <c r="AK798" s="44"/>
      <c r="AL798" s="36"/>
      <c r="AM798" s="36"/>
      <c r="AP798" s="45"/>
    </row>
    <row r="799" spans="1:42" ht="15.75" customHeight="1" x14ac:dyDescent="0.3">
      <c r="A799" s="36"/>
      <c r="B799" s="37"/>
      <c r="C799" s="37"/>
      <c r="D799" s="37"/>
      <c r="E799" s="37"/>
      <c r="F799" s="37"/>
      <c r="G799" s="37"/>
      <c r="H799" s="37"/>
      <c r="I799" s="38"/>
      <c r="J799" s="37"/>
      <c r="K799" s="37"/>
      <c r="L799" s="38"/>
      <c r="M799" s="38"/>
      <c r="N799" s="38"/>
      <c r="O799" s="38"/>
      <c r="Q799" s="37"/>
      <c r="R799" s="37"/>
      <c r="S799" s="37"/>
      <c r="T799" s="39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40"/>
      <c r="AH799" s="41"/>
      <c r="AI799" s="42"/>
      <c r="AJ799" s="43"/>
      <c r="AK799" s="44"/>
      <c r="AL799" s="36"/>
      <c r="AM799" s="36"/>
      <c r="AP799" s="45"/>
    </row>
    <row r="800" spans="1:42" ht="15.75" customHeight="1" x14ac:dyDescent="0.3">
      <c r="A800" s="36"/>
      <c r="B800" s="37"/>
      <c r="C800" s="37"/>
      <c r="D800" s="37"/>
      <c r="E800" s="37"/>
      <c r="F800" s="37"/>
      <c r="G800" s="37"/>
      <c r="H800" s="37"/>
      <c r="I800" s="38"/>
      <c r="J800" s="37"/>
      <c r="K800" s="37"/>
      <c r="L800" s="38"/>
      <c r="M800" s="38"/>
      <c r="N800" s="38"/>
      <c r="O800" s="38"/>
      <c r="Q800" s="37"/>
      <c r="R800" s="37"/>
      <c r="S800" s="37"/>
      <c r="T800" s="39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40"/>
      <c r="AH800" s="41"/>
      <c r="AI800" s="42"/>
      <c r="AJ800" s="43"/>
      <c r="AK800" s="44"/>
      <c r="AL800" s="36"/>
      <c r="AM800" s="36"/>
      <c r="AP800" s="45"/>
    </row>
    <row r="801" spans="1:42" ht="15.75" customHeight="1" x14ac:dyDescent="0.3">
      <c r="A801" s="36"/>
      <c r="B801" s="37"/>
      <c r="C801" s="37"/>
      <c r="D801" s="37"/>
      <c r="E801" s="37"/>
      <c r="F801" s="37"/>
      <c r="G801" s="37"/>
      <c r="H801" s="37"/>
      <c r="I801" s="38"/>
      <c r="J801" s="37"/>
      <c r="K801" s="37"/>
      <c r="L801" s="38"/>
      <c r="M801" s="38"/>
      <c r="N801" s="38"/>
      <c r="O801" s="38"/>
      <c r="Q801" s="37"/>
      <c r="R801" s="37"/>
      <c r="S801" s="37"/>
      <c r="T801" s="39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40"/>
      <c r="AH801" s="41"/>
      <c r="AI801" s="42"/>
      <c r="AJ801" s="43"/>
      <c r="AK801" s="44"/>
      <c r="AL801" s="36"/>
      <c r="AM801" s="36"/>
      <c r="AP801" s="45"/>
    </row>
    <row r="802" spans="1:42" ht="15.75" customHeight="1" x14ac:dyDescent="0.3">
      <c r="A802" s="36"/>
      <c r="B802" s="37"/>
      <c r="C802" s="37"/>
      <c r="D802" s="37"/>
      <c r="E802" s="37"/>
      <c r="F802" s="37"/>
      <c r="G802" s="37"/>
      <c r="H802" s="37"/>
      <c r="I802" s="38"/>
      <c r="J802" s="37"/>
      <c r="K802" s="37"/>
      <c r="L802" s="38"/>
      <c r="M802" s="38"/>
      <c r="N802" s="38"/>
      <c r="O802" s="38"/>
      <c r="Q802" s="37"/>
      <c r="R802" s="37"/>
      <c r="S802" s="37"/>
      <c r="T802" s="39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40"/>
      <c r="AH802" s="41"/>
      <c r="AI802" s="42"/>
      <c r="AJ802" s="43"/>
      <c r="AK802" s="44"/>
      <c r="AL802" s="36"/>
      <c r="AM802" s="36"/>
      <c r="AP802" s="45"/>
    </row>
    <row r="803" spans="1:42" ht="15.75" customHeight="1" x14ac:dyDescent="0.3">
      <c r="A803" s="36"/>
      <c r="B803" s="37"/>
      <c r="C803" s="37"/>
      <c r="D803" s="37"/>
      <c r="E803" s="37"/>
      <c r="F803" s="37"/>
      <c r="G803" s="37"/>
      <c r="H803" s="37"/>
      <c r="I803" s="38"/>
      <c r="J803" s="37"/>
      <c r="K803" s="37"/>
      <c r="L803" s="38"/>
      <c r="M803" s="38"/>
      <c r="N803" s="38"/>
      <c r="O803" s="38"/>
      <c r="Q803" s="37"/>
      <c r="R803" s="37"/>
      <c r="S803" s="37"/>
      <c r="T803" s="39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40"/>
      <c r="AH803" s="41"/>
      <c r="AI803" s="42"/>
      <c r="AJ803" s="43"/>
      <c r="AK803" s="44"/>
      <c r="AL803" s="36"/>
      <c r="AM803" s="36"/>
      <c r="AP803" s="45"/>
    </row>
    <row r="804" spans="1:42" ht="15.75" customHeight="1" x14ac:dyDescent="0.3">
      <c r="A804" s="36"/>
      <c r="B804" s="37"/>
      <c r="C804" s="37"/>
      <c r="D804" s="37"/>
      <c r="E804" s="37"/>
      <c r="F804" s="37"/>
      <c r="G804" s="37"/>
      <c r="H804" s="37"/>
      <c r="I804" s="38"/>
      <c r="J804" s="37"/>
      <c r="K804" s="37"/>
      <c r="L804" s="38"/>
      <c r="M804" s="38"/>
      <c r="N804" s="38"/>
      <c r="O804" s="38"/>
      <c r="Q804" s="37"/>
      <c r="R804" s="37"/>
      <c r="S804" s="37"/>
      <c r="T804" s="39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40"/>
      <c r="AH804" s="41"/>
      <c r="AI804" s="42"/>
      <c r="AJ804" s="43"/>
      <c r="AK804" s="44"/>
      <c r="AL804" s="36"/>
      <c r="AM804" s="36"/>
      <c r="AP804" s="45"/>
    </row>
    <row r="805" spans="1:42" ht="15.75" customHeight="1" x14ac:dyDescent="0.3">
      <c r="A805" s="36"/>
      <c r="B805" s="37"/>
      <c r="C805" s="37"/>
      <c r="D805" s="37"/>
      <c r="E805" s="37"/>
      <c r="F805" s="37"/>
      <c r="G805" s="37"/>
      <c r="H805" s="37"/>
      <c r="I805" s="38"/>
      <c r="J805" s="37"/>
      <c r="K805" s="37"/>
      <c r="L805" s="38"/>
      <c r="M805" s="38"/>
      <c r="N805" s="38"/>
      <c r="O805" s="38"/>
      <c r="Q805" s="37"/>
      <c r="R805" s="37"/>
      <c r="S805" s="37"/>
      <c r="T805" s="39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40"/>
      <c r="AH805" s="41"/>
      <c r="AI805" s="42"/>
      <c r="AJ805" s="43"/>
      <c r="AK805" s="44"/>
      <c r="AL805" s="36"/>
      <c r="AM805" s="36"/>
      <c r="AP805" s="45"/>
    </row>
    <row r="806" spans="1:42" ht="15.75" customHeight="1" x14ac:dyDescent="0.3">
      <c r="A806" s="36"/>
      <c r="B806" s="37"/>
      <c r="C806" s="37"/>
      <c r="D806" s="37"/>
      <c r="E806" s="37"/>
      <c r="F806" s="37"/>
      <c r="G806" s="37"/>
      <c r="H806" s="37"/>
      <c r="I806" s="38"/>
      <c r="J806" s="37"/>
      <c r="K806" s="37"/>
      <c r="L806" s="38"/>
      <c r="M806" s="38"/>
      <c r="N806" s="38"/>
      <c r="O806" s="38"/>
      <c r="Q806" s="37"/>
      <c r="R806" s="37"/>
      <c r="S806" s="37"/>
      <c r="T806" s="39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40"/>
      <c r="AH806" s="41"/>
      <c r="AI806" s="42"/>
      <c r="AJ806" s="43"/>
      <c r="AK806" s="44"/>
      <c r="AL806" s="36"/>
      <c r="AM806" s="36"/>
      <c r="AP806" s="45"/>
    </row>
    <row r="807" spans="1:42" ht="15.75" customHeight="1" x14ac:dyDescent="0.3">
      <c r="A807" s="36"/>
      <c r="B807" s="37"/>
      <c r="C807" s="37"/>
      <c r="D807" s="37"/>
      <c r="E807" s="37"/>
      <c r="F807" s="37"/>
      <c r="G807" s="37"/>
      <c r="H807" s="37"/>
      <c r="I807" s="38"/>
      <c r="J807" s="37"/>
      <c r="K807" s="37"/>
      <c r="L807" s="38"/>
      <c r="M807" s="38"/>
      <c r="N807" s="38"/>
      <c r="O807" s="38"/>
      <c r="Q807" s="37"/>
      <c r="R807" s="37"/>
      <c r="S807" s="37"/>
      <c r="T807" s="39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40"/>
      <c r="AH807" s="41"/>
      <c r="AI807" s="42"/>
      <c r="AJ807" s="43"/>
      <c r="AK807" s="44"/>
      <c r="AL807" s="36"/>
      <c r="AM807" s="36"/>
      <c r="AP807" s="45"/>
    </row>
    <row r="808" spans="1:42" ht="15.75" customHeight="1" x14ac:dyDescent="0.3">
      <c r="A808" s="36"/>
      <c r="B808" s="37"/>
      <c r="C808" s="37"/>
      <c r="D808" s="37"/>
      <c r="E808" s="37"/>
      <c r="F808" s="37"/>
      <c r="G808" s="37"/>
      <c r="H808" s="37"/>
      <c r="I808" s="38"/>
      <c r="J808" s="37"/>
      <c r="K808" s="37"/>
      <c r="L808" s="38"/>
      <c r="M808" s="38"/>
      <c r="N808" s="38"/>
      <c r="O808" s="38"/>
      <c r="Q808" s="37"/>
      <c r="R808" s="37"/>
      <c r="S808" s="37"/>
      <c r="T808" s="39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40"/>
      <c r="AH808" s="41"/>
      <c r="AI808" s="42"/>
      <c r="AJ808" s="43"/>
      <c r="AK808" s="44"/>
      <c r="AL808" s="36"/>
      <c r="AM808" s="36"/>
      <c r="AP808" s="45"/>
    </row>
    <row r="809" spans="1:42" ht="15.75" customHeight="1" x14ac:dyDescent="0.3">
      <c r="A809" s="36"/>
      <c r="B809" s="37"/>
      <c r="C809" s="37"/>
      <c r="D809" s="37"/>
      <c r="E809" s="37"/>
      <c r="F809" s="37"/>
      <c r="G809" s="37"/>
      <c r="H809" s="37"/>
      <c r="I809" s="38"/>
      <c r="J809" s="37"/>
      <c r="K809" s="37"/>
      <c r="L809" s="38"/>
      <c r="M809" s="38"/>
      <c r="N809" s="38"/>
      <c r="O809" s="38"/>
      <c r="Q809" s="37"/>
      <c r="R809" s="37"/>
      <c r="S809" s="37"/>
      <c r="T809" s="39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40"/>
      <c r="AH809" s="41"/>
      <c r="AI809" s="42"/>
      <c r="AJ809" s="43"/>
      <c r="AK809" s="44"/>
      <c r="AL809" s="36"/>
      <c r="AM809" s="36"/>
      <c r="AP809" s="45"/>
    </row>
    <row r="810" spans="1:42" ht="15.75" customHeight="1" x14ac:dyDescent="0.3">
      <c r="A810" s="36"/>
      <c r="B810" s="37"/>
      <c r="C810" s="37"/>
      <c r="D810" s="37"/>
      <c r="E810" s="37"/>
      <c r="F810" s="37"/>
      <c r="G810" s="37"/>
      <c r="H810" s="37"/>
      <c r="I810" s="38"/>
      <c r="J810" s="37"/>
      <c r="K810" s="37"/>
      <c r="L810" s="38"/>
      <c r="M810" s="38"/>
      <c r="N810" s="38"/>
      <c r="O810" s="38"/>
      <c r="Q810" s="37"/>
      <c r="R810" s="37"/>
      <c r="S810" s="37"/>
      <c r="T810" s="39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40"/>
      <c r="AH810" s="41"/>
      <c r="AI810" s="42"/>
      <c r="AJ810" s="43"/>
      <c r="AK810" s="44"/>
      <c r="AL810" s="36"/>
      <c r="AM810" s="36"/>
      <c r="AP810" s="45"/>
    </row>
    <row r="811" spans="1:42" ht="15.75" customHeight="1" x14ac:dyDescent="0.3">
      <c r="A811" s="36"/>
      <c r="B811" s="37"/>
      <c r="C811" s="37"/>
      <c r="D811" s="37"/>
      <c r="E811" s="37"/>
      <c r="F811" s="37"/>
      <c r="G811" s="37"/>
      <c r="H811" s="37"/>
      <c r="I811" s="38"/>
      <c r="J811" s="37"/>
      <c r="K811" s="37"/>
      <c r="L811" s="38"/>
      <c r="M811" s="38"/>
      <c r="N811" s="38"/>
      <c r="O811" s="38"/>
      <c r="Q811" s="37"/>
      <c r="R811" s="37"/>
      <c r="S811" s="37"/>
      <c r="T811" s="39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40"/>
      <c r="AH811" s="41"/>
      <c r="AI811" s="42"/>
      <c r="AJ811" s="43"/>
      <c r="AK811" s="44"/>
      <c r="AL811" s="36"/>
      <c r="AM811" s="36"/>
      <c r="AP811" s="45"/>
    </row>
    <row r="812" spans="1:42" ht="15.75" customHeight="1" x14ac:dyDescent="0.3">
      <c r="A812" s="36"/>
      <c r="B812" s="37"/>
      <c r="C812" s="37"/>
      <c r="D812" s="37"/>
      <c r="E812" s="37"/>
      <c r="F812" s="37"/>
      <c r="G812" s="37"/>
      <c r="H812" s="37"/>
      <c r="I812" s="38"/>
      <c r="J812" s="37"/>
      <c r="K812" s="37"/>
      <c r="L812" s="38"/>
      <c r="M812" s="38"/>
      <c r="N812" s="38"/>
      <c r="O812" s="38"/>
      <c r="Q812" s="37"/>
      <c r="R812" s="37"/>
      <c r="S812" s="37"/>
      <c r="T812" s="39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40"/>
      <c r="AH812" s="41"/>
      <c r="AI812" s="42"/>
      <c r="AJ812" s="43"/>
      <c r="AK812" s="44"/>
      <c r="AL812" s="36"/>
      <c r="AM812" s="36"/>
      <c r="AP812" s="45"/>
    </row>
    <row r="813" spans="1:42" ht="15.75" customHeight="1" x14ac:dyDescent="0.3">
      <c r="A813" s="36"/>
      <c r="B813" s="37"/>
      <c r="C813" s="37"/>
      <c r="D813" s="37"/>
      <c r="E813" s="37"/>
      <c r="F813" s="37"/>
      <c r="G813" s="37"/>
      <c r="H813" s="37"/>
      <c r="I813" s="38"/>
      <c r="J813" s="37"/>
      <c r="K813" s="37"/>
      <c r="L813" s="38"/>
      <c r="M813" s="38"/>
      <c r="N813" s="38"/>
      <c r="O813" s="38"/>
      <c r="Q813" s="37"/>
      <c r="R813" s="37"/>
      <c r="S813" s="37"/>
      <c r="T813" s="39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40"/>
      <c r="AH813" s="41"/>
      <c r="AI813" s="42"/>
      <c r="AJ813" s="43"/>
      <c r="AK813" s="44"/>
      <c r="AL813" s="36"/>
      <c r="AM813" s="36"/>
      <c r="AP813" s="45"/>
    </row>
    <row r="814" spans="1:42" ht="15.75" customHeight="1" x14ac:dyDescent="0.3">
      <c r="A814" s="36"/>
      <c r="B814" s="37"/>
      <c r="C814" s="37"/>
      <c r="D814" s="37"/>
      <c r="E814" s="37"/>
      <c r="F814" s="37"/>
      <c r="G814" s="37"/>
      <c r="H814" s="37"/>
      <c r="I814" s="38"/>
      <c r="J814" s="37"/>
      <c r="K814" s="37"/>
      <c r="L814" s="38"/>
      <c r="M814" s="38"/>
      <c r="N814" s="38"/>
      <c r="O814" s="38"/>
      <c r="Q814" s="37"/>
      <c r="R814" s="37"/>
      <c r="S814" s="37"/>
      <c r="T814" s="39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40"/>
      <c r="AH814" s="41"/>
      <c r="AI814" s="42"/>
      <c r="AJ814" s="43"/>
      <c r="AK814" s="44"/>
      <c r="AL814" s="36"/>
      <c r="AM814" s="36"/>
      <c r="AP814" s="45"/>
    </row>
    <row r="815" spans="1:42" ht="15.75" customHeight="1" x14ac:dyDescent="0.3">
      <c r="A815" s="36"/>
      <c r="B815" s="37"/>
      <c r="C815" s="37"/>
      <c r="D815" s="37"/>
      <c r="E815" s="37"/>
      <c r="F815" s="37"/>
      <c r="G815" s="37"/>
      <c r="H815" s="37"/>
      <c r="I815" s="38"/>
      <c r="J815" s="37"/>
      <c r="K815" s="37"/>
      <c r="L815" s="38"/>
      <c r="M815" s="38"/>
      <c r="N815" s="38"/>
      <c r="O815" s="38"/>
      <c r="Q815" s="37"/>
      <c r="R815" s="37"/>
      <c r="S815" s="37"/>
      <c r="T815" s="39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40"/>
      <c r="AH815" s="41"/>
      <c r="AI815" s="42"/>
      <c r="AJ815" s="43"/>
      <c r="AK815" s="44"/>
      <c r="AL815" s="36"/>
      <c r="AM815" s="36"/>
      <c r="AP815" s="45"/>
    </row>
    <row r="816" spans="1:42" ht="15.75" customHeight="1" x14ac:dyDescent="0.3">
      <c r="A816" s="36"/>
      <c r="B816" s="37"/>
      <c r="C816" s="37"/>
      <c r="D816" s="37"/>
      <c r="E816" s="37"/>
      <c r="F816" s="37"/>
      <c r="G816" s="37"/>
      <c r="H816" s="37"/>
      <c r="I816" s="38"/>
      <c r="J816" s="37"/>
      <c r="K816" s="37"/>
      <c r="L816" s="38"/>
      <c r="M816" s="38"/>
      <c r="N816" s="38"/>
      <c r="O816" s="38"/>
      <c r="Q816" s="37"/>
      <c r="R816" s="37"/>
      <c r="S816" s="37"/>
      <c r="T816" s="39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40"/>
      <c r="AH816" s="41"/>
      <c r="AI816" s="42"/>
      <c r="AJ816" s="43"/>
      <c r="AK816" s="44"/>
      <c r="AL816" s="36"/>
      <c r="AM816" s="36"/>
      <c r="AP816" s="45"/>
    </row>
    <row r="817" spans="1:42" ht="15.75" customHeight="1" x14ac:dyDescent="0.3">
      <c r="A817" s="36"/>
      <c r="B817" s="37"/>
      <c r="C817" s="37"/>
      <c r="D817" s="37"/>
      <c r="E817" s="37"/>
      <c r="F817" s="37"/>
      <c r="G817" s="37"/>
      <c r="H817" s="37"/>
      <c r="I817" s="38"/>
      <c r="J817" s="37"/>
      <c r="K817" s="37"/>
      <c r="L817" s="38"/>
      <c r="M817" s="38"/>
      <c r="N817" s="38"/>
      <c r="O817" s="38"/>
      <c r="Q817" s="37"/>
      <c r="R817" s="37"/>
      <c r="S817" s="37"/>
      <c r="T817" s="39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40"/>
      <c r="AH817" s="41"/>
      <c r="AI817" s="42"/>
      <c r="AJ817" s="43"/>
      <c r="AK817" s="44"/>
      <c r="AL817" s="36"/>
      <c r="AM817" s="36"/>
      <c r="AP817" s="45"/>
    </row>
    <row r="818" spans="1:42" ht="15.75" customHeight="1" x14ac:dyDescent="0.3">
      <c r="A818" s="36"/>
      <c r="B818" s="37"/>
      <c r="C818" s="37"/>
      <c r="D818" s="37"/>
      <c r="E818" s="37"/>
      <c r="F818" s="37"/>
      <c r="G818" s="37"/>
      <c r="H818" s="37"/>
      <c r="I818" s="38"/>
      <c r="J818" s="37"/>
      <c r="K818" s="37"/>
      <c r="L818" s="38"/>
      <c r="M818" s="38"/>
      <c r="N818" s="38"/>
      <c r="O818" s="38"/>
      <c r="Q818" s="37"/>
      <c r="R818" s="37"/>
      <c r="S818" s="37"/>
      <c r="T818" s="39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40"/>
      <c r="AH818" s="41"/>
      <c r="AI818" s="42"/>
      <c r="AJ818" s="43"/>
      <c r="AK818" s="44"/>
      <c r="AL818" s="36"/>
      <c r="AM818" s="36"/>
      <c r="AP818" s="45"/>
    </row>
    <row r="819" spans="1:42" ht="15.75" customHeight="1" x14ac:dyDescent="0.3">
      <c r="A819" s="36"/>
      <c r="B819" s="37"/>
      <c r="C819" s="37"/>
      <c r="D819" s="37"/>
      <c r="E819" s="37"/>
      <c r="F819" s="37"/>
      <c r="G819" s="37"/>
      <c r="H819" s="37"/>
      <c r="I819" s="38"/>
      <c r="J819" s="37"/>
      <c r="K819" s="37"/>
      <c r="L819" s="38"/>
      <c r="M819" s="38"/>
      <c r="N819" s="38"/>
      <c r="O819" s="38"/>
      <c r="Q819" s="37"/>
      <c r="R819" s="37"/>
      <c r="S819" s="37"/>
      <c r="T819" s="39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40"/>
      <c r="AH819" s="41"/>
      <c r="AI819" s="42"/>
      <c r="AJ819" s="43"/>
      <c r="AK819" s="44"/>
      <c r="AL819" s="36"/>
      <c r="AM819" s="36"/>
      <c r="AP819" s="45"/>
    </row>
    <row r="820" spans="1:42" ht="15.75" customHeight="1" x14ac:dyDescent="0.3">
      <c r="A820" s="36"/>
      <c r="B820" s="37"/>
      <c r="C820" s="37"/>
      <c r="D820" s="37"/>
      <c r="E820" s="37"/>
      <c r="F820" s="37"/>
      <c r="G820" s="37"/>
      <c r="H820" s="37"/>
      <c r="I820" s="38"/>
      <c r="J820" s="37"/>
      <c r="K820" s="37"/>
      <c r="L820" s="38"/>
      <c r="M820" s="38"/>
      <c r="N820" s="38"/>
      <c r="O820" s="38"/>
      <c r="Q820" s="37"/>
      <c r="R820" s="37"/>
      <c r="S820" s="37"/>
      <c r="T820" s="39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40"/>
      <c r="AH820" s="41"/>
      <c r="AI820" s="42"/>
      <c r="AJ820" s="43"/>
      <c r="AK820" s="44"/>
      <c r="AL820" s="36"/>
      <c r="AM820" s="36"/>
      <c r="AP820" s="45"/>
    </row>
    <row r="821" spans="1:42" ht="15.75" customHeight="1" x14ac:dyDescent="0.3">
      <c r="A821" s="36"/>
      <c r="B821" s="37"/>
      <c r="C821" s="37"/>
      <c r="D821" s="37"/>
      <c r="E821" s="37"/>
      <c r="F821" s="37"/>
      <c r="G821" s="37"/>
      <c r="H821" s="37"/>
      <c r="I821" s="38"/>
      <c r="J821" s="37"/>
      <c r="K821" s="37"/>
      <c r="L821" s="38"/>
      <c r="M821" s="38"/>
      <c r="N821" s="38"/>
      <c r="O821" s="38"/>
      <c r="Q821" s="37"/>
      <c r="R821" s="37"/>
      <c r="S821" s="37"/>
      <c r="T821" s="39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40"/>
      <c r="AH821" s="41"/>
      <c r="AI821" s="42"/>
      <c r="AJ821" s="43"/>
      <c r="AK821" s="44"/>
      <c r="AL821" s="36"/>
      <c r="AM821" s="36"/>
      <c r="AP821" s="45"/>
    </row>
    <row r="822" spans="1:42" ht="15.75" customHeight="1" x14ac:dyDescent="0.3">
      <c r="A822" s="36"/>
      <c r="B822" s="37"/>
      <c r="C822" s="37"/>
      <c r="D822" s="37"/>
      <c r="E822" s="37"/>
      <c r="F822" s="37"/>
      <c r="G822" s="37"/>
      <c r="H822" s="37"/>
      <c r="I822" s="38"/>
      <c r="J822" s="37"/>
      <c r="K822" s="37"/>
      <c r="L822" s="38"/>
      <c r="M822" s="38"/>
      <c r="N822" s="38"/>
      <c r="O822" s="38"/>
      <c r="Q822" s="37"/>
      <c r="R822" s="37"/>
      <c r="S822" s="37"/>
      <c r="T822" s="39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40"/>
      <c r="AH822" s="41"/>
      <c r="AI822" s="42"/>
      <c r="AJ822" s="43"/>
      <c r="AK822" s="44"/>
      <c r="AL822" s="36"/>
      <c r="AM822" s="36"/>
      <c r="AP822" s="45"/>
    </row>
    <row r="823" spans="1:42" ht="15.75" customHeight="1" x14ac:dyDescent="0.3">
      <c r="A823" s="36"/>
      <c r="B823" s="37"/>
      <c r="C823" s="37"/>
      <c r="D823" s="37"/>
      <c r="E823" s="37"/>
      <c r="F823" s="37"/>
      <c r="G823" s="37"/>
      <c r="H823" s="37"/>
      <c r="I823" s="38"/>
      <c r="J823" s="37"/>
      <c r="K823" s="37"/>
      <c r="L823" s="38"/>
      <c r="M823" s="38"/>
      <c r="N823" s="38"/>
      <c r="O823" s="38"/>
      <c r="Q823" s="37"/>
      <c r="R823" s="37"/>
      <c r="S823" s="37"/>
      <c r="T823" s="39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40"/>
      <c r="AH823" s="41"/>
      <c r="AI823" s="42"/>
      <c r="AJ823" s="43"/>
      <c r="AK823" s="44"/>
      <c r="AL823" s="36"/>
      <c r="AM823" s="36"/>
      <c r="AP823" s="45"/>
    </row>
    <row r="824" spans="1:42" ht="15.75" customHeight="1" x14ac:dyDescent="0.3">
      <c r="A824" s="36"/>
      <c r="B824" s="37"/>
      <c r="C824" s="37"/>
      <c r="D824" s="37"/>
      <c r="E824" s="37"/>
      <c r="F824" s="37"/>
      <c r="G824" s="37"/>
      <c r="H824" s="37"/>
      <c r="I824" s="38"/>
      <c r="J824" s="37"/>
      <c r="K824" s="37"/>
      <c r="L824" s="38"/>
      <c r="M824" s="38"/>
      <c r="N824" s="38"/>
      <c r="O824" s="38"/>
      <c r="Q824" s="37"/>
      <c r="R824" s="37"/>
      <c r="S824" s="37"/>
      <c r="T824" s="39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40"/>
      <c r="AH824" s="41"/>
      <c r="AI824" s="42"/>
      <c r="AJ824" s="43"/>
      <c r="AK824" s="44"/>
      <c r="AL824" s="36"/>
      <c r="AM824" s="36"/>
      <c r="AP824" s="45"/>
    </row>
    <row r="825" spans="1:42" ht="15.75" customHeight="1" x14ac:dyDescent="0.3">
      <c r="A825" s="36"/>
      <c r="B825" s="37"/>
      <c r="C825" s="37"/>
      <c r="D825" s="37"/>
      <c r="E825" s="37"/>
      <c r="F825" s="37"/>
      <c r="G825" s="37"/>
      <c r="H825" s="37"/>
      <c r="I825" s="38"/>
      <c r="J825" s="37"/>
      <c r="K825" s="37"/>
      <c r="L825" s="38"/>
      <c r="M825" s="38"/>
      <c r="N825" s="38"/>
      <c r="O825" s="38"/>
      <c r="Q825" s="37"/>
      <c r="R825" s="37"/>
      <c r="S825" s="37"/>
      <c r="T825" s="39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40"/>
      <c r="AH825" s="41"/>
      <c r="AI825" s="42"/>
      <c r="AJ825" s="43"/>
      <c r="AK825" s="44"/>
      <c r="AL825" s="36"/>
      <c r="AM825" s="36"/>
      <c r="AP825" s="45"/>
    </row>
    <row r="826" spans="1:42" ht="15.75" customHeight="1" x14ac:dyDescent="0.3">
      <c r="A826" s="36"/>
      <c r="B826" s="37"/>
      <c r="C826" s="37"/>
      <c r="D826" s="37"/>
      <c r="E826" s="37"/>
      <c r="F826" s="37"/>
      <c r="G826" s="37"/>
      <c r="H826" s="37"/>
      <c r="I826" s="38"/>
      <c r="J826" s="37"/>
      <c r="K826" s="37"/>
      <c r="L826" s="38"/>
      <c r="M826" s="38"/>
      <c r="N826" s="38"/>
      <c r="O826" s="38"/>
      <c r="Q826" s="37"/>
      <c r="R826" s="37"/>
      <c r="S826" s="37"/>
      <c r="T826" s="39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40"/>
      <c r="AH826" s="41"/>
      <c r="AI826" s="42"/>
      <c r="AJ826" s="43"/>
      <c r="AK826" s="44"/>
      <c r="AL826" s="36"/>
      <c r="AM826" s="36"/>
      <c r="AP826" s="45"/>
    </row>
    <row r="827" spans="1:42" ht="15.75" customHeight="1" x14ac:dyDescent="0.3">
      <c r="A827" s="36"/>
      <c r="B827" s="37"/>
      <c r="C827" s="37"/>
      <c r="D827" s="37"/>
      <c r="E827" s="37"/>
      <c r="F827" s="37"/>
      <c r="G827" s="37"/>
      <c r="H827" s="37"/>
      <c r="I827" s="38"/>
      <c r="J827" s="37"/>
      <c r="K827" s="37"/>
      <c r="L827" s="38"/>
      <c r="M827" s="38"/>
      <c r="N827" s="38"/>
      <c r="O827" s="38"/>
      <c r="Q827" s="37"/>
      <c r="R827" s="37"/>
      <c r="S827" s="37"/>
      <c r="T827" s="39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40"/>
      <c r="AH827" s="41"/>
      <c r="AI827" s="42"/>
      <c r="AJ827" s="43"/>
      <c r="AK827" s="44"/>
      <c r="AL827" s="36"/>
      <c r="AM827" s="36"/>
      <c r="AP827" s="45"/>
    </row>
    <row r="828" spans="1:42" ht="15.75" customHeight="1" x14ac:dyDescent="0.3">
      <c r="A828" s="36"/>
      <c r="B828" s="37"/>
      <c r="C828" s="37"/>
      <c r="D828" s="37"/>
      <c r="E828" s="37"/>
      <c r="F828" s="37"/>
      <c r="G828" s="37"/>
      <c r="H828" s="37"/>
      <c r="I828" s="38"/>
      <c r="J828" s="37"/>
      <c r="K828" s="37"/>
      <c r="L828" s="38"/>
      <c r="M828" s="38"/>
      <c r="N828" s="38"/>
      <c r="O828" s="38"/>
      <c r="Q828" s="37"/>
      <c r="R828" s="37"/>
      <c r="S828" s="37"/>
      <c r="T828" s="39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40"/>
      <c r="AH828" s="41"/>
      <c r="AI828" s="42"/>
      <c r="AJ828" s="43"/>
      <c r="AK828" s="44"/>
      <c r="AL828" s="36"/>
      <c r="AM828" s="36"/>
      <c r="AP828" s="45"/>
    </row>
    <row r="829" spans="1:42" ht="15.75" customHeight="1" x14ac:dyDescent="0.3">
      <c r="A829" s="36"/>
      <c r="B829" s="37"/>
      <c r="C829" s="37"/>
      <c r="D829" s="37"/>
      <c r="E829" s="37"/>
      <c r="F829" s="37"/>
      <c r="G829" s="37"/>
      <c r="H829" s="37"/>
      <c r="I829" s="38"/>
      <c r="J829" s="37"/>
      <c r="K829" s="37"/>
      <c r="L829" s="38"/>
      <c r="M829" s="38"/>
      <c r="N829" s="38"/>
      <c r="O829" s="38"/>
      <c r="Q829" s="37"/>
      <c r="R829" s="37"/>
      <c r="S829" s="37"/>
      <c r="T829" s="39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40"/>
      <c r="AH829" s="41"/>
      <c r="AI829" s="42"/>
      <c r="AJ829" s="43"/>
      <c r="AK829" s="44"/>
      <c r="AL829" s="36"/>
      <c r="AM829" s="36"/>
      <c r="AP829" s="45"/>
    </row>
    <row r="830" spans="1:42" ht="15.75" customHeight="1" x14ac:dyDescent="0.3">
      <c r="A830" s="36"/>
      <c r="B830" s="37"/>
      <c r="C830" s="37"/>
      <c r="D830" s="37"/>
      <c r="E830" s="37"/>
      <c r="F830" s="37"/>
      <c r="G830" s="37"/>
      <c r="H830" s="37"/>
      <c r="I830" s="38"/>
      <c r="J830" s="37"/>
      <c r="K830" s="37"/>
      <c r="L830" s="38"/>
      <c r="M830" s="38"/>
      <c r="N830" s="38"/>
      <c r="O830" s="38"/>
      <c r="Q830" s="37"/>
      <c r="R830" s="37"/>
      <c r="S830" s="37"/>
      <c r="T830" s="39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40"/>
      <c r="AH830" s="41"/>
      <c r="AI830" s="42"/>
      <c r="AJ830" s="43"/>
      <c r="AK830" s="44"/>
      <c r="AL830" s="36"/>
      <c r="AM830" s="36"/>
      <c r="AP830" s="45"/>
    </row>
    <row r="831" spans="1:42" ht="15.75" customHeight="1" x14ac:dyDescent="0.3">
      <c r="A831" s="36"/>
      <c r="B831" s="37"/>
      <c r="C831" s="37"/>
      <c r="D831" s="37"/>
      <c r="E831" s="37"/>
      <c r="F831" s="37"/>
      <c r="G831" s="37"/>
      <c r="H831" s="37"/>
      <c r="I831" s="38"/>
      <c r="J831" s="37"/>
      <c r="K831" s="37"/>
      <c r="L831" s="38"/>
      <c r="M831" s="38"/>
      <c r="N831" s="38"/>
      <c r="O831" s="38"/>
      <c r="Q831" s="37"/>
      <c r="R831" s="37"/>
      <c r="S831" s="37"/>
      <c r="T831" s="39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40"/>
      <c r="AH831" s="41"/>
      <c r="AI831" s="42"/>
      <c r="AJ831" s="43"/>
      <c r="AK831" s="44"/>
      <c r="AL831" s="36"/>
      <c r="AM831" s="36"/>
      <c r="AP831" s="45"/>
    </row>
    <row r="832" spans="1:42" ht="15.75" customHeight="1" x14ac:dyDescent="0.3">
      <c r="A832" s="36"/>
      <c r="B832" s="37"/>
      <c r="C832" s="37"/>
      <c r="D832" s="37"/>
      <c r="E832" s="37"/>
      <c r="F832" s="37"/>
      <c r="G832" s="37"/>
      <c r="H832" s="37"/>
      <c r="I832" s="38"/>
      <c r="J832" s="37"/>
      <c r="K832" s="37"/>
      <c r="L832" s="38"/>
      <c r="M832" s="38"/>
      <c r="N832" s="38"/>
      <c r="O832" s="38"/>
      <c r="Q832" s="37"/>
      <c r="R832" s="37"/>
      <c r="S832" s="37"/>
      <c r="T832" s="39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40"/>
      <c r="AH832" s="41"/>
      <c r="AI832" s="42"/>
      <c r="AJ832" s="43"/>
      <c r="AK832" s="44"/>
      <c r="AL832" s="36"/>
      <c r="AM832" s="36"/>
      <c r="AP832" s="45"/>
    </row>
    <row r="833" spans="1:42" ht="15.75" customHeight="1" x14ac:dyDescent="0.3">
      <c r="A833" s="36"/>
      <c r="B833" s="37"/>
      <c r="C833" s="37"/>
      <c r="D833" s="37"/>
      <c r="E833" s="37"/>
      <c r="F833" s="37"/>
      <c r="G833" s="37"/>
      <c r="H833" s="37"/>
      <c r="I833" s="38"/>
      <c r="J833" s="37"/>
      <c r="K833" s="37"/>
      <c r="L833" s="38"/>
      <c r="M833" s="38"/>
      <c r="N833" s="38"/>
      <c r="O833" s="38"/>
      <c r="Q833" s="37"/>
      <c r="R833" s="37"/>
      <c r="S833" s="37"/>
      <c r="T833" s="39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40"/>
      <c r="AH833" s="41"/>
      <c r="AI833" s="42"/>
      <c r="AJ833" s="43"/>
      <c r="AK833" s="44"/>
      <c r="AL833" s="36"/>
      <c r="AM833" s="36"/>
      <c r="AP833" s="45"/>
    </row>
    <row r="834" spans="1:42" ht="15.75" customHeight="1" x14ac:dyDescent="0.3">
      <c r="A834" s="36"/>
      <c r="B834" s="37"/>
      <c r="C834" s="37"/>
      <c r="D834" s="37"/>
      <c r="E834" s="37"/>
      <c r="F834" s="37"/>
      <c r="G834" s="37"/>
      <c r="H834" s="37"/>
      <c r="I834" s="38"/>
      <c r="J834" s="37"/>
      <c r="K834" s="37"/>
      <c r="L834" s="38"/>
      <c r="M834" s="38"/>
      <c r="N834" s="38"/>
      <c r="O834" s="38"/>
      <c r="Q834" s="37"/>
      <c r="R834" s="37"/>
      <c r="S834" s="37"/>
      <c r="T834" s="39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40"/>
      <c r="AH834" s="41"/>
      <c r="AI834" s="42"/>
      <c r="AJ834" s="43"/>
      <c r="AK834" s="44"/>
      <c r="AL834" s="36"/>
      <c r="AM834" s="36"/>
      <c r="AP834" s="45"/>
    </row>
    <row r="835" spans="1:42" ht="15.75" customHeight="1" x14ac:dyDescent="0.3">
      <c r="A835" s="36"/>
      <c r="B835" s="37"/>
      <c r="C835" s="37"/>
      <c r="D835" s="37"/>
      <c r="E835" s="37"/>
      <c r="F835" s="37"/>
      <c r="G835" s="37"/>
      <c r="H835" s="37"/>
      <c r="I835" s="38"/>
      <c r="J835" s="37"/>
      <c r="K835" s="37"/>
      <c r="L835" s="38"/>
      <c r="M835" s="38"/>
      <c r="N835" s="38"/>
      <c r="O835" s="38"/>
      <c r="Q835" s="37"/>
      <c r="R835" s="37"/>
      <c r="S835" s="37"/>
      <c r="T835" s="39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40"/>
      <c r="AH835" s="41"/>
      <c r="AI835" s="42"/>
      <c r="AJ835" s="43"/>
      <c r="AK835" s="44"/>
      <c r="AL835" s="36"/>
      <c r="AM835" s="36"/>
      <c r="AP835" s="45"/>
    </row>
    <row r="836" spans="1:42" ht="15.75" customHeight="1" x14ac:dyDescent="0.3">
      <c r="A836" s="36"/>
      <c r="B836" s="37"/>
      <c r="C836" s="37"/>
      <c r="D836" s="37"/>
      <c r="E836" s="37"/>
      <c r="F836" s="37"/>
      <c r="G836" s="37"/>
      <c r="H836" s="37"/>
      <c r="I836" s="38"/>
      <c r="J836" s="37"/>
      <c r="K836" s="37"/>
      <c r="L836" s="38"/>
      <c r="M836" s="38"/>
      <c r="N836" s="38"/>
      <c r="O836" s="38"/>
      <c r="Q836" s="37"/>
      <c r="R836" s="37"/>
      <c r="S836" s="37"/>
      <c r="T836" s="39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40"/>
      <c r="AH836" s="41"/>
      <c r="AI836" s="42"/>
      <c r="AJ836" s="43"/>
      <c r="AK836" s="44"/>
      <c r="AL836" s="36"/>
      <c r="AM836" s="36"/>
      <c r="AP836" s="45"/>
    </row>
    <row r="837" spans="1:42" ht="15.75" customHeight="1" x14ac:dyDescent="0.3">
      <c r="A837" s="36"/>
      <c r="B837" s="37"/>
      <c r="C837" s="37"/>
      <c r="D837" s="37"/>
      <c r="E837" s="37"/>
      <c r="F837" s="37"/>
      <c r="G837" s="37"/>
      <c r="H837" s="37"/>
      <c r="I837" s="38"/>
      <c r="J837" s="37"/>
      <c r="K837" s="37"/>
      <c r="L837" s="38"/>
      <c r="M837" s="38"/>
      <c r="N837" s="38"/>
      <c r="O837" s="38"/>
      <c r="Q837" s="37"/>
      <c r="R837" s="37"/>
      <c r="S837" s="37"/>
      <c r="T837" s="39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40"/>
      <c r="AH837" s="41"/>
      <c r="AI837" s="42"/>
      <c r="AJ837" s="43"/>
      <c r="AK837" s="44"/>
      <c r="AL837" s="36"/>
      <c r="AM837" s="36"/>
      <c r="AP837" s="45"/>
    </row>
    <row r="838" spans="1:42" ht="15.75" customHeight="1" x14ac:dyDescent="0.3">
      <c r="A838" s="36"/>
      <c r="B838" s="37"/>
      <c r="C838" s="37"/>
      <c r="D838" s="37"/>
      <c r="E838" s="37"/>
      <c r="F838" s="37"/>
      <c r="G838" s="37"/>
      <c r="H838" s="37"/>
      <c r="I838" s="38"/>
      <c r="J838" s="37"/>
      <c r="K838" s="37"/>
      <c r="L838" s="38"/>
      <c r="M838" s="38"/>
      <c r="N838" s="38"/>
      <c r="O838" s="38"/>
      <c r="Q838" s="37"/>
      <c r="R838" s="37"/>
      <c r="S838" s="37"/>
      <c r="T838" s="39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40"/>
      <c r="AH838" s="41"/>
      <c r="AI838" s="42"/>
      <c r="AJ838" s="43"/>
      <c r="AK838" s="44"/>
      <c r="AL838" s="36"/>
      <c r="AM838" s="36"/>
      <c r="AP838" s="45"/>
    </row>
    <row r="839" spans="1:42" ht="15.75" customHeight="1" x14ac:dyDescent="0.3">
      <c r="A839" s="36"/>
      <c r="B839" s="37"/>
      <c r="C839" s="37"/>
      <c r="D839" s="37"/>
      <c r="E839" s="37"/>
      <c r="F839" s="37"/>
      <c r="G839" s="37"/>
      <c r="H839" s="37"/>
      <c r="I839" s="38"/>
      <c r="J839" s="37"/>
      <c r="K839" s="37"/>
      <c r="L839" s="38"/>
      <c r="M839" s="38"/>
      <c r="N839" s="38"/>
      <c r="O839" s="38"/>
      <c r="Q839" s="37"/>
      <c r="R839" s="37"/>
      <c r="S839" s="37"/>
      <c r="T839" s="39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40"/>
      <c r="AH839" s="41"/>
      <c r="AI839" s="42"/>
      <c r="AJ839" s="43"/>
      <c r="AK839" s="44"/>
      <c r="AL839" s="36"/>
      <c r="AM839" s="36"/>
      <c r="AP839" s="45"/>
    </row>
    <row r="840" spans="1:42" ht="15.75" customHeight="1" x14ac:dyDescent="0.3">
      <c r="A840" s="36"/>
      <c r="B840" s="37"/>
      <c r="C840" s="37"/>
      <c r="D840" s="37"/>
      <c r="E840" s="37"/>
      <c r="F840" s="37"/>
      <c r="G840" s="37"/>
      <c r="H840" s="37"/>
      <c r="I840" s="38"/>
      <c r="J840" s="37"/>
      <c r="K840" s="37"/>
      <c r="L840" s="38"/>
      <c r="M840" s="38"/>
      <c r="N840" s="38"/>
      <c r="O840" s="38"/>
      <c r="Q840" s="37"/>
      <c r="R840" s="37"/>
      <c r="S840" s="37"/>
      <c r="T840" s="39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40"/>
      <c r="AH840" s="41"/>
      <c r="AI840" s="42"/>
      <c r="AJ840" s="43"/>
      <c r="AK840" s="44"/>
      <c r="AL840" s="36"/>
      <c r="AM840" s="36"/>
      <c r="AP840" s="45"/>
    </row>
    <row r="841" spans="1:42" ht="15.75" customHeight="1" x14ac:dyDescent="0.3">
      <c r="A841" s="36"/>
      <c r="B841" s="37"/>
      <c r="C841" s="37"/>
      <c r="D841" s="37"/>
      <c r="E841" s="37"/>
      <c r="F841" s="37"/>
      <c r="G841" s="37"/>
      <c r="H841" s="37"/>
      <c r="I841" s="38"/>
      <c r="J841" s="37"/>
      <c r="K841" s="37"/>
      <c r="L841" s="38"/>
      <c r="M841" s="38"/>
      <c r="N841" s="38"/>
      <c r="O841" s="38"/>
      <c r="Q841" s="37"/>
      <c r="R841" s="37"/>
      <c r="S841" s="37"/>
      <c r="T841" s="39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40"/>
      <c r="AH841" s="41"/>
      <c r="AI841" s="42"/>
      <c r="AJ841" s="43"/>
      <c r="AK841" s="44"/>
      <c r="AL841" s="36"/>
      <c r="AM841" s="36"/>
      <c r="AP841" s="45"/>
    </row>
    <row r="842" spans="1:42" ht="15.75" customHeight="1" x14ac:dyDescent="0.3">
      <c r="A842" s="36"/>
      <c r="B842" s="37"/>
      <c r="C842" s="37"/>
      <c r="D842" s="37"/>
      <c r="E842" s="37"/>
      <c r="F842" s="37"/>
      <c r="G842" s="37"/>
      <c r="H842" s="37"/>
      <c r="I842" s="38"/>
      <c r="J842" s="37"/>
      <c r="K842" s="37"/>
      <c r="L842" s="38"/>
      <c r="M842" s="38"/>
      <c r="N842" s="38"/>
      <c r="O842" s="38"/>
      <c r="Q842" s="37"/>
      <c r="R842" s="37"/>
      <c r="S842" s="37"/>
      <c r="T842" s="39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40"/>
      <c r="AH842" s="41"/>
      <c r="AI842" s="42"/>
      <c r="AJ842" s="43"/>
      <c r="AK842" s="44"/>
      <c r="AL842" s="36"/>
      <c r="AM842" s="36"/>
      <c r="AP842" s="45"/>
    </row>
    <row r="843" spans="1:42" ht="15.75" customHeight="1" x14ac:dyDescent="0.3">
      <c r="A843" s="36"/>
      <c r="B843" s="37"/>
      <c r="C843" s="37"/>
      <c r="D843" s="37"/>
      <c r="E843" s="37"/>
      <c r="F843" s="37"/>
      <c r="G843" s="37"/>
      <c r="H843" s="37"/>
      <c r="I843" s="38"/>
      <c r="J843" s="37"/>
      <c r="K843" s="37"/>
      <c r="L843" s="38"/>
      <c r="M843" s="38"/>
      <c r="N843" s="38"/>
      <c r="O843" s="38"/>
      <c r="Q843" s="37"/>
      <c r="R843" s="37"/>
      <c r="S843" s="37"/>
      <c r="T843" s="39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40"/>
      <c r="AH843" s="41"/>
      <c r="AI843" s="42"/>
      <c r="AJ843" s="43"/>
      <c r="AK843" s="44"/>
      <c r="AL843" s="36"/>
      <c r="AM843" s="36"/>
      <c r="AP843" s="45"/>
    </row>
    <row r="844" spans="1:42" ht="15.75" customHeight="1" x14ac:dyDescent="0.3">
      <c r="A844" s="36"/>
      <c r="B844" s="37"/>
      <c r="C844" s="37"/>
      <c r="D844" s="37"/>
      <c r="E844" s="37"/>
      <c r="F844" s="37"/>
      <c r="G844" s="37"/>
      <c r="H844" s="37"/>
      <c r="I844" s="38"/>
      <c r="J844" s="37"/>
      <c r="K844" s="37"/>
      <c r="L844" s="38"/>
      <c r="M844" s="38"/>
      <c r="N844" s="38"/>
      <c r="O844" s="38"/>
      <c r="Q844" s="37"/>
      <c r="R844" s="37"/>
      <c r="S844" s="37"/>
      <c r="T844" s="39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40"/>
      <c r="AH844" s="41"/>
      <c r="AI844" s="42"/>
      <c r="AJ844" s="43"/>
      <c r="AK844" s="44"/>
      <c r="AL844" s="36"/>
      <c r="AM844" s="36"/>
      <c r="AP844" s="45"/>
    </row>
    <row r="845" spans="1:42" ht="15.75" customHeight="1" x14ac:dyDescent="0.3">
      <c r="A845" s="36"/>
      <c r="B845" s="37"/>
      <c r="C845" s="37"/>
      <c r="D845" s="37"/>
      <c r="E845" s="37"/>
      <c r="F845" s="37"/>
      <c r="G845" s="37"/>
      <c r="H845" s="37"/>
      <c r="I845" s="38"/>
      <c r="J845" s="37"/>
      <c r="K845" s="37"/>
      <c r="L845" s="38"/>
      <c r="M845" s="38"/>
      <c r="N845" s="38"/>
      <c r="O845" s="38"/>
      <c r="Q845" s="37"/>
      <c r="R845" s="37"/>
      <c r="S845" s="37"/>
      <c r="T845" s="39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40"/>
      <c r="AH845" s="41"/>
      <c r="AI845" s="42"/>
      <c r="AJ845" s="43"/>
      <c r="AK845" s="44"/>
      <c r="AL845" s="36"/>
      <c r="AM845" s="36"/>
      <c r="AP845" s="45"/>
    </row>
    <row r="846" spans="1:42" ht="15.75" customHeight="1" x14ac:dyDescent="0.3">
      <c r="A846" s="36"/>
      <c r="B846" s="37"/>
      <c r="C846" s="37"/>
      <c r="D846" s="37"/>
      <c r="E846" s="37"/>
      <c r="F846" s="37"/>
      <c r="G846" s="37"/>
      <c r="H846" s="37"/>
      <c r="I846" s="38"/>
      <c r="J846" s="37"/>
      <c r="K846" s="37"/>
      <c r="L846" s="38"/>
      <c r="M846" s="38"/>
      <c r="N846" s="38"/>
      <c r="O846" s="38"/>
      <c r="Q846" s="37"/>
      <c r="R846" s="37"/>
      <c r="S846" s="37"/>
      <c r="T846" s="39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40"/>
      <c r="AH846" s="41"/>
      <c r="AI846" s="42"/>
      <c r="AJ846" s="43"/>
      <c r="AK846" s="44"/>
      <c r="AL846" s="36"/>
      <c r="AM846" s="36"/>
      <c r="AP846" s="45"/>
    </row>
    <row r="847" spans="1:42" ht="15.75" customHeight="1" x14ac:dyDescent="0.3">
      <c r="A847" s="36"/>
      <c r="B847" s="37"/>
      <c r="C847" s="37"/>
      <c r="D847" s="37"/>
      <c r="E847" s="37"/>
      <c r="F847" s="37"/>
      <c r="G847" s="37"/>
      <c r="H847" s="37"/>
      <c r="I847" s="38"/>
      <c r="J847" s="37"/>
      <c r="K847" s="37"/>
      <c r="L847" s="38"/>
      <c r="M847" s="38"/>
      <c r="N847" s="38"/>
      <c r="O847" s="38"/>
      <c r="Q847" s="37"/>
      <c r="R847" s="37"/>
      <c r="S847" s="37"/>
      <c r="T847" s="39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40"/>
      <c r="AH847" s="41"/>
      <c r="AI847" s="42"/>
      <c r="AJ847" s="43"/>
      <c r="AK847" s="44"/>
      <c r="AL847" s="36"/>
      <c r="AM847" s="36"/>
      <c r="AP847" s="45"/>
    </row>
    <row r="848" spans="1:42" ht="15.75" customHeight="1" x14ac:dyDescent="0.3">
      <c r="A848" s="36"/>
      <c r="B848" s="37"/>
      <c r="C848" s="37"/>
      <c r="D848" s="37"/>
      <c r="E848" s="37"/>
      <c r="F848" s="37"/>
      <c r="G848" s="37"/>
      <c r="H848" s="37"/>
      <c r="I848" s="38"/>
      <c r="J848" s="37"/>
      <c r="K848" s="37"/>
      <c r="L848" s="38"/>
      <c r="M848" s="38"/>
      <c r="N848" s="38"/>
      <c r="O848" s="38"/>
      <c r="Q848" s="37"/>
      <c r="R848" s="37"/>
      <c r="S848" s="37"/>
      <c r="T848" s="39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40"/>
      <c r="AH848" s="41"/>
      <c r="AI848" s="42"/>
      <c r="AJ848" s="43"/>
      <c r="AK848" s="44"/>
      <c r="AL848" s="36"/>
      <c r="AM848" s="36"/>
      <c r="AP848" s="45"/>
    </row>
    <row r="849" spans="1:42" ht="15.75" customHeight="1" x14ac:dyDescent="0.3">
      <c r="A849" s="36"/>
      <c r="B849" s="37"/>
      <c r="C849" s="37"/>
      <c r="D849" s="37"/>
      <c r="E849" s="37"/>
      <c r="F849" s="37"/>
      <c r="G849" s="37"/>
      <c r="H849" s="37"/>
      <c r="I849" s="38"/>
      <c r="J849" s="37"/>
      <c r="K849" s="37"/>
      <c r="L849" s="38"/>
      <c r="M849" s="38"/>
      <c r="N849" s="38"/>
      <c r="O849" s="38"/>
      <c r="Q849" s="37"/>
      <c r="R849" s="37"/>
      <c r="S849" s="37"/>
      <c r="T849" s="39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40"/>
      <c r="AH849" s="41"/>
      <c r="AI849" s="42"/>
      <c r="AJ849" s="43"/>
      <c r="AK849" s="44"/>
      <c r="AL849" s="36"/>
      <c r="AM849" s="36"/>
      <c r="AP849" s="45"/>
    </row>
    <row r="850" spans="1:42" ht="15.75" customHeight="1" x14ac:dyDescent="0.3">
      <c r="A850" s="36"/>
      <c r="B850" s="37"/>
      <c r="C850" s="37"/>
      <c r="D850" s="37"/>
      <c r="E850" s="37"/>
      <c r="F850" s="37"/>
      <c r="G850" s="37"/>
      <c r="H850" s="37"/>
      <c r="I850" s="38"/>
      <c r="J850" s="37"/>
      <c r="K850" s="37"/>
      <c r="L850" s="38"/>
      <c r="M850" s="38"/>
      <c r="N850" s="38"/>
      <c r="O850" s="38"/>
      <c r="Q850" s="37"/>
      <c r="R850" s="37"/>
      <c r="S850" s="37"/>
      <c r="T850" s="39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40"/>
      <c r="AH850" s="41"/>
      <c r="AI850" s="42"/>
      <c r="AJ850" s="43"/>
      <c r="AK850" s="44"/>
      <c r="AL850" s="36"/>
      <c r="AM850" s="36"/>
      <c r="AP850" s="45"/>
    </row>
    <row r="851" spans="1:42" ht="15.75" customHeight="1" x14ac:dyDescent="0.3">
      <c r="A851" s="36"/>
      <c r="B851" s="37"/>
      <c r="C851" s="37"/>
      <c r="D851" s="37"/>
      <c r="E851" s="37"/>
      <c r="F851" s="37"/>
      <c r="G851" s="37"/>
      <c r="H851" s="37"/>
      <c r="I851" s="38"/>
      <c r="J851" s="37"/>
      <c r="K851" s="37"/>
      <c r="L851" s="38"/>
      <c r="M851" s="38"/>
      <c r="N851" s="38"/>
      <c r="O851" s="38"/>
      <c r="Q851" s="37"/>
      <c r="R851" s="37"/>
      <c r="S851" s="37"/>
      <c r="T851" s="39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40"/>
      <c r="AH851" s="41"/>
      <c r="AI851" s="42"/>
      <c r="AJ851" s="43"/>
      <c r="AK851" s="44"/>
      <c r="AL851" s="36"/>
      <c r="AM851" s="36"/>
      <c r="AP851" s="45"/>
    </row>
    <row r="852" spans="1:42" ht="15.75" customHeight="1" x14ac:dyDescent="0.3">
      <c r="A852" s="36"/>
      <c r="B852" s="37"/>
      <c r="C852" s="37"/>
      <c r="D852" s="37"/>
      <c r="E852" s="37"/>
      <c r="F852" s="37"/>
      <c r="G852" s="37"/>
      <c r="H852" s="37"/>
      <c r="I852" s="38"/>
      <c r="J852" s="37"/>
      <c r="K852" s="37"/>
      <c r="L852" s="38"/>
      <c r="M852" s="38"/>
      <c r="N852" s="38"/>
      <c r="O852" s="38"/>
      <c r="Q852" s="37"/>
      <c r="R852" s="37"/>
      <c r="S852" s="37"/>
      <c r="T852" s="39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40"/>
      <c r="AH852" s="41"/>
      <c r="AI852" s="42"/>
      <c r="AJ852" s="43"/>
      <c r="AK852" s="44"/>
      <c r="AL852" s="36"/>
      <c r="AM852" s="36"/>
      <c r="AP852" s="45"/>
    </row>
    <row r="853" spans="1:42" ht="15.75" customHeight="1" x14ac:dyDescent="0.3">
      <c r="A853" s="36"/>
      <c r="B853" s="37"/>
      <c r="C853" s="37"/>
      <c r="D853" s="37"/>
      <c r="E853" s="37"/>
      <c r="F853" s="37"/>
      <c r="G853" s="37"/>
      <c r="H853" s="37"/>
      <c r="I853" s="38"/>
      <c r="J853" s="37"/>
      <c r="K853" s="37"/>
      <c r="L853" s="38"/>
      <c r="M853" s="38"/>
      <c r="N853" s="38"/>
      <c r="O853" s="38"/>
      <c r="Q853" s="37"/>
      <c r="R853" s="37"/>
      <c r="S853" s="37"/>
      <c r="T853" s="39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40"/>
      <c r="AH853" s="41"/>
      <c r="AI853" s="42"/>
      <c r="AJ853" s="43"/>
      <c r="AK853" s="44"/>
      <c r="AL853" s="36"/>
      <c r="AM853" s="36"/>
      <c r="AP853" s="45"/>
    </row>
    <row r="854" spans="1:42" ht="15.75" customHeight="1" x14ac:dyDescent="0.3">
      <c r="A854" s="36"/>
      <c r="B854" s="37"/>
      <c r="C854" s="37"/>
      <c r="D854" s="37"/>
      <c r="E854" s="37"/>
      <c r="F854" s="37"/>
      <c r="G854" s="37"/>
      <c r="H854" s="37"/>
      <c r="I854" s="38"/>
      <c r="J854" s="37"/>
      <c r="K854" s="37"/>
      <c r="L854" s="38"/>
      <c r="M854" s="38"/>
      <c r="N854" s="38"/>
      <c r="O854" s="38"/>
      <c r="Q854" s="37"/>
      <c r="R854" s="37"/>
      <c r="S854" s="37"/>
      <c r="T854" s="39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40"/>
      <c r="AH854" s="41"/>
      <c r="AI854" s="42"/>
      <c r="AJ854" s="43"/>
      <c r="AK854" s="44"/>
      <c r="AL854" s="36"/>
      <c r="AM854" s="36"/>
      <c r="AP854" s="45"/>
    </row>
    <row r="855" spans="1:42" ht="15.75" customHeight="1" x14ac:dyDescent="0.3">
      <c r="A855" s="36"/>
      <c r="B855" s="37"/>
      <c r="C855" s="37"/>
      <c r="D855" s="37"/>
      <c r="E855" s="37"/>
      <c r="F855" s="37"/>
      <c r="G855" s="37"/>
      <c r="H855" s="37"/>
      <c r="I855" s="38"/>
      <c r="J855" s="37"/>
      <c r="K855" s="37"/>
      <c r="L855" s="38"/>
      <c r="M855" s="38"/>
      <c r="N855" s="38"/>
      <c r="O855" s="38"/>
      <c r="Q855" s="37"/>
      <c r="R855" s="37"/>
      <c r="S855" s="37"/>
      <c r="T855" s="39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40"/>
      <c r="AH855" s="41"/>
      <c r="AI855" s="42"/>
      <c r="AJ855" s="43"/>
      <c r="AK855" s="44"/>
      <c r="AL855" s="36"/>
      <c r="AM855" s="36"/>
      <c r="AP855" s="45"/>
    </row>
    <row r="856" spans="1:42" ht="15.75" customHeight="1" x14ac:dyDescent="0.3">
      <c r="A856" s="36"/>
      <c r="B856" s="37"/>
      <c r="C856" s="37"/>
      <c r="D856" s="37"/>
      <c r="E856" s="37"/>
      <c r="F856" s="37"/>
      <c r="G856" s="37"/>
      <c r="H856" s="37"/>
      <c r="I856" s="38"/>
      <c r="J856" s="37"/>
      <c r="K856" s="37"/>
      <c r="L856" s="38"/>
      <c r="M856" s="38"/>
      <c r="N856" s="38"/>
      <c r="O856" s="38"/>
      <c r="Q856" s="37"/>
      <c r="R856" s="37"/>
      <c r="S856" s="37"/>
      <c r="T856" s="39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40"/>
      <c r="AH856" s="41"/>
      <c r="AI856" s="42"/>
      <c r="AJ856" s="43"/>
      <c r="AK856" s="44"/>
      <c r="AL856" s="36"/>
      <c r="AM856" s="36"/>
      <c r="AP856" s="45"/>
    </row>
    <row r="857" spans="1:42" ht="15.75" customHeight="1" x14ac:dyDescent="0.3">
      <c r="A857" s="36"/>
      <c r="B857" s="37"/>
      <c r="C857" s="37"/>
      <c r="D857" s="37"/>
      <c r="E857" s="37"/>
      <c r="F857" s="37"/>
      <c r="G857" s="37"/>
      <c r="H857" s="37"/>
      <c r="I857" s="38"/>
      <c r="J857" s="37"/>
      <c r="K857" s="37"/>
      <c r="L857" s="38"/>
      <c r="M857" s="38"/>
      <c r="N857" s="38"/>
      <c r="O857" s="38"/>
      <c r="Q857" s="37"/>
      <c r="R857" s="37"/>
      <c r="S857" s="37"/>
      <c r="T857" s="39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40"/>
      <c r="AH857" s="41"/>
      <c r="AI857" s="42"/>
      <c r="AJ857" s="43"/>
      <c r="AK857" s="44"/>
      <c r="AL857" s="36"/>
      <c r="AM857" s="36"/>
      <c r="AP857" s="45"/>
    </row>
    <row r="858" spans="1:42" ht="15.75" customHeight="1" x14ac:dyDescent="0.3">
      <c r="A858" s="36"/>
      <c r="B858" s="37"/>
      <c r="C858" s="37"/>
      <c r="D858" s="37"/>
      <c r="E858" s="37"/>
      <c r="F858" s="37"/>
      <c r="G858" s="37"/>
      <c r="H858" s="37"/>
      <c r="I858" s="38"/>
      <c r="J858" s="37"/>
      <c r="K858" s="37"/>
      <c r="L858" s="38"/>
      <c r="M858" s="38"/>
      <c r="N858" s="38"/>
      <c r="O858" s="38"/>
      <c r="Q858" s="37"/>
      <c r="R858" s="37"/>
      <c r="S858" s="37"/>
      <c r="T858" s="39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40"/>
      <c r="AH858" s="41"/>
      <c r="AI858" s="42"/>
      <c r="AJ858" s="43"/>
      <c r="AK858" s="44"/>
      <c r="AL858" s="36"/>
      <c r="AM858" s="36"/>
      <c r="AP858" s="45"/>
    </row>
    <row r="859" spans="1:42" ht="15.75" customHeight="1" x14ac:dyDescent="0.3">
      <c r="A859" s="36"/>
      <c r="B859" s="37"/>
      <c r="C859" s="37"/>
      <c r="D859" s="37"/>
      <c r="E859" s="37"/>
      <c r="F859" s="37"/>
      <c r="G859" s="37"/>
      <c r="H859" s="37"/>
      <c r="I859" s="38"/>
      <c r="J859" s="37"/>
      <c r="K859" s="37"/>
      <c r="L859" s="38"/>
      <c r="M859" s="38"/>
      <c r="N859" s="38"/>
      <c r="O859" s="38"/>
      <c r="Q859" s="37"/>
      <c r="R859" s="37"/>
      <c r="S859" s="37"/>
      <c r="T859" s="39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40"/>
      <c r="AH859" s="41"/>
      <c r="AI859" s="42"/>
      <c r="AJ859" s="43"/>
      <c r="AK859" s="44"/>
      <c r="AL859" s="36"/>
      <c r="AM859" s="36"/>
      <c r="AP859" s="45"/>
    </row>
    <row r="860" spans="1:42" ht="15.75" customHeight="1" x14ac:dyDescent="0.3">
      <c r="A860" s="36"/>
      <c r="B860" s="37"/>
      <c r="C860" s="37"/>
      <c r="D860" s="37"/>
      <c r="E860" s="37"/>
      <c r="F860" s="37"/>
      <c r="G860" s="37"/>
      <c r="H860" s="37"/>
      <c r="I860" s="38"/>
      <c r="J860" s="37"/>
      <c r="K860" s="37"/>
      <c r="L860" s="38"/>
      <c r="M860" s="38"/>
      <c r="N860" s="38"/>
      <c r="O860" s="38"/>
      <c r="Q860" s="37"/>
      <c r="R860" s="37"/>
      <c r="S860" s="37"/>
      <c r="T860" s="39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40"/>
      <c r="AH860" s="41"/>
      <c r="AI860" s="42"/>
      <c r="AJ860" s="43"/>
      <c r="AK860" s="44"/>
      <c r="AL860" s="36"/>
      <c r="AM860" s="36"/>
      <c r="AP860" s="45"/>
    </row>
    <row r="861" spans="1:42" ht="15.75" customHeight="1" x14ac:dyDescent="0.3">
      <c r="A861" s="36"/>
      <c r="B861" s="37"/>
      <c r="C861" s="37"/>
      <c r="D861" s="37"/>
      <c r="E861" s="37"/>
      <c r="F861" s="37"/>
      <c r="G861" s="37"/>
      <c r="H861" s="37"/>
      <c r="I861" s="38"/>
      <c r="J861" s="37"/>
      <c r="K861" s="37"/>
      <c r="L861" s="38"/>
      <c r="M861" s="38"/>
      <c r="N861" s="38"/>
      <c r="O861" s="38"/>
      <c r="Q861" s="37"/>
      <c r="R861" s="37"/>
      <c r="S861" s="37"/>
      <c r="T861" s="39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40"/>
      <c r="AH861" s="41"/>
      <c r="AI861" s="42"/>
      <c r="AJ861" s="43"/>
      <c r="AK861" s="44"/>
      <c r="AL861" s="36"/>
      <c r="AM861" s="36"/>
      <c r="AP861" s="45"/>
    </row>
    <row r="862" spans="1:42" ht="15.75" customHeight="1" x14ac:dyDescent="0.3">
      <c r="A862" s="36"/>
      <c r="B862" s="37"/>
      <c r="C862" s="37"/>
      <c r="D862" s="37"/>
      <c r="E862" s="37"/>
      <c r="F862" s="37"/>
      <c r="G862" s="37"/>
      <c r="H862" s="37"/>
      <c r="I862" s="38"/>
      <c r="J862" s="37"/>
      <c r="K862" s="37"/>
      <c r="L862" s="38"/>
      <c r="M862" s="38"/>
      <c r="N862" s="38"/>
      <c r="O862" s="38"/>
      <c r="Q862" s="37"/>
      <c r="R862" s="37"/>
      <c r="S862" s="37"/>
      <c r="T862" s="39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40"/>
      <c r="AH862" s="41"/>
      <c r="AI862" s="42"/>
      <c r="AJ862" s="43"/>
      <c r="AK862" s="44"/>
      <c r="AL862" s="36"/>
      <c r="AM862" s="36"/>
      <c r="AP862" s="45"/>
    </row>
    <row r="863" spans="1:42" ht="15.75" customHeight="1" x14ac:dyDescent="0.3">
      <c r="A863" s="36"/>
      <c r="B863" s="37"/>
      <c r="C863" s="37"/>
      <c r="D863" s="37"/>
      <c r="E863" s="37"/>
      <c r="F863" s="37"/>
      <c r="G863" s="37"/>
      <c r="H863" s="37"/>
      <c r="I863" s="38"/>
      <c r="J863" s="37"/>
      <c r="K863" s="37"/>
      <c r="L863" s="38"/>
      <c r="M863" s="38"/>
      <c r="N863" s="38"/>
      <c r="O863" s="38"/>
      <c r="Q863" s="37"/>
      <c r="R863" s="37"/>
      <c r="S863" s="37"/>
      <c r="T863" s="39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40"/>
      <c r="AH863" s="41"/>
      <c r="AI863" s="42"/>
      <c r="AJ863" s="43"/>
      <c r="AK863" s="44"/>
      <c r="AL863" s="36"/>
      <c r="AM863" s="36"/>
      <c r="AP863" s="45"/>
    </row>
    <row r="864" spans="1:42" ht="15.75" customHeight="1" x14ac:dyDescent="0.3">
      <c r="A864" s="36"/>
      <c r="B864" s="37"/>
      <c r="C864" s="37"/>
      <c r="D864" s="37"/>
      <c r="E864" s="37"/>
      <c r="F864" s="37"/>
      <c r="G864" s="37"/>
      <c r="H864" s="37"/>
      <c r="I864" s="38"/>
      <c r="J864" s="37"/>
      <c r="K864" s="37"/>
      <c r="L864" s="38"/>
      <c r="M864" s="38"/>
      <c r="N864" s="38"/>
      <c r="O864" s="38"/>
      <c r="Q864" s="37"/>
      <c r="R864" s="37"/>
      <c r="S864" s="37"/>
      <c r="T864" s="39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40"/>
      <c r="AH864" s="41"/>
      <c r="AI864" s="42"/>
      <c r="AJ864" s="43"/>
      <c r="AK864" s="44"/>
      <c r="AL864" s="36"/>
      <c r="AM864" s="36"/>
      <c r="AP864" s="45"/>
    </row>
    <row r="865" spans="1:42" ht="15.75" customHeight="1" x14ac:dyDescent="0.3">
      <c r="A865" s="36"/>
      <c r="B865" s="37"/>
      <c r="C865" s="37"/>
      <c r="D865" s="37"/>
      <c r="E865" s="37"/>
      <c r="F865" s="37"/>
      <c r="G865" s="37"/>
      <c r="H865" s="37"/>
      <c r="I865" s="38"/>
      <c r="J865" s="37"/>
      <c r="K865" s="37"/>
      <c r="L865" s="38"/>
      <c r="M865" s="38"/>
      <c r="N865" s="38"/>
      <c r="O865" s="38"/>
      <c r="Q865" s="37"/>
      <c r="R865" s="37"/>
      <c r="S865" s="37"/>
      <c r="T865" s="39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40"/>
      <c r="AH865" s="41"/>
      <c r="AI865" s="42"/>
      <c r="AJ865" s="43"/>
      <c r="AK865" s="44"/>
      <c r="AL865" s="36"/>
      <c r="AM865" s="36"/>
      <c r="AP865" s="45"/>
    </row>
    <row r="866" spans="1:42" ht="15.75" customHeight="1" x14ac:dyDescent="0.3">
      <c r="A866" s="36"/>
      <c r="B866" s="37"/>
      <c r="C866" s="37"/>
      <c r="D866" s="37"/>
      <c r="E866" s="37"/>
      <c r="F866" s="37"/>
      <c r="G866" s="37"/>
      <c r="H866" s="37"/>
      <c r="I866" s="38"/>
      <c r="J866" s="37"/>
      <c r="K866" s="37"/>
      <c r="L866" s="38"/>
      <c r="M866" s="38"/>
      <c r="N866" s="38"/>
      <c r="O866" s="38"/>
      <c r="Q866" s="37"/>
      <c r="R866" s="37"/>
      <c r="S866" s="37"/>
      <c r="T866" s="39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40"/>
      <c r="AH866" s="41"/>
      <c r="AI866" s="42"/>
      <c r="AJ866" s="43"/>
      <c r="AK866" s="44"/>
      <c r="AL866" s="36"/>
      <c r="AM866" s="36"/>
      <c r="AP866" s="45"/>
    </row>
    <row r="867" spans="1:42" ht="15.75" customHeight="1" x14ac:dyDescent="0.3">
      <c r="A867" s="36"/>
      <c r="B867" s="37"/>
      <c r="C867" s="37"/>
      <c r="D867" s="37"/>
      <c r="E867" s="37"/>
      <c r="F867" s="37"/>
      <c r="G867" s="37"/>
      <c r="H867" s="37"/>
      <c r="I867" s="38"/>
      <c r="J867" s="37"/>
      <c r="K867" s="37"/>
      <c r="L867" s="38"/>
      <c r="M867" s="38"/>
      <c r="N867" s="38"/>
      <c r="O867" s="38"/>
      <c r="Q867" s="37"/>
      <c r="R867" s="37"/>
      <c r="S867" s="37"/>
      <c r="T867" s="39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40"/>
      <c r="AH867" s="41"/>
      <c r="AI867" s="42"/>
      <c r="AJ867" s="43"/>
      <c r="AK867" s="44"/>
      <c r="AL867" s="36"/>
      <c r="AM867" s="36"/>
      <c r="AP867" s="45"/>
    </row>
    <row r="868" spans="1:42" ht="15.75" customHeight="1" x14ac:dyDescent="0.3">
      <c r="A868" s="36"/>
      <c r="B868" s="37"/>
      <c r="C868" s="37"/>
      <c r="D868" s="37"/>
      <c r="E868" s="37"/>
      <c r="F868" s="37"/>
      <c r="G868" s="37"/>
      <c r="H868" s="37"/>
      <c r="I868" s="38"/>
      <c r="J868" s="37"/>
      <c r="K868" s="37"/>
      <c r="L868" s="38"/>
      <c r="M868" s="38"/>
      <c r="N868" s="38"/>
      <c r="O868" s="38"/>
      <c r="Q868" s="37"/>
      <c r="R868" s="37"/>
      <c r="S868" s="37"/>
      <c r="T868" s="39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40"/>
      <c r="AH868" s="41"/>
      <c r="AI868" s="42"/>
      <c r="AJ868" s="43"/>
      <c r="AK868" s="44"/>
      <c r="AL868" s="36"/>
      <c r="AM868" s="36"/>
      <c r="AP868" s="45"/>
    </row>
    <row r="869" spans="1:42" ht="15.75" customHeight="1" x14ac:dyDescent="0.3">
      <c r="A869" s="36"/>
      <c r="B869" s="37"/>
      <c r="C869" s="37"/>
      <c r="D869" s="37"/>
      <c r="E869" s="37"/>
      <c r="F869" s="37"/>
      <c r="G869" s="37"/>
      <c r="H869" s="37"/>
      <c r="I869" s="38"/>
      <c r="J869" s="37"/>
      <c r="K869" s="37"/>
      <c r="L869" s="38"/>
      <c r="M869" s="38"/>
      <c r="N869" s="38"/>
      <c r="O869" s="38"/>
      <c r="Q869" s="37"/>
      <c r="R869" s="37"/>
      <c r="S869" s="37"/>
      <c r="T869" s="39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40"/>
      <c r="AH869" s="41"/>
      <c r="AI869" s="42"/>
      <c r="AJ869" s="43"/>
      <c r="AK869" s="44"/>
      <c r="AL869" s="36"/>
      <c r="AM869" s="36"/>
      <c r="AP869" s="45"/>
    </row>
    <row r="870" spans="1:42" ht="15.75" customHeight="1" x14ac:dyDescent="0.3">
      <c r="A870" s="36"/>
      <c r="B870" s="37"/>
      <c r="C870" s="37"/>
      <c r="D870" s="37"/>
      <c r="E870" s="37"/>
      <c r="F870" s="37"/>
      <c r="G870" s="37"/>
      <c r="H870" s="37"/>
      <c r="I870" s="38"/>
      <c r="J870" s="37"/>
      <c r="K870" s="37"/>
      <c r="L870" s="38"/>
      <c r="M870" s="38"/>
      <c r="N870" s="38"/>
      <c r="O870" s="38"/>
      <c r="Q870" s="37"/>
      <c r="R870" s="37"/>
      <c r="S870" s="37"/>
      <c r="T870" s="39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40"/>
      <c r="AH870" s="41"/>
      <c r="AI870" s="42"/>
      <c r="AJ870" s="43"/>
      <c r="AK870" s="44"/>
      <c r="AL870" s="36"/>
      <c r="AM870" s="36"/>
      <c r="AP870" s="45"/>
    </row>
    <row r="871" spans="1:42" ht="15.75" customHeight="1" x14ac:dyDescent="0.3">
      <c r="A871" s="36"/>
      <c r="B871" s="37"/>
      <c r="C871" s="37"/>
      <c r="D871" s="37"/>
      <c r="E871" s="37"/>
      <c r="F871" s="37"/>
      <c r="G871" s="37"/>
      <c r="H871" s="37"/>
      <c r="I871" s="38"/>
      <c r="J871" s="37"/>
      <c r="K871" s="37"/>
      <c r="L871" s="38"/>
      <c r="M871" s="38"/>
      <c r="N871" s="38"/>
      <c r="O871" s="38"/>
      <c r="Q871" s="37"/>
      <c r="R871" s="37"/>
      <c r="S871" s="37"/>
      <c r="T871" s="39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40"/>
      <c r="AH871" s="41"/>
      <c r="AI871" s="42"/>
      <c r="AJ871" s="43"/>
      <c r="AK871" s="44"/>
      <c r="AL871" s="36"/>
      <c r="AM871" s="36"/>
      <c r="AP871" s="45"/>
    </row>
    <row r="872" spans="1:42" ht="15.75" customHeight="1" x14ac:dyDescent="0.3">
      <c r="A872" s="36"/>
      <c r="B872" s="37"/>
      <c r="C872" s="37"/>
      <c r="D872" s="37"/>
      <c r="E872" s="37"/>
      <c r="F872" s="37"/>
      <c r="G872" s="37"/>
      <c r="H872" s="37"/>
      <c r="I872" s="38"/>
      <c r="J872" s="37"/>
      <c r="K872" s="37"/>
      <c r="L872" s="38"/>
      <c r="M872" s="38"/>
      <c r="N872" s="38"/>
      <c r="O872" s="38"/>
      <c r="Q872" s="37"/>
      <c r="R872" s="37"/>
      <c r="S872" s="37"/>
      <c r="T872" s="39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40"/>
      <c r="AH872" s="41"/>
      <c r="AI872" s="42"/>
      <c r="AJ872" s="43"/>
      <c r="AK872" s="44"/>
      <c r="AL872" s="36"/>
      <c r="AM872" s="36"/>
      <c r="AP872" s="45"/>
    </row>
    <row r="873" spans="1:42" ht="15.75" customHeight="1" x14ac:dyDescent="0.3">
      <c r="A873" s="36"/>
      <c r="B873" s="37"/>
      <c r="C873" s="37"/>
      <c r="D873" s="37"/>
      <c r="E873" s="37"/>
      <c r="F873" s="37"/>
      <c r="G873" s="37"/>
      <c r="H873" s="37"/>
      <c r="I873" s="38"/>
      <c r="J873" s="37"/>
      <c r="K873" s="37"/>
      <c r="L873" s="38"/>
      <c r="M873" s="38"/>
      <c r="N873" s="38"/>
      <c r="O873" s="38"/>
      <c r="Q873" s="37"/>
      <c r="R873" s="37"/>
      <c r="S873" s="37"/>
      <c r="T873" s="39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40"/>
      <c r="AH873" s="41"/>
      <c r="AI873" s="42"/>
      <c r="AJ873" s="43"/>
      <c r="AK873" s="44"/>
      <c r="AL873" s="36"/>
      <c r="AM873" s="36"/>
      <c r="AP873" s="45"/>
    </row>
    <row r="874" spans="1:42" ht="15.75" customHeight="1" x14ac:dyDescent="0.3">
      <c r="A874" s="36"/>
      <c r="B874" s="37"/>
      <c r="C874" s="37"/>
      <c r="D874" s="37"/>
      <c r="E874" s="37"/>
      <c r="F874" s="37"/>
      <c r="G874" s="37"/>
      <c r="H874" s="37"/>
      <c r="I874" s="38"/>
      <c r="J874" s="37"/>
      <c r="K874" s="37"/>
      <c r="L874" s="38"/>
      <c r="M874" s="38"/>
      <c r="N874" s="38"/>
      <c r="O874" s="38"/>
      <c r="Q874" s="37"/>
      <c r="R874" s="37"/>
      <c r="S874" s="37"/>
      <c r="T874" s="39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40"/>
      <c r="AH874" s="41"/>
      <c r="AI874" s="42"/>
      <c r="AJ874" s="43"/>
      <c r="AK874" s="44"/>
      <c r="AL874" s="36"/>
      <c r="AM874" s="36"/>
      <c r="AP874" s="45"/>
    </row>
    <row r="875" spans="1:42" ht="15.75" customHeight="1" x14ac:dyDescent="0.3">
      <c r="A875" s="36"/>
      <c r="B875" s="37"/>
      <c r="C875" s="37"/>
      <c r="D875" s="37"/>
      <c r="E875" s="37"/>
      <c r="F875" s="37"/>
      <c r="G875" s="37"/>
      <c r="H875" s="37"/>
      <c r="I875" s="38"/>
      <c r="J875" s="37"/>
      <c r="K875" s="37"/>
      <c r="L875" s="38"/>
      <c r="M875" s="38"/>
      <c r="N875" s="38"/>
      <c r="O875" s="38"/>
      <c r="Q875" s="37"/>
      <c r="R875" s="37"/>
      <c r="S875" s="37"/>
      <c r="T875" s="39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40"/>
      <c r="AH875" s="41"/>
      <c r="AI875" s="42"/>
      <c r="AJ875" s="43"/>
      <c r="AK875" s="44"/>
      <c r="AL875" s="36"/>
      <c r="AM875" s="36"/>
      <c r="AP875" s="45"/>
    </row>
    <row r="876" spans="1:42" ht="15.75" customHeight="1" x14ac:dyDescent="0.3">
      <c r="A876" s="36"/>
      <c r="B876" s="37"/>
      <c r="C876" s="37"/>
      <c r="D876" s="37"/>
      <c r="E876" s="37"/>
      <c r="F876" s="37"/>
      <c r="G876" s="37"/>
      <c r="H876" s="37"/>
      <c r="I876" s="38"/>
      <c r="J876" s="37"/>
      <c r="K876" s="37"/>
      <c r="L876" s="38"/>
      <c r="M876" s="38"/>
      <c r="N876" s="38"/>
      <c r="O876" s="38"/>
      <c r="Q876" s="37"/>
      <c r="R876" s="37"/>
      <c r="S876" s="37"/>
      <c r="T876" s="39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40"/>
      <c r="AH876" s="41"/>
      <c r="AI876" s="42"/>
      <c r="AJ876" s="43"/>
      <c r="AK876" s="44"/>
      <c r="AL876" s="36"/>
      <c r="AM876" s="36"/>
      <c r="AP876" s="45"/>
    </row>
    <row r="877" spans="1:42" ht="15.75" customHeight="1" x14ac:dyDescent="0.3">
      <c r="A877" s="36"/>
      <c r="B877" s="37"/>
      <c r="C877" s="37"/>
      <c r="D877" s="37"/>
      <c r="E877" s="37"/>
      <c r="F877" s="37"/>
      <c r="G877" s="37"/>
      <c r="H877" s="37"/>
      <c r="I877" s="38"/>
      <c r="J877" s="37"/>
      <c r="K877" s="37"/>
      <c r="L877" s="38"/>
      <c r="M877" s="38"/>
      <c r="N877" s="38"/>
      <c r="O877" s="38"/>
      <c r="Q877" s="37"/>
      <c r="R877" s="37"/>
      <c r="S877" s="37"/>
      <c r="T877" s="39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40"/>
      <c r="AH877" s="41"/>
      <c r="AI877" s="42"/>
      <c r="AJ877" s="43"/>
      <c r="AK877" s="44"/>
      <c r="AL877" s="36"/>
      <c r="AM877" s="36"/>
      <c r="AP877" s="45"/>
    </row>
    <row r="878" spans="1:42" ht="15.75" customHeight="1" x14ac:dyDescent="0.3">
      <c r="A878" s="36"/>
      <c r="B878" s="37"/>
      <c r="C878" s="37"/>
      <c r="D878" s="37"/>
      <c r="E878" s="37"/>
      <c r="F878" s="37"/>
      <c r="G878" s="37"/>
      <c r="H878" s="37"/>
      <c r="I878" s="38"/>
      <c r="J878" s="37"/>
      <c r="K878" s="37"/>
      <c r="L878" s="38"/>
      <c r="M878" s="38"/>
      <c r="N878" s="38"/>
      <c r="O878" s="38"/>
      <c r="Q878" s="37"/>
      <c r="R878" s="37"/>
      <c r="S878" s="37"/>
      <c r="T878" s="39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40"/>
      <c r="AH878" s="41"/>
      <c r="AI878" s="42"/>
      <c r="AJ878" s="43"/>
      <c r="AK878" s="44"/>
      <c r="AL878" s="36"/>
      <c r="AM878" s="36"/>
      <c r="AP878" s="45"/>
    </row>
    <row r="879" spans="1:42" ht="15.75" customHeight="1" x14ac:dyDescent="0.3">
      <c r="A879" s="36"/>
      <c r="B879" s="37"/>
      <c r="C879" s="37"/>
      <c r="D879" s="37"/>
      <c r="E879" s="37"/>
      <c r="F879" s="37"/>
      <c r="G879" s="37"/>
      <c r="H879" s="37"/>
      <c r="I879" s="38"/>
      <c r="J879" s="37"/>
      <c r="K879" s="37"/>
      <c r="L879" s="38"/>
      <c r="M879" s="38"/>
      <c r="N879" s="38"/>
      <c r="O879" s="38"/>
      <c r="Q879" s="37"/>
      <c r="R879" s="37"/>
      <c r="S879" s="37"/>
      <c r="T879" s="39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40"/>
      <c r="AH879" s="41"/>
      <c r="AI879" s="42"/>
      <c r="AJ879" s="43"/>
      <c r="AK879" s="44"/>
      <c r="AL879" s="36"/>
      <c r="AM879" s="36"/>
      <c r="AP879" s="45"/>
    </row>
    <row r="880" spans="1:42" ht="15.75" customHeight="1" x14ac:dyDescent="0.3">
      <c r="A880" s="36"/>
      <c r="B880" s="37"/>
      <c r="C880" s="37"/>
      <c r="D880" s="37"/>
      <c r="E880" s="37"/>
      <c r="F880" s="37"/>
      <c r="G880" s="37"/>
      <c r="H880" s="37"/>
      <c r="I880" s="38"/>
      <c r="J880" s="37"/>
      <c r="K880" s="37"/>
      <c r="L880" s="38"/>
      <c r="M880" s="38"/>
      <c r="N880" s="38"/>
      <c r="O880" s="38"/>
      <c r="Q880" s="37"/>
      <c r="R880" s="37"/>
      <c r="S880" s="37"/>
      <c r="T880" s="39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40"/>
      <c r="AH880" s="41"/>
      <c r="AI880" s="42"/>
      <c r="AJ880" s="43"/>
      <c r="AK880" s="44"/>
      <c r="AL880" s="36"/>
      <c r="AM880" s="36"/>
      <c r="AP880" s="45"/>
    </row>
    <row r="881" spans="1:42" ht="15.75" customHeight="1" x14ac:dyDescent="0.3">
      <c r="A881" s="36"/>
      <c r="B881" s="37"/>
      <c r="C881" s="37"/>
      <c r="D881" s="37"/>
      <c r="E881" s="37"/>
      <c r="F881" s="37"/>
      <c r="G881" s="37"/>
      <c r="H881" s="37"/>
      <c r="I881" s="38"/>
      <c r="J881" s="37"/>
      <c r="K881" s="37"/>
      <c r="L881" s="38"/>
      <c r="M881" s="38"/>
      <c r="N881" s="38"/>
      <c r="O881" s="38"/>
      <c r="Q881" s="37"/>
      <c r="R881" s="37"/>
      <c r="S881" s="37"/>
      <c r="T881" s="39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40"/>
      <c r="AH881" s="41"/>
      <c r="AI881" s="42"/>
      <c r="AJ881" s="43"/>
      <c r="AK881" s="44"/>
      <c r="AL881" s="36"/>
      <c r="AM881" s="36"/>
      <c r="AP881" s="45"/>
    </row>
    <row r="882" spans="1:42" ht="15.75" customHeight="1" x14ac:dyDescent="0.3">
      <c r="A882" s="36"/>
      <c r="B882" s="37"/>
      <c r="C882" s="37"/>
      <c r="D882" s="37"/>
      <c r="E882" s="37"/>
      <c r="F882" s="37"/>
      <c r="G882" s="37"/>
      <c r="H882" s="37"/>
      <c r="I882" s="38"/>
      <c r="J882" s="37"/>
      <c r="K882" s="37"/>
      <c r="L882" s="38"/>
      <c r="M882" s="38"/>
      <c r="N882" s="38"/>
      <c r="O882" s="38"/>
      <c r="Q882" s="37"/>
      <c r="R882" s="37"/>
      <c r="S882" s="37"/>
      <c r="T882" s="39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40"/>
      <c r="AH882" s="41"/>
      <c r="AI882" s="42"/>
      <c r="AJ882" s="43"/>
      <c r="AK882" s="44"/>
      <c r="AL882" s="36"/>
      <c r="AM882" s="36"/>
      <c r="AP882" s="45"/>
    </row>
    <row r="883" spans="1:42" ht="15.75" customHeight="1" x14ac:dyDescent="0.3">
      <c r="A883" s="36"/>
      <c r="B883" s="37"/>
      <c r="C883" s="37"/>
      <c r="D883" s="37"/>
      <c r="E883" s="37"/>
      <c r="F883" s="37"/>
      <c r="G883" s="37"/>
      <c r="H883" s="37"/>
      <c r="I883" s="38"/>
      <c r="J883" s="37"/>
      <c r="K883" s="37"/>
      <c r="L883" s="38"/>
      <c r="M883" s="38"/>
      <c r="N883" s="38"/>
      <c r="O883" s="38"/>
      <c r="Q883" s="37"/>
      <c r="R883" s="37"/>
      <c r="S883" s="37"/>
      <c r="T883" s="39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40"/>
      <c r="AH883" s="41"/>
      <c r="AI883" s="42"/>
      <c r="AJ883" s="43"/>
      <c r="AK883" s="44"/>
      <c r="AL883" s="36"/>
      <c r="AM883" s="36"/>
      <c r="AP883" s="45"/>
    </row>
    <row r="884" spans="1:42" ht="15.75" customHeight="1" x14ac:dyDescent="0.3">
      <c r="A884" s="36"/>
      <c r="B884" s="37"/>
      <c r="C884" s="37"/>
      <c r="D884" s="37"/>
      <c r="E884" s="37"/>
      <c r="F884" s="37"/>
      <c r="G884" s="37"/>
      <c r="H884" s="37"/>
      <c r="I884" s="38"/>
      <c r="J884" s="37"/>
      <c r="K884" s="37"/>
      <c r="L884" s="38"/>
      <c r="M884" s="38"/>
      <c r="N884" s="38"/>
      <c r="O884" s="38"/>
      <c r="Q884" s="37"/>
      <c r="R884" s="37"/>
      <c r="S884" s="37"/>
      <c r="T884" s="39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40"/>
      <c r="AH884" s="41"/>
      <c r="AI884" s="42"/>
      <c r="AJ884" s="43"/>
      <c r="AK884" s="44"/>
      <c r="AL884" s="36"/>
      <c r="AM884" s="36"/>
      <c r="AP884" s="45"/>
    </row>
    <row r="885" spans="1:42" ht="15.75" customHeight="1" x14ac:dyDescent="0.3">
      <c r="A885" s="36"/>
      <c r="B885" s="37"/>
      <c r="C885" s="37"/>
      <c r="D885" s="37"/>
      <c r="E885" s="37"/>
      <c r="F885" s="37"/>
      <c r="G885" s="37"/>
      <c r="H885" s="37"/>
      <c r="I885" s="38"/>
      <c r="J885" s="37"/>
      <c r="K885" s="37"/>
      <c r="L885" s="38"/>
      <c r="M885" s="38"/>
      <c r="N885" s="38"/>
      <c r="O885" s="38"/>
      <c r="Q885" s="37"/>
      <c r="R885" s="37"/>
      <c r="S885" s="37"/>
      <c r="T885" s="39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40"/>
      <c r="AH885" s="41"/>
      <c r="AI885" s="42"/>
      <c r="AJ885" s="43"/>
      <c r="AK885" s="44"/>
      <c r="AL885" s="36"/>
      <c r="AM885" s="36"/>
      <c r="AP885" s="45"/>
    </row>
    <row r="886" spans="1:42" ht="15.75" customHeight="1" x14ac:dyDescent="0.3">
      <c r="A886" s="36"/>
      <c r="B886" s="37"/>
      <c r="C886" s="37"/>
      <c r="D886" s="37"/>
      <c r="E886" s="37"/>
      <c r="F886" s="37"/>
      <c r="G886" s="37"/>
      <c r="H886" s="37"/>
      <c r="I886" s="38"/>
      <c r="J886" s="37"/>
      <c r="K886" s="37"/>
      <c r="L886" s="38"/>
      <c r="M886" s="38"/>
      <c r="N886" s="38"/>
      <c r="O886" s="38"/>
      <c r="Q886" s="37"/>
      <c r="R886" s="37"/>
      <c r="S886" s="37"/>
      <c r="T886" s="39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40"/>
      <c r="AH886" s="41"/>
      <c r="AI886" s="42"/>
      <c r="AJ886" s="43"/>
      <c r="AK886" s="44"/>
      <c r="AL886" s="36"/>
      <c r="AM886" s="36"/>
      <c r="AP886" s="45"/>
    </row>
    <row r="887" spans="1:42" ht="15.75" customHeight="1" x14ac:dyDescent="0.3">
      <c r="A887" s="36"/>
      <c r="B887" s="37"/>
      <c r="C887" s="37"/>
      <c r="D887" s="37"/>
      <c r="E887" s="37"/>
      <c r="F887" s="37"/>
      <c r="G887" s="37"/>
      <c r="H887" s="37"/>
      <c r="I887" s="38"/>
      <c r="J887" s="37"/>
      <c r="K887" s="37"/>
      <c r="L887" s="38"/>
      <c r="M887" s="38"/>
      <c r="N887" s="38"/>
      <c r="O887" s="38"/>
      <c r="Q887" s="37"/>
      <c r="R887" s="37"/>
      <c r="S887" s="37"/>
      <c r="T887" s="39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40"/>
      <c r="AH887" s="41"/>
      <c r="AI887" s="42"/>
      <c r="AJ887" s="43"/>
      <c r="AK887" s="44"/>
      <c r="AL887" s="36"/>
      <c r="AM887" s="36"/>
      <c r="AP887" s="45"/>
    </row>
    <row r="888" spans="1:42" ht="15.75" customHeight="1" x14ac:dyDescent="0.3">
      <c r="A888" s="36"/>
      <c r="B888" s="37"/>
      <c r="C888" s="37"/>
      <c r="D888" s="37"/>
      <c r="E888" s="37"/>
      <c r="F888" s="37"/>
      <c r="G888" s="37"/>
      <c r="H888" s="37"/>
      <c r="I888" s="38"/>
      <c r="J888" s="37"/>
      <c r="K888" s="37"/>
      <c r="L888" s="38"/>
      <c r="M888" s="38"/>
      <c r="N888" s="38"/>
      <c r="O888" s="38"/>
      <c r="Q888" s="37"/>
      <c r="R888" s="37"/>
      <c r="S888" s="37"/>
      <c r="T888" s="39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40"/>
      <c r="AH888" s="41"/>
      <c r="AI888" s="42"/>
      <c r="AJ888" s="43"/>
      <c r="AK888" s="44"/>
      <c r="AL888" s="36"/>
      <c r="AM888" s="36"/>
      <c r="AP888" s="45"/>
    </row>
    <row r="889" spans="1:42" ht="15.75" customHeight="1" x14ac:dyDescent="0.3">
      <c r="A889" s="36"/>
      <c r="B889" s="37"/>
      <c r="C889" s="37"/>
      <c r="D889" s="37"/>
      <c r="E889" s="37"/>
      <c r="F889" s="37"/>
      <c r="G889" s="37"/>
      <c r="H889" s="37"/>
      <c r="I889" s="38"/>
      <c r="J889" s="37"/>
      <c r="K889" s="37"/>
      <c r="L889" s="38"/>
      <c r="M889" s="38"/>
      <c r="N889" s="38"/>
      <c r="O889" s="38"/>
      <c r="Q889" s="37"/>
      <c r="R889" s="37"/>
      <c r="S889" s="37"/>
      <c r="T889" s="39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40"/>
      <c r="AH889" s="41"/>
      <c r="AI889" s="42"/>
      <c r="AJ889" s="43"/>
      <c r="AK889" s="44"/>
      <c r="AL889" s="36"/>
      <c r="AM889" s="36"/>
      <c r="AP889" s="45"/>
    </row>
    <row r="890" spans="1:42" ht="15.75" customHeight="1" x14ac:dyDescent="0.3">
      <c r="A890" s="36"/>
      <c r="B890" s="37"/>
      <c r="C890" s="37"/>
      <c r="D890" s="37"/>
      <c r="E890" s="37"/>
      <c r="F890" s="37"/>
      <c r="G890" s="37"/>
      <c r="H890" s="37"/>
      <c r="I890" s="38"/>
      <c r="J890" s="37"/>
      <c r="K890" s="37"/>
      <c r="L890" s="38"/>
      <c r="M890" s="38"/>
      <c r="N890" s="38"/>
      <c r="O890" s="38"/>
      <c r="Q890" s="37"/>
      <c r="R890" s="37"/>
      <c r="S890" s="37"/>
      <c r="T890" s="39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40"/>
      <c r="AH890" s="41"/>
      <c r="AI890" s="42"/>
      <c r="AJ890" s="43"/>
      <c r="AK890" s="44"/>
      <c r="AL890" s="36"/>
      <c r="AM890" s="36"/>
      <c r="AP890" s="45"/>
    </row>
    <row r="891" spans="1:42" ht="15.75" customHeight="1" x14ac:dyDescent="0.3">
      <c r="A891" s="36"/>
      <c r="B891" s="37"/>
      <c r="C891" s="37"/>
      <c r="D891" s="37"/>
      <c r="E891" s="37"/>
      <c r="F891" s="37"/>
      <c r="G891" s="37"/>
      <c r="H891" s="37"/>
      <c r="I891" s="38"/>
      <c r="J891" s="37"/>
      <c r="K891" s="37"/>
      <c r="L891" s="38"/>
      <c r="M891" s="38"/>
      <c r="N891" s="38"/>
      <c r="O891" s="38"/>
      <c r="Q891" s="37"/>
      <c r="R891" s="37"/>
      <c r="S891" s="37"/>
      <c r="T891" s="39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40"/>
      <c r="AH891" s="41"/>
      <c r="AI891" s="42"/>
      <c r="AJ891" s="43"/>
      <c r="AK891" s="44"/>
      <c r="AL891" s="36"/>
      <c r="AM891" s="36"/>
      <c r="AP891" s="45"/>
    </row>
    <row r="892" spans="1:42" ht="15.75" customHeight="1" x14ac:dyDescent="0.3">
      <c r="A892" s="36"/>
      <c r="B892" s="37"/>
      <c r="C892" s="37"/>
      <c r="D892" s="37"/>
      <c r="E892" s="37"/>
      <c r="F892" s="37"/>
      <c r="G892" s="37"/>
      <c r="H892" s="37"/>
      <c r="I892" s="38"/>
      <c r="J892" s="37"/>
      <c r="K892" s="37"/>
      <c r="L892" s="38"/>
      <c r="M892" s="38"/>
      <c r="N892" s="38"/>
      <c r="O892" s="38"/>
      <c r="Q892" s="37"/>
      <c r="R892" s="37"/>
      <c r="S892" s="37"/>
      <c r="T892" s="39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40"/>
      <c r="AH892" s="41"/>
      <c r="AI892" s="42"/>
      <c r="AJ892" s="43"/>
      <c r="AK892" s="44"/>
      <c r="AL892" s="36"/>
      <c r="AM892" s="36"/>
      <c r="AP892" s="45"/>
    </row>
    <row r="893" spans="1:42" ht="15.75" customHeight="1" x14ac:dyDescent="0.3">
      <c r="A893" s="36"/>
      <c r="B893" s="37"/>
      <c r="C893" s="37"/>
      <c r="D893" s="37"/>
      <c r="E893" s="37"/>
      <c r="F893" s="37"/>
      <c r="G893" s="37"/>
      <c r="H893" s="37"/>
      <c r="I893" s="38"/>
      <c r="J893" s="37"/>
      <c r="K893" s="37"/>
      <c r="L893" s="38"/>
      <c r="M893" s="38"/>
      <c r="N893" s="38"/>
      <c r="O893" s="38"/>
      <c r="Q893" s="37"/>
      <c r="R893" s="37"/>
      <c r="S893" s="37"/>
      <c r="T893" s="39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40"/>
      <c r="AH893" s="41"/>
      <c r="AI893" s="42"/>
      <c r="AJ893" s="43"/>
      <c r="AK893" s="44"/>
      <c r="AL893" s="36"/>
      <c r="AM893" s="36"/>
      <c r="AP893" s="45"/>
    </row>
    <row r="894" spans="1:42" ht="15.75" customHeight="1" x14ac:dyDescent="0.3">
      <c r="A894" s="36"/>
      <c r="B894" s="37"/>
      <c r="C894" s="37"/>
      <c r="D894" s="37"/>
      <c r="E894" s="37"/>
      <c r="F894" s="37"/>
      <c r="G894" s="37"/>
      <c r="H894" s="37"/>
      <c r="I894" s="38"/>
      <c r="J894" s="37"/>
      <c r="K894" s="37"/>
      <c r="L894" s="38"/>
      <c r="M894" s="38"/>
      <c r="N894" s="38"/>
      <c r="O894" s="38"/>
      <c r="Q894" s="37"/>
      <c r="R894" s="37"/>
      <c r="S894" s="37"/>
      <c r="T894" s="39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40"/>
      <c r="AH894" s="41"/>
      <c r="AI894" s="42"/>
      <c r="AJ894" s="43"/>
      <c r="AK894" s="44"/>
      <c r="AL894" s="36"/>
      <c r="AM894" s="36"/>
      <c r="AP894" s="45"/>
    </row>
    <row r="895" spans="1:42" ht="15.75" customHeight="1" x14ac:dyDescent="0.3">
      <c r="A895" s="36"/>
      <c r="B895" s="37"/>
      <c r="C895" s="37"/>
      <c r="D895" s="37"/>
      <c r="E895" s="37"/>
      <c r="F895" s="37"/>
      <c r="G895" s="37"/>
      <c r="H895" s="37"/>
      <c r="I895" s="38"/>
      <c r="J895" s="37"/>
      <c r="K895" s="37"/>
      <c r="L895" s="38"/>
      <c r="M895" s="38"/>
      <c r="N895" s="38"/>
      <c r="O895" s="38"/>
      <c r="Q895" s="37"/>
      <c r="R895" s="37"/>
      <c r="S895" s="37"/>
      <c r="T895" s="39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40"/>
      <c r="AH895" s="41"/>
      <c r="AI895" s="42"/>
      <c r="AJ895" s="43"/>
      <c r="AK895" s="44"/>
      <c r="AL895" s="36"/>
      <c r="AM895" s="36"/>
      <c r="AP895" s="45"/>
    </row>
    <row r="896" spans="1:42" ht="15.75" customHeight="1" x14ac:dyDescent="0.3">
      <c r="A896" s="36"/>
      <c r="B896" s="37"/>
      <c r="C896" s="37"/>
      <c r="D896" s="37"/>
      <c r="E896" s="37"/>
      <c r="F896" s="37"/>
      <c r="G896" s="37"/>
      <c r="H896" s="37"/>
      <c r="I896" s="38"/>
      <c r="J896" s="37"/>
      <c r="K896" s="37"/>
      <c r="L896" s="38"/>
      <c r="M896" s="38"/>
      <c r="N896" s="38"/>
      <c r="O896" s="38"/>
      <c r="Q896" s="37"/>
      <c r="R896" s="37"/>
      <c r="S896" s="37"/>
      <c r="T896" s="39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40"/>
      <c r="AH896" s="41"/>
      <c r="AI896" s="42"/>
      <c r="AJ896" s="43"/>
      <c r="AK896" s="44"/>
      <c r="AL896" s="36"/>
      <c r="AM896" s="36"/>
      <c r="AP896" s="45"/>
    </row>
    <row r="897" spans="1:42" ht="15.75" customHeight="1" x14ac:dyDescent="0.3">
      <c r="A897" s="36"/>
      <c r="B897" s="37"/>
      <c r="C897" s="37"/>
      <c r="D897" s="37"/>
      <c r="E897" s="37"/>
      <c r="F897" s="37"/>
      <c r="G897" s="37"/>
      <c r="H897" s="37"/>
      <c r="I897" s="38"/>
      <c r="J897" s="37"/>
      <c r="K897" s="37"/>
      <c r="L897" s="38"/>
      <c r="M897" s="38"/>
      <c r="N897" s="38"/>
      <c r="O897" s="38"/>
      <c r="Q897" s="37"/>
      <c r="R897" s="37"/>
      <c r="S897" s="37"/>
      <c r="T897" s="39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40"/>
      <c r="AH897" s="41"/>
      <c r="AI897" s="42"/>
      <c r="AJ897" s="43"/>
      <c r="AK897" s="44"/>
      <c r="AL897" s="36"/>
      <c r="AM897" s="36"/>
      <c r="AP897" s="45"/>
    </row>
    <row r="898" spans="1:42" ht="15.75" customHeight="1" x14ac:dyDescent="0.3">
      <c r="A898" s="36"/>
      <c r="B898" s="37"/>
      <c r="C898" s="37"/>
      <c r="D898" s="37"/>
      <c r="E898" s="37"/>
      <c r="F898" s="37"/>
      <c r="G898" s="37"/>
      <c r="H898" s="37"/>
      <c r="I898" s="38"/>
      <c r="J898" s="37"/>
      <c r="K898" s="37"/>
      <c r="L898" s="38"/>
      <c r="M898" s="38"/>
      <c r="N898" s="38"/>
      <c r="O898" s="38"/>
      <c r="Q898" s="37"/>
      <c r="R898" s="37"/>
      <c r="S898" s="37"/>
      <c r="T898" s="39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40"/>
      <c r="AH898" s="41"/>
      <c r="AI898" s="42"/>
      <c r="AJ898" s="43"/>
      <c r="AK898" s="44"/>
      <c r="AL898" s="36"/>
      <c r="AM898" s="36"/>
      <c r="AP898" s="45"/>
    </row>
    <row r="899" spans="1:42" ht="15.75" customHeight="1" x14ac:dyDescent="0.3">
      <c r="A899" s="36"/>
      <c r="B899" s="37"/>
      <c r="C899" s="37"/>
      <c r="D899" s="37"/>
      <c r="E899" s="37"/>
      <c r="F899" s="37"/>
      <c r="G899" s="37"/>
      <c r="H899" s="37"/>
      <c r="I899" s="38"/>
      <c r="J899" s="37"/>
      <c r="K899" s="37"/>
      <c r="L899" s="38"/>
      <c r="M899" s="38"/>
      <c r="N899" s="38"/>
      <c r="O899" s="38"/>
      <c r="Q899" s="37"/>
      <c r="R899" s="37"/>
      <c r="S899" s="37"/>
      <c r="T899" s="39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40"/>
      <c r="AH899" s="41"/>
      <c r="AI899" s="42"/>
      <c r="AJ899" s="43"/>
      <c r="AK899" s="44"/>
      <c r="AL899" s="36"/>
      <c r="AM899" s="36"/>
      <c r="AP899" s="45"/>
    </row>
    <row r="900" spans="1:42" ht="15.75" customHeight="1" x14ac:dyDescent="0.3">
      <c r="A900" s="36"/>
      <c r="B900" s="37"/>
      <c r="C900" s="37"/>
      <c r="D900" s="37"/>
      <c r="E900" s="37"/>
      <c r="F900" s="37"/>
      <c r="G900" s="37"/>
      <c r="H900" s="37"/>
      <c r="I900" s="38"/>
      <c r="J900" s="37"/>
      <c r="K900" s="37"/>
      <c r="L900" s="38"/>
      <c r="M900" s="38"/>
      <c r="N900" s="38"/>
      <c r="O900" s="38"/>
      <c r="Q900" s="37"/>
      <c r="R900" s="37"/>
      <c r="S900" s="37"/>
      <c r="T900" s="39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40"/>
      <c r="AH900" s="41"/>
      <c r="AI900" s="42"/>
      <c r="AJ900" s="43"/>
      <c r="AK900" s="44"/>
      <c r="AL900" s="36"/>
      <c r="AM900" s="36"/>
      <c r="AP900" s="45"/>
    </row>
    <row r="901" spans="1:42" ht="15.75" customHeight="1" x14ac:dyDescent="0.3">
      <c r="A901" s="36"/>
      <c r="B901" s="37"/>
      <c r="C901" s="37"/>
      <c r="D901" s="37"/>
      <c r="E901" s="37"/>
      <c r="F901" s="37"/>
      <c r="G901" s="37"/>
      <c r="H901" s="37"/>
      <c r="I901" s="38"/>
      <c r="J901" s="37"/>
      <c r="K901" s="37"/>
      <c r="L901" s="38"/>
      <c r="M901" s="38"/>
      <c r="N901" s="38"/>
      <c r="O901" s="38"/>
      <c r="Q901" s="37"/>
      <c r="R901" s="37"/>
      <c r="S901" s="37"/>
      <c r="T901" s="39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40"/>
      <c r="AH901" s="41"/>
      <c r="AI901" s="42"/>
      <c r="AJ901" s="43"/>
      <c r="AK901" s="44"/>
      <c r="AL901" s="36"/>
      <c r="AM901" s="36"/>
      <c r="AP901" s="45"/>
    </row>
    <row r="902" spans="1:42" ht="15.75" customHeight="1" x14ac:dyDescent="0.3">
      <c r="A902" s="36"/>
      <c r="B902" s="37"/>
      <c r="C902" s="37"/>
      <c r="D902" s="37"/>
      <c r="E902" s="37"/>
      <c r="F902" s="37"/>
      <c r="G902" s="37"/>
      <c r="H902" s="37"/>
      <c r="I902" s="38"/>
      <c r="J902" s="37"/>
      <c r="K902" s="37"/>
      <c r="L902" s="38"/>
      <c r="M902" s="38"/>
      <c r="N902" s="38"/>
      <c r="O902" s="38"/>
      <c r="Q902" s="37"/>
      <c r="R902" s="37"/>
      <c r="S902" s="37"/>
      <c r="T902" s="39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40"/>
      <c r="AH902" s="41"/>
      <c r="AI902" s="42"/>
      <c r="AJ902" s="43"/>
      <c r="AK902" s="44"/>
      <c r="AL902" s="36"/>
      <c r="AM902" s="36"/>
      <c r="AP902" s="45"/>
    </row>
    <row r="903" spans="1:42" ht="15.75" customHeight="1" x14ac:dyDescent="0.3">
      <c r="A903" s="36"/>
      <c r="B903" s="37"/>
      <c r="C903" s="37"/>
      <c r="D903" s="37"/>
      <c r="E903" s="37"/>
      <c r="F903" s="37"/>
      <c r="G903" s="37"/>
      <c r="H903" s="37"/>
      <c r="I903" s="38"/>
      <c r="J903" s="37"/>
      <c r="K903" s="37"/>
      <c r="L903" s="38"/>
      <c r="M903" s="38"/>
      <c r="N903" s="38"/>
      <c r="O903" s="38"/>
      <c r="Q903" s="37"/>
      <c r="R903" s="37"/>
      <c r="S903" s="37"/>
      <c r="T903" s="39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40"/>
      <c r="AH903" s="41"/>
      <c r="AI903" s="42"/>
      <c r="AJ903" s="43"/>
      <c r="AK903" s="44"/>
      <c r="AL903" s="36"/>
      <c r="AM903" s="36"/>
      <c r="AP903" s="45"/>
    </row>
    <row r="904" spans="1:42" ht="15.75" customHeight="1" x14ac:dyDescent="0.3">
      <c r="A904" s="36"/>
      <c r="B904" s="37"/>
      <c r="C904" s="37"/>
      <c r="D904" s="37"/>
      <c r="E904" s="37"/>
      <c r="F904" s="37"/>
      <c r="G904" s="37"/>
      <c r="H904" s="37"/>
      <c r="I904" s="38"/>
      <c r="J904" s="37"/>
      <c r="K904" s="37"/>
      <c r="L904" s="38"/>
      <c r="M904" s="38"/>
      <c r="N904" s="38"/>
      <c r="O904" s="38"/>
      <c r="Q904" s="37"/>
      <c r="R904" s="37"/>
      <c r="S904" s="37"/>
      <c r="T904" s="39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40"/>
      <c r="AH904" s="41"/>
      <c r="AI904" s="42"/>
      <c r="AJ904" s="43"/>
      <c r="AK904" s="44"/>
      <c r="AL904" s="36"/>
      <c r="AM904" s="36"/>
      <c r="AP904" s="45"/>
    </row>
    <row r="905" spans="1:42" ht="15.75" customHeight="1" x14ac:dyDescent="0.3">
      <c r="A905" s="36"/>
      <c r="B905" s="37"/>
      <c r="C905" s="37"/>
      <c r="D905" s="37"/>
      <c r="E905" s="37"/>
      <c r="F905" s="37"/>
      <c r="G905" s="37"/>
      <c r="H905" s="37"/>
      <c r="I905" s="38"/>
      <c r="J905" s="37"/>
      <c r="K905" s="37"/>
      <c r="L905" s="38"/>
      <c r="M905" s="38"/>
      <c r="N905" s="38"/>
      <c r="O905" s="38"/>
      <c r="Q905" s="37"/>
      <c r="R905" s="37"/>
      <c r="S905" s="37"/>
      <c r="T905" s="39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40"/>
      <c r="AH905" s="41"/>
      <c r="AI905" s="42"/>
      <c r="AJ905" s="43"/>
      <c r="AK905" s="44"/>
      <c r="AL905" s="36"/>
      <c r="AM905" s="36"/>
      <c r="AP905" s="45"/>
    </row>
    <row r="906" spans="1:42" ht="15.75" customHeight="1" x14ac:dyDescent="0.3">
      <c r="A906" s="36"/>
      <c r="B906" s="37"/>
      <c r="C906" s="37"/>
      <c r="D906" s="37"/>
      <c r="E906" s="37"/>
      <c r="F906" s="37"/>
      <c r="G906" s="37"/>
      <c r="H906" s="37"/>
      <c r="I906" s="38"/>
      <c r="J906" s="37"/>
      <c r="K906" s="37"/>
      <c r="L906" s="38"/>
      <c r="M906" s="38"/>
      <c r="N906" s="38"/>
      <c r="O906" s="38"/>
      <c r="Q906" s="37"/>
      <c r="R906" s="37"/>
      <c r="S906" s="37"/>
      <c r="T906" s="39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40"/>
      <c r="AH906" s="41"/>
      <c r="AI906" s="42"/>
      <c r="AJ906" s="43"/>
      <c r="AK906" s="44"/>
      <c r="AL906" s="36"/>
      <c r="AM906" s="36"/>
      <c r="AP906" s="45"/>
    </row>
    <row r="907" spans="1:42" ht="15.75" customHeight="1" x14ac:dyDescent="0.3">
      <c r="A907" s="36"/>
      <c r="B907" s="37"/>
      <c r="C907" s="37"/>
      <c r="D907" s="37"/>
      <c r="E907" s="37"/>
      <c r="F907" s="37"/>
      <c r="G907" s="37"/>
      <c r="H907" s="37"/>
      <c r="I907" s="38"/>
      <c r="J907" s="37"/>
      <c r="K907" s="37"/>
      <c r="L907" s="38"/>
      <c r="M907" s="38"/>
      <c r="N907" s="38"/>
      <c r="O907" s="38"/>
      <c r="Q907" s="37"/>
      <c r="R907" s="37"/>
      <c r="S907" s="37"/>
      <c r="T907" s="39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40"/>
      <c r="AH907" s="41"/>
      <c r="AI907" s="42"/>
      <c r="AJ907" s="43"/>
      <c r="AK907" s="44"/>
      <c r="AL907" s="36"/>
      <c r="AM907" s="36"/>
      <c r="AP907" s="45"/>
    </row>
    <row r="908" spans="1:42" ht="15.75" customHeight="1" x14ac:dyDescent="0.3">
      <c r="A908" s="36"/>
      <c r="B908" s="37"/>
      <c r="C908" s="37"/>
      <c r="D908" s="37"/>
      <c r="E908" s="37"/>
      <c r="F908" s="37"/>
      <c r="G908" s="37"/>
      <c r="H908" s="37"/>
      <c r="I908" s="38"/>
      <c r="J908" s="37"/>
      <c r="K908" s="37"/>
      <c r="L908" s="38"/>
      <c r="M908" s="38"/>
      <c r="N908" s="38"/>
      <c r="O908" s="38"/>
      <c r="Q908" s="37"/>
      <c r="R908" s="37"/>
      <c r="S908" s="37"/>
      <c r="T908" s="39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40"/>
      <c r="AH908" s="41"/>
      <c r="AI908" s="42"/>
      <c r="AJ908" s="43"/>
      <c r="AK908" s="44"/>
      <c r="AL908" s="36"/>
      <c r="AM908" s="36"/>
      <c r="AP908" s="45"/>
    </row>
    <row r="909" spans="1:42" ht="15.75" customHeight="1" x14ac:dyDescent="0.3">
      <c r="A909" s="36"/>
      <c r="B909" s="37"/>
      <c r="C909" s="37"/>
      <c r="D909" s="37"/>
      <c r="E909" s="37"/>
      <c r="F909" s="37"/>
      <c r="G909" s="37"/>
      <c r="H909" s="37"/>
      <c r="I909" s="38"/>
      <c r="J909" s="37"/>
      <c r="K909" s="37"/>
      <c r="L909" s="38"/>
      <c r="M909" s="38"/>
      <c r="N909" s="38"/>
      <c r="O909" s="38"/>
      <c r="Q909" s="37"/>
      <c r="R909" s="37"/>
      <c r="S909" s="37"/>
      <c r="T909" s="39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40"/>
      <c r="AH909" s="41"/>
      <c r="AI909" s="42"/>
      <c r="AJ909" s="43"/>
      <c r="AK909" s="44"/>
      <c r="AL909" s="36"/>
      <c r="AM909" s="36"/>
      <c r="AP909" s="45"/>
    </row>
    <row r="910" spans="1:42" ht="15.75" customHeight="1" x14ac:dyDescent="0.3">
      <c r="A910" s="36"/>
      <c r="B910" s="37"/>
      <c r="C910" s="37"/>
      <c r="D910" s="37"/>
      <c r="E910" s="37"/>
      <c r="F910" s="37"/>
      <c r="G910" s="37"/>
      <c r="H910" s="37"/>
      <c r="I910" s="38"/>
      <c r="J910" s="37"/>
      <c r="K910" s="37"/>
      <c r="L910" s="38"/>
      <c r="M910" s="38"/>
      <c r="N910" s="38"/>
      <c r="O910" s="38"/>
      <c r="Q910" s="37"/>
      <c r="R910" s="37"/>
      <c r="S910" s="37"/>
      <c r="T910" s="39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40"/>
      <c r="AH910" s="41"/>
      <c r="AI910" s="42"/>
      <c r="AJ910" s="43"/>
      <c r="AK910" s="44"/>
      <c r="AL910" s="36"/>
      <c r="AM910" s="36"/>
      <c r="AP910" s="45"/>
    </row>
    <row r="911" spans="1:42" ht="15.75" customHeight="1" x14ac:dyDescent="0.3">
      <c r="A911" s="36"/>
      <c r="B911" s="37"/>
      <c r="C911" s="37"/>
      <c r="D911" s="37"/>
      <c r="E911" s="37"/>
      <c r="F911" s="37"/>
      <c r="G911" s="37"/>
      <c r="H911" s="37"/>
      <c r="I911" s="38"/>
      <c r="J911" s="37"/>
      <c r="K911" s="37"/>
      <c r="L911" s="38"/>
      <c r="M911" s="38"/>
      <c r="N911" s="38"/>
      <c r="O911" s="38"/>
      <c r="Q911" s="37"/>
      <c r="R911" s="37"/>
      <c r="S911" s="37"/>
      <c r="T911" s="39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40"/>
      <c r="AH911" s="41"/>
      <c r="AI911" s="42"/>
      <c r="AJ911" s="43"/>
      <c r="AK911" s="44"/>
      <c r="AL911" s="36"/>
      <c r="AM911" s="36"/>
      <c r="AP911" s="45"/>
    </row>
    <row r="912" spans="1:42" ht="15.75" customHeight="1" x14ac:dyDescent="0.3">
      <c r="A912" s="36"/>
      <c r="B912" s="37"/>
      <c r="C912" s="37"/>
      <c r="D912" s="37"/>
      <c r="E912" s="37"/>
      <c r="F912" s="37"/>
      <c r="G912" s="37"/>
      <c r="H912" s="37"/>
      <c r="I912" s="38"/>
      <c r="J912" s="37"/>
      <c r="K912" s="37"/>
      <c r="L912" s="38"/>
      <c r="M912" s="38"/>
      <c r="N912" s="38"/>
      <c r="O912" s="38"/>
      <c r="Q912" s="37"/>
      <c r="R912" s="37"/>
      <c r="S912" s="37"/>
      <c r="T912" s="39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40"/>
      <c r="AH912" s="41"/>
      <c r="AI912" s="42"/>
      <c r="AJ912" s="43"/>
      <c r="AK912" s="44"/>
      <c r="AL912" s="36"/>
      <c r="AM912" s="36"/>
      <c r="AP912" s="45"/>
    </row>
    <row r="913" spans="1:42" ht="15.75" customHeight="1" x14ac:dyDescent="0.3">
      <c r="A913" s="36"/>
      <c r="B913" s="37"/>
      <c r="C913" s="37"/>
      <c r="D913" s="37"/>
      <c r="E913" s="37"/>
      <c r="F913" s="37"/>
      <c r="G913" s="37"/>
      <c r="H913" s="37"/>
      <c r="I913" s="38"/>
      <c r="J913" s="37"/>
      <c r="K913" s="37"/>
      <c r="L913" s="38"/>
      <c r="M913" s="38"/>
      <c r="N913" s="38"/>
      <c r="O913" s="38"/>
      <c r="Q913" s="37"/>
      <c r="R913" s="37"/>
      <c r="S913" s="37"/>
      <c r="T913" s="39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40"/>
      <c r="AH913" s="41"/>
      <c r="AI913" s="42"/>
      <c r="AJ913" s="43"/>
      <c r="AK913" s="44"/>
      <c r="AL913" s="36"/>
      <c r="AM913" s="36"/>
      <c r="AP913" s="45"/>
    </row>
    <row r="914" spans="1:42" ht="15.75" customHeight="1" x14ac:dyDescent="0.3">
      <c r="A914" s="36"/>
      <c r="B914" s="37"/>
      <c r="C914" s="37"/>
      <c r="D914" s="37"/>
      <c r="E914" s="37"/>
      <c r="F914" s="37"/>
      <c r="G914" s="37"/>
      <c r="H914" s="37"/>
      <c r="I914" s="38"/>
      <c r="J914" s="37"/>
      <c r="K914" s="37"/>
      <c r="L914" s="38"/>
      <c r="M914" s="38"/>
      <c r="N914" s="38"/>
      <c r="O914" s="38"/>
      <c r="Q914" s="37"/>
      <c r="R914" s="37"/>
      <c r="S914" s="37"/>
      <c r="T914" s="39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40"/>
      <c r="AH914" s="41"/>
      <c r="AI914" s="42"/>
      <c r="AJ914" s="43"/>
      <c r="AK914" s="44"/>
      <c r="AL914" s="36"/>
      <c r="AM914" s="36"/>
      <c r="AP914" s="45"/>
    </row>
    <row r="915" spans="1:42" ht="15.75" customHeight="1" x14ac:dyDescent="0.3">
      <c r="A915" s="36"/>
      <c r="B915" s="37"/>
      <c r="C915" s="37"/>
      <c r="D915" s="37"/>
      <c r="E915" s="37"/>
      <c r="F915" s="37"/>
      <c r="G915" s="37"/>
      <c r="H915" s="37"/>
      <c r="I915" s="38"/>
      <c r="J915" s="37"/>
      <c r="K915" s="37"/>
      <c r="L915" s="38"/>
      <c r="M915" s="38"/>
      <c r="N915" s="38"/>
      <c r="O915" s="38"/>
      <c r="Q915" s="37"/>
      <c r="R915" s="37"/>
      <c r="S915" s="37"/>
      <c r="T915" s="39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40"/>
      <c r="AH915" s="41"/>
      <c r="AI915" s="42"/>
      <c r="AJ915" s="43"/>
      <c r="AK915" s="44"/>
      <c r="AL915" s="36"/>
      <c r="AM915" s="36"/>
      <c r="AP915" s="45"/>
    </row>
    <row r="916" spans="1:42" ht="15.75" customHeight="1" x14ac:dyDescent="0.3">
      <c r="A916" s="36"/>
      <c r="B916" s="37"/>
      <c r="C916" s="37"/>
      <c r="D916" s="37"/>
      <c r="E916" s="37"/>
      <c r="F916" s="37"/>
      <c r="G916" s="37"/>
      <c r="H916" s="37"/>
      <c r="I916" s="38"/>
      <c r="J916" s="37"/>
      <c r="K916" s="37"/>
      <c r="L916" s="38"/>
      <c r="M916" s="38"/>
      <c r="N916" s="38"/>
      <c r="O916" s="38"/>
      <c r="Q916" s="37"/>
      <c r="R916" s="37"/>
      <c r="S916" s="37"/>
      <c r="T916" s="39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40"/>
      <c r="AH916" s="41"/>
      <c r="AI916" s="42"/>
      <c r="AJ916" s="43"/>
      <c r="AK916" s="44"/>
      <c r="AL916" s="36"/>
      <c r="AM916" s="36"/>
      <c r="AP916" s="45"/>
    </row>
    <row r="917" spans="1:42" ht="15.75" customHeight="1" x14ac:dyDescent="0.3">
      <c r="A917" s="36"/>
      <c r="B917" s="37"/>
      <c r="C917" s="37"/>
      <c r="D917" s="37"/>
      <c r="E917" s="37"/>
      <c r="F917" s="37"/>
      <c r="G917" s="37"/>
      <c r="H917" s="37"/>
      <c r="I917" s="38"/>
      <c r="J917" s="37"/>
      <c r="K917" s="37"/>
      <c r="L917" s="38"/>
      <c r="M917" s="38"/>
      <c r="N917" s="38"/>
      <c r="O917" s="38"/>
      <c r="Q917" s="37"/>
      <c r="R917" s="37"/>
      <c r="S917" s="37"/>
      <c r="T917" s="39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40"/>
      <c r="AH917" s="41"/>
      <c r="AI917" s="42"/>
      <c r="AJ917" s="43"/>
      <c r="AK917" s="44"/>
      <c r="AL917" s="36"/>
      <c r="AM917" s="36"/>
      <c r="AP917" s="45"/>
    </row>
    <row r="918" spans="1:42" ht="15.75" customHeight="1" x14ac:dyDescent="0.3">
      <c r="A918" s="36"/>
      <c r="B918" s="37"/>
      <c r="C918" s="37"/>
      <c r="D918" s="37"/>
      <c r="E918" s="37"/>
      <c r="F918" s="37"/>
      <c r="G918" s="37"/>
      <c r="H918" s="37"/>
      <c r="I918" s="38"/>
      <c r="J918" s="37"/>
      <c r="K918" s="37"/>
      <c r="L918" s="38"/>
      <c r="M918" s="38"/>
      <c r="N918" s="38"/>
      <c r="O918" s="38"/>
      <c r="Q918" s="37"/>
      <c r="R918" s="37"/>
      <c r="S918" s="37"/>
      <c r="T918" s="39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40"/>
      <c r="AH918" s="41"/>
      <c r="AI918" s="42"/>
      <c r="AJ918" s="43"/>
      <c r="AK918" s="44"/>
      <c r="AL918" s="36"/>
      <c r="AM918" s="36"/>
      <c r="AP918" s="45"/>
    </row>
    <row r="919" spans="1:42" ht="15.75" customHeight="1" x14ac:dyDescent="0.3">
      <c r="A919" s="36"/>
      <c r="B919" s="37"/>
      <c r="C919" s="37"/>
      <c r="D919" s="37"/>
      <c r="E919" s="37"/>
      <c r="F919" s="37"/>
      <c r="G919" s="37"/>
      <c r="H919" s="37"/>
      <c r="I919" s="38"/>
      <c r="J919" s="37"/>
      <c r="K919" s="37"/>
      <c r="L919" s="38"/>
      <c r="M919" s="38"/>
      <c r="N919" s="38"/>
      <c r="O919" s="38"/>
      <c r="Q919" s="37"/>
      <c r="R919" s="37"/>
      <c r="S919" s="37"/>
      <c r="T919" s="39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40"/>
      <c r="AH919" s="41"/>
      <c r="AI919" s="42"/>
      <c r="AJ919" s="43"/>
      <c r="AK919" s="44"/>
      <c r="AL919" s="36"/>
      <c r="AM919" s="36"/>
      <c r="AP919" s="45"/>
    </row>
    <row r="920" spans="1:42" ht="15.75" customHeight="1" x14ac:dyDescent="0.3">
      <c r="A920" s="36"/>
      <c r="B920" s="37"/>
      <c r="C920" s="37"/>
      <c r="D920" s="37"/>
      <c r="E920" s="37"/>
      <c r="F920" s="37"/>
      <c r="G920" s="37"/>
      <c r="H920" s="37"/>
      <c r="I920" s="38"/>
      <c r="J920" s="37"/>
      <c r="K920" s="37"/>
      <c r="L920" s="38"/>
      <c r="M920" s="38"/>
      <c r="N920" s="38"/>
      <c r="O920" s="38"/>
      <c r="Q920" s="37"/>
      <c r="R920" s="37"/>
      <c r="S920" s="37"/>
      <c r="T920" s="39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40"/>
      <c r="AH920" s="41"/>
      <c r="AI920" s="42"/>
      <c r="AJ920" s="43"/>
      <c r="AK920" s="44"/>
      <c r="AL920" s="36"/>
      <c r="AM920" s="36"/>
      <c r="AP920" s="45"/>
    </row>
    <row r="921" spans="1:42" ht="15.75" customHeight="1" x14ac:dyDescent="0.3">
      <c r="A921" s="36"/>
      <c r="B921" s="37"/>
      <c r="C921" s="37"/>
      <c r="D921" s="37"/>
      <c r="E921" s="37"/>
      <c r="F921" s="37"/>
      <c r="G921" s="37"/>
      <c r="H921" s="37"/>
      <c r="I921" s="38"/>
      <c r="J921" s="37"/>
      <c r="K921" s="37"/>
      <c r="L921" s="38"/>
      <c r="M921" s="38"/>
      <c r="N921" s="38"/>
      <c r="O921" s="38"/>
      <c r="Q921" s="37"/>
      <c r="R921" s="37"/>
      <c r="S921" s="37"/>
      <c r="T921" s="39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40"/>
      <c r="AH921" s="41"/>
      <c r="AI921" s="42"/>
      <c r="AJ921" s="43"/>
      <c r="AK921" s="44"/>
      <c r="AL921" s="36"/>
      <c r="AM921" s="36"/>
      <c r="AP921" s="45"/>
    </row>
    <row r="922" spans="1:42" ht="15.75" customHeight="1" x14ac:dyDescent="0.3">
      <c r="A922" s="36"/>
      <c r="B922" s="37"/>
      <c r="C922" s="37"/>
      <c r="D922" s="37"/>
      <c r="E922" s="37"/>
      <c r="F922" s="37"/>
      <c r="G922" s="37"/>
      <c r="H922" s="37"/>
      <c r="I922" s="38"/>
      <c r="J922" s="37"/>
      <c r="K922" s="37"/>
      <c r="L922" s="38"/>
      <c r="M922" s="38"/>
      <c r="N922" s="38"/>
      <c r="O922" s="38"/>
      <c r="Q922" s="37"/>
      <c r="R922" s="37"/>
      <c r="S922" s="37"/>
      <c r="T922" s="39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40"/>
      <c r="AH922" s="41"/>
      <c r="AI922" s="42"/>
      <c r="AJ922" s="43"/>
      <c r="AK922" s="44"/>
      <c r="AL922" s="36"/>
      <c r="AM922" s="36"/>
      <c r="AP922" s="45"/>
    </row>
    <row r="923" spans="1:42" ht="15.75" customHeight="1" x14ac:dyDescent="0.3">
      <c r="A923" s="36"/>
      <c r="B923" s="37"/>
      <c r="C923" s="37"/>
      <c r="D923" s="37"/>
      <c r="E923" s="37"/>
      <c r="F923" s="37"/>
      <c r="G923" s="37"/>
      <c r="H923" s="37"/>
      <c r="I923" s="38"/>
      <c r="J923" s="37"/>
      <c r="K923" s="37"/>
      <c r="L923" s="38"/>
      <c r="M923" s="38"/>
      <c r="N923" s="38"/>
      <c r="O923" s="38"/>
      <c r="Q923" s="37"/>
      <c r="R923" s="37"/>
      <c r="S923" s="37"/>
      <c r="T923" s="39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40"/>
      <c r="AH923" s="41"/>
      <c r="AI923" s="42"/>
      <c r="AJ923" s="43"/>
      <c r="AK923" s="44"/>
      <c r="AL923" s="36"/>
      <c r="AM923" s="36"/>
      <c r="AP923" s="45"/>
    </row>
    <row r="924" spans="1:42" ht="15.75" customHeight="1" x14ac:dyDescent="0.3">
      <c r="A924" s="36"/>
      <c r="B924" s="37"/>
      <c r="C924" s="37"/>
      <c r="D924" s="37"/>
      <c r="E924" s="37"/>
      <c r="F924" s="37"/>
      <c r="G924" s="37"/>
      <c r="H924" s="37"/>
      <c r="I924" s="38"/>
      <c r="J924" s="37"/>
      <c r="K924" s="37"/>
      <c r="L924" s="38"/>
      <c r="M924" s="38"/>
      <c r="N924" s="38"/>
      <c r="O924" s="38"/>
      <c r="Q924" s="37"/>
      <c r="R924" s="37"/>
      <c r="S924" s="37"/>
      <c r="T924" s="39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40"/>
      <c r="AH924" s="41"/>
      <c r="AI924" s="42"/>
      <c r="AJ924" s="43"/>
      <c r="AK924" s="44"/>
      <c r="AL924" s="36"/>
      <c r="AM924" s="36"/>
      <c r="AP924" s="45"/>
    </row>
    <row r="925" spans="1:42" ht="15.75" customHeight="1" x14ac:dyDescent="0.3">
      <c r="A925" s="36"/>
      <c r="B925" s="37"/>
      <c r="C925" s="37"/>
      <c r="D925" s="37"/>
      <c r="E925" s="37"/>
      <c r="F925" s="37"/>
      <c r="G925" s="37"/>
      <c r="H925" s="37"/>
      <c r="I925" s="38"/>
      <c r="J925" s="37"/>
      <c r="K925" s="37"/>
      <c r="L925" s="38"/>
      <c r="M925" s="38"/>
      <c r="N925" s="38"/>
      <c r="O925" s="38"/>
      <c r="Q925" s="37"/>
      <c r="R925" s="37"/>
      <c r="S925" s="37"/>
      <c r="T925" s="39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40"/>
      <c r="AH925" s="41"/>
      <c r="AI925" s="42"/>
      <c r="AJ925" s="43"/>
      <c r="AK925" s="44"/>
      <c r="AL925" s="36"/>
      <c r="AM925" s="36"/>
      <c r="AP925" s="45"/>
    </row>
    <row r="926" spans="1:42" ht="15.75" customHeight="1" x14ac:dyDescent="0.3">
      <c r="A926" s="36"/>
      <c r="B926" s="37"/>
      <c r="C926" s="37"/>
      <c r="D926" s="37"/>
      <c r="E926" s="37"/>
      <c r="F926" s="37"/>
      <c r="G926" s="37"/>
      <c r="H926" s="37"/>
      <c r="I926" s="38"/>
      <c r="J926" s="37"/>
      <c r="K926" s="37"/>
      <c r="L926" s="38"/>
      <c r="M926" s="38"/>
      <c r="N926" s="38"/>
      <c r="O926" s="38"/>
      <c r="Q926" s="37"/>
      <c r="R926" s="37"/>
      <c r="S926" s="37"/>
      <c r="T926" s="39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40"/>
      <c r="AH926" s="41"/>
      <c r="AI926" s="42"/>
      <c r="AJ926" s="43"/>
      <c r="AK926" s="44"/>
      <c r="AL926" s="36"/>
      <c r="AM926" s="36"/>
      <c r="AP926" s="45"/>
    </row>
    <row r="927" spans="1:42" ht="15.75" customHeight="1" x14ac:dyDescent="0.3">
      <c r="A927" s="36"/>
      <c r="B927" s="37"/>
      <c r="C927" s="37"/>
      <c r="D927" s="37"/>
      <c r="E927" s="37"/>
      <c r="F927" s="37"/>
      <c r="G927" s="37"/>
      <c r="H927" s="37"/>
      <c r="I927" s="38"/>
      <c r="J927" s="37"/>
      <c r="K927" s="37"/>
      <c r="L927" s="38"/>
      <c r="M927" s="38"/>
      <c r="N927" s="38"/>
      <c r="O927" s="38"/>
      <c r="Q927" s="37"/>
      <c r="R927" s="37"/>
      <c r="S927" s="37"/>
      <c r="T927" s="39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40"/>
      <c r="AH927" s="41"/>
      <c r="AI927" s="42"/>
      <c r="AJ927" s="43"/>
      <c r="AK927" s="44"/>
      <c r="AL927" s="36"/>
      <c r="AM927" s="36"/>
      <c r="AP927" s="45"/>
    </row>
    <row r="928" spans="1:42" ht="15.75" customHeight="1" x14ac:dyDescent="0.3">
      <c r="A928" s="36"/>
      <c r="B928" s="37"/>
      <c r="C928" s="37"/>
      <c r="D928" s="37"/>
      <c r="E928" s="37"/>
      <c r="F928" s="37"/>
      <c r="G928" s="37"/>
      <c r="H928" s="37"/>
      <c r="I928" s="38"/>
      <c r="J928" s="37"/>
      <c r="K928" s="37"/>
      <c r="L928" s="38"/>
      <c r="M928" s="38"/>
      <c r="N928" s="38"/>
      <c r="O928" s="38"/>
      <c r="Q928" s="37"/>
      <c r="R928" s="37"/>
      <c r="S928" s="37"/>
      <c r="T928" s="39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40"/>
      <c r="AH928" s="41"/>
      <c r="AI928" s="42"/>
      <c r="AJ928" s="43"/>
      <c r="AK928" s="44"/>
      <c r="AL928" s="36"/>
      <c r="AM928" s="36"/>
      <c r="AP928" s="45"/>
    </row>
    <row r="929" spans="1:42" ht="15.75" customHeight="1" x14ac:dyDescent="0.3">
      <c r="A929" s="36"/>
      <c r="B929" s="37"/>
      <c r="C929" s="37"/>
      <c r="D929" s="37"/>
      <c r="E929" s="37"/>
      <c r="F929" s="37"/>
      <c r="G929" s="37"/>
      <c r="H929" s="37"/>
      <c r="I929" s="38"/>
      <c r="J929" s="37"/>
      <c r="K929" s="37"/>
      <c r="L929" s="38"/>
      <c r="M929" s="38"/>
      <c r="N929" s="38"/>
      <c r="O929" s="38"/>
      <c r="Q929" s="37"/>
      <c r="R929" s="37"/>
      <c r="S929" s="37"/>
      <c r="T929" s="39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40"/>
      <c r="AH929" s="41"/>
      <c r="AI929" s="42"/>
      <c r="AJ929" s="43"/>
      <c r="AK929" s="44"/>
      <c r="AL929" s="36"/>
      <c r="AM929" s="36"/>
      <c r="AP929" s="45"/>
    </row>
    <row r="930" spans="1:42" ht="15.75" customHeight="1" x14ac:dyDescent="0.3">
      <c r="A930" s="36"/>
      <c r="B930" s="37"/>
      <c r="C930" s="37"/>
      <c r="D930" s="37"/>
      <c r="E930" s="37"/>
      <c r="F930" s="37"/>
      <c r="G930" s="37"/>
      <c r="H930" s="37"/>
      <c r="I930" s="38"/>
      <c r="J930" s="37"/>
      <c r="K930" s="37"/>
      <c r="L930" s="38"/>
      <c r="M930" s="38"/>
      <c r="N930" s="38"/>
      <c r="O930" s="38"/>
      <c r="Q930" s="37"/>
      <c r="R930" s="37"/>
      <c r="S930" s="37"/>
      <c r="T930" s="39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40"/>
      <c r="AH930" s="41"/>
      <c r="AI930" s="42"/>
      <c r="AJ930" s="43"/>
      <c r="AK930" s="44"/>
      <c r="AL930" s="36"/>
      <c r="AM930" s="36"/>
      <c r="AP930" s="45"/>
    </row>
    <row r="931" spans="1:42" ht="15.75" customHeight="1" x14ac:dyDescent="0.3">
      <c r="A931" s="36"/>
      <c r="B931" s="37"/>
      <c r="C931" s="37"/>
      <c r="D931" s="37"/>
      <c r="E931" s="37"/>
      <c r="F931" s="37"/>
      <c r="G931" s="37"/>
      <c r="H931" s="37"/>
      <c r="I931" s="38"/>
      <c r="J931" s="37"/>
      <c r="K931" s="37"/>
      <c r="L931" s="38"/>
      <c r="M931" s="38"/>
      <c r="N931" s="38"/>
      <c r="O931" s="38"/>
      <c r="Q931" s="37"/>
      <c r="R931" s="37"/>
      <c r="S931" s="37"/>
      <c r="T931" s="39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40"/>
      <c r="AH931" s="41"/>
      <c r="AI931" s="42"/>
      <c r="AJ931" s="43"/>
      <c r="AK931" s="44"/>
      <c r="AL931" s="36"/>
      <c r="AM931" s="36"/>
      <c r="AP931" s="45"/>
    </row>
    <row r="932" spans="1:42" ht="15.75" customHeight="1" x14ac:dyDescent="0.3">
      <c r="A932" s="36"/>
      <c r="B932" s="37"/>
      <c r="C932" s="37"/>
      <c r="D932" s="37"/>
      <c r="E932" s="37"/>
      <c r="F932" s="37"/>
      <c r="G932" s="37"/>
      <c r="H932" s="37"/>
      <c r="I932" s="38"/>
      <c r="J932" s="37"/>
      <c r="K932" s="37"/>
      <c r="L932" s="38"/>
      <c r="M932" s="38"/>
      <c r="N932" s="38"/>
      <c r="O932" s="38"/>
      <c r="Q932" s="37"/>
      <c r="R932" s="37"/>
      <c r="S932" s="37"/>
      <c r="T932" s="39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40"/>
      <c r="AH932" s="41"/>
      <c r="AI932" s="42"/>
      <c r="AJ932" s="43"/>
      <c r="AK932" s="44"/>
      <c r="AL932" s="36"/>
      <c r="AM932" s="36"/>
      <c r="AP932" s="45"/>
    </row>
    <row r="933" spans="1:42" ht="15.75" customHeight="1" x14ac:dyDescent="0.3">
      <c r="A933" s="36"/>
      <c r="B933" s="37"/>
      <c r="C933" s="37"/>
      <c r="D933" s="37"/>
      <c r="E933" s="37"/>
      <c r="F933" s="37"/>
      <c r="G933" s="37"/>
      <c r="H933" s="37"/>
      <c r="I933" s="38"/>
      <c r="J933" s="37"/>
      <c r="K933" s="37"/>
      <c r="L933" s="38"/>
      <c r="M933" s="38"/>
      <c r="N933" s="38"/>
      <c r="O933" s="38"/>
      <c r="Q933" s="37"/>
      <c r="R933" s="37"/>
      <c r="S933" s="37"/>
      <c r="T933" s="39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40"/>
      <c r="AH933" s="41"/>
      <c r="AI933" s="42"/>
      <c r="AJ933" s="43"/>
      <c r="AK933" s="44"/>
      <c r="AL933" s="36"/>
      <c r="AM933" s="36"/>
      <c r="AP933" s="45"/>
    </row>
    <row r="934" spans="1:42" ht="15.75" customHeight="1" x14ac:dyDescent="0.3">
      <c r="A934" s="36"/>
      <c r="B934" s="37"/>
      <c r="C934" s="37"/>
      <c r="D934" s="37"/>
      <c r="E934" s="37"/>
      <c r="F934" s="37"/>
      <c r="G934" s="37"/>
      <c r="H934" s="37"/>
      <c r="I934" s="38"/>
      <c r="J934" s="37"/>
      <c r="K934" s="37"/>
      <c r="L934" s="38"/>
      <c r="M934" s="38"/>
      <c r="N934" s="38"/>
      <c r="O934" s="38"/>
      <c r="Q934" s="37"/>
      <c r="R934" s="37"/>
      <c r="S934" s="37"/>
      <c r="T934" s="39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40"/>
      <c r="AH934" s="41"/>
      <c r="AI934" s="42"/>
      <c r="AJ934" s="43"/>
      <c r="AK934" s="44"/>
      <c r="AL934" s="36"/>
      <c r="AM934" s="36"/>
      <c r="AP934" s="45"/>
    </row>
    <row r="935" spans="1:42" ht="15.75" customHeight="1" x14ac:dyDescent="0.3">
      <c r="A935" s="36"/>
      <c r="B935" s="37"/>
      <c r="C935" s="37"/>
      <c r="D935" s="37"/>
      <c r="E935" s="37"/>
      <c r="F935" s="37"/>
      <c r="G935" s="37"/>
      <c r="H935" s="37"/>
      <c r="I935" s="38"/>
      <c r="J935" s="37"/>
      <c r="K935" s="37"/>
      <c r="L935" s="38"/>
      <c r="M935" s="38"/>
      <c r="N935" s="38"/>
      <c r="O935" s="38"/>
      <c r="Q935" s="37"/>
      <c r="R935" s="37"/>
      <c r="S935" s="37"/>
      <c r="T935" s="39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40"/>
      <c r="AH935" s="41"/>
      <c r="AI935" s="42"/>
      <c r="AJ935" s="43"/>
      <c r="AK935" s="44"/>
      <c r="AL935" s="36"/>
      <c r="AM935" s="36"/>
      <c r="AP935" s="45"/>
    </row>
    <row r="936" spans="1:42" ht="15.75" customHeight="1" x14ac:dyDescent="0.3">
      <c r="A936" s="36"/>
      <c r="B936" s="37"/>
      <c r="C936" s="37"/>
      <c r="D936" s="37"/>
      <c r="E936" s="37"/>
      <c r="F936" s="37"/>
      <c r="G936" s="37"/>
      <c r="H936" s="37"/>
      <c r="I936" s="38"/>
      <c r="J936" s="37"/>
      <c r="K936" s="37"/>
      <c r="L936" s="38"/>
      <c r="M936" s="38"/>
      <c r="N936" s="38"/>
      <c r="O936" s="38"/>
      <c r="Q936" s="37"/>
      <c r="R936" s="37"/>
      <c r="S936" s="37"/>
      <c r="T936" s="39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40"/>
      <c r="AH936" s="41"/>
      <c r="AI936" s="42"/>
      <c r="AJ936" s="43"/>
      <c r="AK936" s="44"/>
      <c r="AL936" s="36"/>
      <c r="AM936" s="36"/>
      <c r="AP936" s="45"/>
    </row>
    <row r="937" spans="1:42" ht="15.75" customHeight="1" x14ac:dyDescent="0.3">
      <c r="A937" s="36"/>
      <c r="B937" s="37"/>
      <c r="C937" s="37"/>
      <c r="D937" s="37"/>
      <c r="E937" s="37"/>
      <c r="F937" s="37"/>
      <c r="G937" s="37"/>
      <c r="H937" s="37"/>
      <c r="I937" s="38"/>
      <c r="J937" s="37"/>
      <c r="K937" s="37"/>
      <c r="L937" s="38"/>
      <c r="M937" s="38"/>
      <c r="N937" s="38"/>
      <c r="O937" s="38"/>
      <c r="Q937" s="37"/>
      <c r="R937" s="37"/>
      <c r="S937" s="37"/>
      <c r="T937" s="39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40"/>
      <c r="AH937" s="41"/>
      <c r="AI937" s="42"/>
      <c r="AJ937" s="43"/>
      <c r="AK937" s="44"/>
      <c r="AL937" s="36"/>
      <c r="AM937" s="36"/>
      <c r="AP937" s="45"/>
    </row>
    <row r="938" spans="1:42" ht="15.75" customHeight="1" x14ac:dyDescent="0.3">
      <c r="A938" s="36"/>
      <c r="B938" s="37"/>
      <c r="C938" s="37"/>
      <c r="D938" s="37"/>
      <c r="E938" s="37"/>
      <c r="F938" s="37"/>
      <c r="G938" s="37"/>
      <c r="H938" s="37"/>
      <c r="I938" s="38"/>
      <c r="J938" s="37"/>
      <c r="K938" s="37"/>
      <c r="L938" s="38"/>
      <c r="M938" s="38"/>
      <c r="N938" s="38"/>
      <c r="O938" s="38"/>
      <c r="Q938" s="37"/>
      <c r="R938" s="37"/>
      <c r="S938" s="37"/>
      <c r="T938" s="39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40"/>
      <c r="AH938" s="41"/>
      <c r="AI938" s="42"/>
      <c r="AJ938" s="43"/>
      <c r="AK938" s="44"/>
      <c r="AL938" s="36"/>
      <c r="AM938" s="36"/>
      <c r="AP938" s="45"/>
    </row>
    <row r="939" spans="1:42" ht="15.75" customHeight="1" x14ac:dyDescent="0.3">
      <c r="A939" s="36"/>
      <c r="B939" s="37"/>
      <c r="C939" s="37"/>
      <c r="D939" s="37"/>
      <c r="E939" s="37"/>
      <c r="F939" s="37"/>
      <c r="G939" s="37"/>
      <c r="H939" s="37"/>
      <c r="I939" s="38"/>
      <c r="J939" s="37"/>
      <c r="K939" s="37"/>
      <c r="L939" s="38"/>
      <c r="M939" s="38"/>
      <c r="N939" s="38"/>
      <c r="O939" s="38"/>
      <c r="Q939" s="37"/>
      <c r="R939" s="37"/>
      <c r="S939" s="37"/>
      <c r="T939" s="39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40"/>
      <c r="AH939" s="41"/>
      <c r="AI939" s="42"/>
      <c r="AJ939" s="43"/>
      <c r="AK939" s="44"/>
      <c r="AL939" s="36"/>
      <c r="AM939" s="36"/>
      <c r="AP939" s="45"/>
    </row>
    <row r="940" spans="1:42" ht="15.75" customHeight="1" x14ac:dyDescent="0.3">
      <c r="A940" s="36"/>
      <c r="B940" s="37"/>
      <c r="C940" s="37"/>
      <c r="D940" s="37"/>
      <c r="E940" s="37"/>
      <c r="F940" s="37"/>
      <c r="G940" s="37"/>
      <c r="H940" s="37"/>
      <c r="I940" s="38"/>
      <c r="J940" s="37"/>
      <c r="K940" s="37"/>
      <c r="L940" s="38"/>
      <c r="M940" s="38"/>
      <c r="N940" s="38"/>
      <c r="O940" s="38"/>
      <c r="Q940" s="37"/>
      <c r="R940" s="37"/>
      <c r="S940" s="37"/>
      <c r="T940" s="39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40"/>
      <c r="AH940" s="41"/>
      <c r="AI940" s="42"/>
      <c r="AJ940" s="43"/>
      <c r="AK940" s="44"/>
      <c r="AL940" s="36"/>
      <c r="AM940" s="36"/>
      <c r="AP940" s="45"/>
    </row>
    <row r="941" spans="1:42" ht="15.75" customHeight="1" x14ac:dyDescent="0.3">
      <c r="A941" s="36"/>
      <c r="B941" s="37"/>
      <c r="C941" s="37"/>
      <c r="D941" s="37"/>
      <c r="E941" s="37"/>
      <c r="F941" s="37"/>
      <c r="G941" s="37"/>
      <c r="H941" s="37"/>
      <c r="I941" s="38"/>
      <c r="J941" s="37"/>
      <c r="K941" s="37"/>
      <c r="L941" s="38"/>
      <c r="M941" s="38"/>
      <c r="N941" s="38"/>
      <c r="O941" s="38"/>
      <c r="Q941" s="37"/>
      <c r="R941" s="37"/>
      <c r="S941" s="37"/>
      <c r="T941" s="39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40"/>
      <c r="AH941" s="41"/>
      <c r="AI941" s="42"/>
      <c r="AJ941" s="43"/>
      <c r="AK941" s="44"/>
      <c r="AL941" s="36"/>
      <c r="AM941" s="36"/>
      <c r="AP941" s="45"/>
    </row>
    <row r="942" spans="1:42" ht="15.75" customHeight="1" x14ac:dyDescent="0.3">
      <c r="A942" s="36"/>
      <c r="B942" s="37"/>
      <c r="C942" s="37"/>
      <c r="D942" s="37"/>
      <c r="E942" s="37"/>
      <c r="F942" s="37"/>
      <c r="G942" s="37"/>
      <c r="H942" s="37"/>
      <c r="I942" s="38"/>
      <c r="J942" s="37"/>
      <c r="K942" s="37"/>
      <c r="L942" s="38"/>
      <c r="M942" s="38"/>
      <c r="N942" s="38"/>
      <c r="O942" s="38"/>
      <c r="Q942" s="37"/>
      <c r="R942" s="37"/>
      <c r="S942" s="37"/>
      <c r="T942" s="39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40"/>
      <c r="AH942" s="41"/>
      <c r="AI942" s="42"/>
      <c r="AJ942" s="43"/>
      <c r="AK942" s="44"/>
      <c r="AL942" s="36"/>
      <c r="AM942" s="36"/>
      <c r="AP942" s="45"/>
    </row>
    <row r="943" spans="1:42" ht="15.75" customHeight="1" x14ac:dyDescent="0.3">
      <c r="A943" s="36"/>
      <c r="B943" s="37"/>
      <c r="C943" s="37"/>
      <c r="D943" s="37"/>
      <c r="E943" s="37"/>
      <c r="F943" s="37"/>
      <c r="G943" s="37"/>
      <c r="H943" s="37"/>
      <c r="I943" s="38"/>
      <c r="J943" s="37"/>
      <c r="K943" s="37"/>
      <c r="L943" s="38"/>
      <c r="M943" s="38"/>
      <c r="N943" s="38"/>
      <c r="O943" s="38"/>
      <c r="Q943" s="37"/>
      <c r="R943" s="37"/>
      <c r="S943" s="37"/>
      <c r="T943" s="39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40"/>
      <c r="AH943" s="41"/>
      <c r="AI943" s="42"/>
      <c r="AJ943" s="43"/>
      <c r="AK943" s="44"/>
      <c r="AL943" s="36"/>
      <c r="AM943" s="36"/>
      <c r="AP943" s="45"/>
    </row>
    <row r="944" spans="1:42" ht="15.75" customHeight="1" x14ac:dyDescent="0.3">
      <c r="A944" s="36"/>
      <c r="B944" s="37"/>
      <c r="C944" s="37"/>
      <c r="D944" s="37"/>
      <c r="E944" s="37"/>
      <c r="F944" s="37"/>
      <c r="G944" s="37"/>
      <c r="H944" s="37"/>
      <c r="I944" s="38"/>
      <c r="J944" s="37"/>
      <c r="K944" s="37"/>
      <c r="L944" s="38"/>
      <c r="M944" s="38"/>
      <c r="N944" s="38"/>
      <c r="O944" s="38"/>
      <c r="Q944" s="37"/>
      <c r="R944" s="37"/>
      <c r="S944" s="37"/>
      <c r="T944" s="39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40"/>
      <c r="AH944" s="41"/>
      <c r="AI944" s="42"/>
      <c r="AJ944" s="43"/>
      <c r="AK944" s="44"/>
      <c r="AL944" s="36"/>
      <c r="AM944" s="36"/>
      <c r="AP944" s="45"/>
    </row>
    <row r="945" spans="1:42" ht="15.75" customHeight="1" x14ac:dyDescent="0.3">
      <c r="A945" s="36"/>
      <c r="B945" s="37"/>
      <c r="C945" s="37"/>
      <c r="D945" s="37"/>
      <c r="E945" s="37"/>
      <c r="F945" s="37"/>
      <c r="G945" s="37"/>
      <c r="H945" s="37"/>
      <c r="I945" s="38"/>
      <c r="J945" s="37"/>
      <c r="K945" s="37"/>
      <c r="L945" s="38"/>
      <c r="M945" s="38"/>
      <c r="N945" s="38"/>
      <c r="O945" s="38"/>
      <c r="Q945" s="37"/>
      <c r="R945" s="37"/>
      <c r="S945" s="37"/>
      <c r="T945" s="39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40"/>
      <c r="AH945" s="41"/>
      <c r="AI945" s="42"/>
      <c r="AJ945" s="43"/>
      <c r="AK945" s="44"/>
      <c r="AL945" s="36"/>
      <c r="AM945" s="36"/>
      <c r="AP945" s="45"/>
    </row>
    <row r="946" spans="1:42" ht="15.75" customHeight="1" x14ac:dyDescent="0.3">
      <c r="A946" s="36"/>
      <c r="B946" s="37"/>
      <c r="C946" s="37"/>
      <c r="D946" s="37"/>
      <c r="E946" s="37"/>
      <c r="F946" s="37"/>
      <c r="G946" s="37"/>
      <c r="H946" s="37"/>
      <c r="I946" s="38"/>
      <c r="J946" s="37"/>
      <c r="K946" s="37"/>
      <c r="L946" s="38"/>
      <c r="M946" s="38"/>
      <c r="N946" s="38"/>
      <c r="O946" s="38"/>
      <c r="Q946" s="37"/>
      <c r="R946" s="37"/>
      <c r="S946" s="37"/>
      <c r="T946" s="39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40"/>
      <c r="AH946" s="41"/>
      <c r="AI946" s="42"/>
      <c r="AJ946" s="43"/>
      <c r="AK946" s="44"/>
      <c r="AL946" s="36"/>
      <c r="AM946" s="36"/>
      <c r="AP946" s="45"/>
    </row>
    <row r="947" spans="1:42" ht="15.75" customHeight="1" x14ac:dyDescent="0.3">
      <c r="A947" s="36"/>
      <c r="B947" s="37"/>
      <c r="C947" s="37"/>
      <c r="D947" s="37"/>
      <c r="E947" s="37"/>
      <c r="F947" s="37"/>
      <c r="G947" s="37"/>
      <c r="H947" s="37"/>
      <c r="I947" s="38"/>
      <c r="J947" s="37"/>
      <c r="K947" s="37"/>
      <c r="L947" s="38"/>
      <c r="M947" s="38"/>
      <c r="N947" s="38"/>
      <c r="O947" s="38"/>
      <c r="Q947" s="37"/>
      <c r="R947" s="37"/>
      <c r="S947" s="37"/>
      <c r="T947" s="39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40"/>
      <c r="AH947" s="41"/>
      <c r="AI947" s="42"/>
      <c r="AJ947" s="43"/>
      <c r="AK947" s="44"/>
      <c r="AL947" s="36"/>
      <c r="AM947" s="36"/>
      <c r="AP947" s="45"/>
    </row>
    <row r="948" spans="1:42" ht="15.75" customHeight="1" x14ac:dyDescent="0.3">
      <c r="A948" s="36"/>
      <c r="B948" s="37"/>
      <c r="C948" s="37"/>
      <c r="D948" s="37"/>
      <c r="E948" s="37"/>
      <c r="F948" s="37"/>
      <c r="G948" s="37"/>
      <c r="H948" s="37"/>
      <c r="I948" s="38"/>
      <c r="J948" s="37"/>
      <c r="K948" s="37"/>
      <c r="L948" s="38"/>
      <c r="M948" s="38"/>
      <c r="N948" s="38"/>
      <c r="O948" s="38"/>
      <c r="Q948" s="37"/>
      <c r="R948" s="37"/>
      <c r="S948" s="37"/>
      <c r="T948" s="39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40"/>
      <c r="AH948" s="41"/>
      <c r="AI948" s="42"/>
      <c r="AJ948" s="43"/>
      <c r="AK948" s="44"/>
      <c r="AL948" s="36"/>
      <c r="AM948" s="36"/>
      <c r="AP948" s="45"/>
    </row>
    <row r="949" spans="1:42" ht="15.75" customHeight="1" x14ac:dyDescent="0.3">
      <c r="A949" s="36"/>
      <c r="B949" s="37"/>
      <c r="C949" s="37"/>
      <c r="D949" s="37"/>
      <c r="E949" s="37"/>
      <c r="F949" s="37"/>
      <c r="G949" s="37"/>
      <c r="H949" s="37"/>
      <c r="I949" s="38"/>
      <c r="J949" s="37"/>
      <c r="K949" s="37"/>
      <c r="L949" s="38"/>
      <c r="M949" s="38"/>
      <c r="N949" s="38"/>
      <c r="O949" s="38"/>
      <c r="Q949" s="37"/>
      <c r="R949" s="37"/>
      <c r="S949" s="37"/>
      <c r="T949" s="39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40"/>
      <c r="AH949" s="41"/>
      <c r="AI949" s="42"/>
      <c r="AJ949" s="43"/>
      <c r="AK949" s="44"/>
      <c r="AL949" s="36"/>
      <c r="AM949" s="36"/>
      <c r="AP949" s="45"/>
    </row>
    <row r="950" spans="1:42" ht="15.75" customHeight="1" x14ac:dyDescent="0.3">
      <c r="A950" s="36"/>
      <c r="B950" s="37"/>
      <c r="C950" s="37"/>
      <c r="D950" s="37"/>
      <c r="E950" s="37"/>
      <c r="F950" s="37"/>
      <c r="G950" s="37"/>
      <c r="H950" s="37"/>
      <c r="I950" s="38"/>
      <c r="J950" s="37"/>
      <c r="K950" s="37"/>
      <c r="L950" s="38"/>
      <c r="M950" s="38"/>
      <c r="N950" s="38"/>
      <c r="O950" s="38"/>
      <c r="Q950" s="37"/>
      <c r="R950" s="37"/>
      <c r="S950" s="37"/>
      <c r="T950" s="39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40"/>
      <c r="AH950" s="41"/>
      <c r="AI950" s="42"/>
      <c r="AJ950" s="43"/>
      <c r="AK950" s="44"/>
      <c r="AL950" s="36"/>
      <c r="AM950" s="36"/>
      <c r="AP950" s="45"/>
    </row>
    <row r="951" spans="1:42" ht="15.75" customHeight="1" x14ac:dyDescent="0.3">
      <c r="A951" s="36"/>
      <c r="B951" s="37"/>
      <c r="C951" s="37"/>
      <c r="D951" s="37"/>
      <c r="E951" s="37"/>
      <c r="F951" s="37"/>
      <c r="G951" s="37"/>
      <c r="H951" s="37"/>
      <c r="I951" s="38"/>
      <c r="J951" s="37"/>
      <c r="K951" s="37"/>
      <c r="L951" s="38"/>
      <c r="M951" s="38"/>
      <c r="N951" s="38"/>
      <c r="O951" s="38"/>
      <c r="Q951" s="37"/>
      <c r="R951" s="37"/>
      <c r="S951" s="37"/>
      <c r="T951" s="39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40"/>
      <c r="AH951" s="41"/>
      <c r="AI951" s="42"/>
      <c r="AJ951" s="43"/>
      <c r="AK951" s="44"/>
      <c r="AL951" s="36"/>
      <c r="AM951" s="36"/>
      <c r="AP951" s="45"/>
    </row>
    <row r="952" spans="1:42" ht="15.75" customHeight="1" x14ac:dyDescent="0.3">
      <c r="A952" s="36"/>
      <c r="B952" s="37"/>
      <c r="C952" s="37"/>
      <c r="D952" s="37"/>
      <c r="E952" s="37"/>
      <c r="F952" s="37"/>
      <c r="G952" s="37"/>
      <c r="H952" s="37"/>
      <c r="I952" s="38"/>
      <c r="J952" s="37"/>
      <c r="K952" s="37"/>
      <c r="L952" s="38"/>
      <c r="M952" s="38"/>
      <c r="N952" s="38"/>
      <c r="O952" s="38"/>
      <c r="Q952" s="37"/>
      <c r="R952" s="37"/>
      <c r="S952" s="37"/>
      <c r="T952" s="39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40"/>
      <c r="AH952" s="41"/>
      <c r="AI952" s="42"/>
      <c r="AJ952" s="43"/>
      <c r="AK952" s="44"/>
      <c r="AL952" s="36"/>
      <c r="AM952" s="36"/>
      <c r="AP952" s="45"/>
    </row>
    <row r="953" spans="1:42" ht="15.75" customHeight="1" x14ac:dyDescent="0.3">
      <c r="A953" s="36"/>
      <c r="B953" s="37"/>
      <c r="C953" s="37"/>
      <c r="D953" s="37"/>
      <c r="E953" s="37"/>
      <c r="F953" s="37"/>
      <c r="G953" s="37"/>
      <c r="H953" s="37"/>
      <c r="I953" s="38"/>
      <c r="J953" s="37"/>
      <c r="K953" s="37"/>
      <c r="L953" s="38"/>
      <c r="M953" s="38"/>
      <c r="N953" s="38"/>
      <c r="O953" s="38"/>
      <c r="Q953" s="37"/>
      <c r="R953" s="37"/>
      <c r="S953" s="37"/>
      <c r="T953" s="39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40"/>
      <c r="AH953" s="41"/>
      <c r="AI953" s="42"/>
      <c r="AJ953" s="43"/>
      <c r="AK953" s="44"/>
      <c r="AL953" s="36"/>
      <c r="AM953" s="36"/>
      <c r="AP953" s="45"/>
    </row>
    <row r="954" spans="1:42" ht="15.75" customHeight="1" x14ac:dyDescent="0.3">
      <c r="A954" s="36"/>
      <c r="B954" s="37"/>
      <c r="C954" s="37"/>
      <c r="D954" s="37"/>
      <c r="E954" s="37"/>
      <c r="F954" s="37"/>
      <c r="G954" s="37"/>
      <c r="H954" s="37"/>
      <c r="I954" s="38"/>
      <c r="J954" s="37"/>
      <c r="K954" s="37"/>
      <c r="L954" s="38"/>
      <c r="M954" s="38"/>
      <c r="N954" s="38"/>
      <c r="O954" s="38"/>
      <c r="Q954" s="37"/>
      <c r="R954" s="37"/>
      <c r="S954" s="37"/>
      <c r="T954" s="39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40"/>
      <c r="AH954" s="41"/>
      <c r="AI954" s="42"/>
      <c r="AJ954" s="43"/>
      <c r="AK954" s="44"/>
      <c r="AL954" s="36"/>
      <c r="AM954" s="36"/>
      <c r="AP954" s="45"/>
    </row>
    <row r="955" spans="1:42" ht="15.75" customHeight="1" x14ac:dyDescent="0.3">
      <c r="A955" s="36"/>
      <c r="B955" s="37"/>
      <c r="C955" s="37"/>
      <c r="D955" s="37"/>
      <c r="E955" s="37"/>
      <c r="F955" s="37"/>
      <c r="G955" s="37"/>
      <c r="H955" s="37"/>
      <c r="I955" s="38"/>
      <c r="J955" s="37"/>
      <c r="K955" s="37"/>
      <c r="L955" s="38"/>
      <c r="M955" s="38"/>
      <c r="N955" s="38"/>
      <c r="O955" s="38"/>
      <c r="Q955" s="37"/>
      <c r="R955" s="37"/>
      <c r="S955" s="37"/>
      <c r="T955" s="39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40"/>
      <c r="AH955" s="41"/>
      <c r="AI955" s="42"/>
      <c r="AJ955" s="43"/>
      <c r="AK955" s="44"/>
      <c r="AL955" s="36"/>
      <c r="AM955" s="36"/>
      <c r="AP955" s="45"/>
    </row>
    <row r="956" spans="1:42" ht="15.75" customHeight="1" x14ac:dyDescent="0.3">
      <c r="A956" s="36"/>
      <c r="B956" s="37"/>
      <c r="C956" s="37"/>
      <c r="D956" s="37"/>
      <c r="E956" s="37"/>
      <c r="F956" s="37"/>
      <c r="G956" s="37"/>
      <c r="H956" s="37"/>
      <c r="I956" s="38"/>
      <c r="J956" s="37"/>
      <c r="K956" s="37"/>
      <c r="L956" s="38"/>
      <c r="M956" s="38"/>
      <c r="N956" s="38"/>
      <c r="O956" s="38"/>
      <c r="Q956" s="37"/>
      <c r="R956" s="37"/>
      <c r="S956" s="37"/>
      <c r="T956" s="39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40"/>
      <c r="AH956" s="41"/>
      <c r="AI956" s="42"/>
      <c r="AJ956" s="43"/>
      <c r="AK956" s="44"/>
      <c r="AL956" s="36"/>
      <c r="AM956" s="36"/>
      <c r="AP956" s="45"/>
    </row>
    <row r="957" spans="1:42" ht="15.75" customHeight="1" x14ac:dyDescent="0.3">
      <c r="A957" s="36"/>
      <c r="B957" s="37"/>
      <c r="C957" s="37"/>
      <c r="D957" s="37"/>
      <c r="E957" s="37"/>
      <c r="F957" s="37"/>
      <c r="G957" s="37"/>
      <c r="H957" s="37"/>
      <c r="I957" s="38"/>
      <c r="J957" s="37"/>
      <c r="K957" s="37"/>
      <c r="L957" s="38"/>
      <c r="M957" s="38"/>
      <c r="N957" s="38"/>
      <c r="O957" s="38"/>
      <c r="Q957" s="37"/>
      <c r="R957" s="37"/>
      <c r="S957" s="37"/>
      <c r="T957" s="39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40"/>
      <c r="AH957" s="41"/>
      <c r="AI957" s="42"/>
      <c r="AJ957" s="43"/>
      <c r="AK957" s="44"/>
      <c r="AL957" s="36"/>
      <c r="AM957" s="36"/>
      <c r="AP957" s="45"/>
    </row>
    <row r="958" spans="1:42" ht="15.75" customHeight="1" x14ac:dyDescent="0.3">
      <c r="A958" s="36"/>
      <c r="B958" s="37"/>
      <c r="C958" s="37"/>
      <c r="D958" s="37"/>
      <c r="E958" s="37"/>
      <c r="F958" s="37"/>
      <c r="G958" s="37"/>
      <c r="H958" s="37"/>
      <c r="I958" s="38"/>
      <c r="J958" s="37"/>
      <c r="K958" s="37"/>
      <c r="L958" s="38"/>
      <c r="M958" s="38"/>
      <c r="N958" s="38"/>
      <c r="O958" s="38"/>
      <c r="Q958" s="37"/>
      <c r="R958" s="37"/>
      <c r="S958" s="37"/>
      <c r="T958" s="39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40"/>
      <c r="AH958" s="41"/>
      <c r="AI958" s="42"/>
      <c r="AJ958" s="43"/>
      <c r="AK958" s="44"/>
      <c r="AL958" s="36"/>
      <c r="AM958" s="36"/>
      <c r="AP958" s="45"/>
    </row>
    <row r="959" spans="1:42" ht="15.75" customHeight="1" x14ac:dyDescent="0.3">
      <c r="A959" s="36"/>
      <c r="B959" s="37"/>
      <c r="C959" s="37"/>
      <c r="D959" s="37"/>
      <c r="E959" s="37"/>
      <c r="F959" s="37"/>
      <c r="G959" s="37"/>
      <c r="H959" s="37"/>
      <c r="I959" s="38"/>
      <c r="J959" s="37"/>
      <c r="K959" s="37"/>
      <c r="L959" s="38"/>
      <c r="M959" s="38"/>
      <c r="N959" s="38"/>
      <c r="O959" s="38"/>
      <c r="Q959" s="37"/>
      <c r="R959" s="37"/>
      <c r="S959" s="37"/>
      <c r="T959" s="39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40"/>
      <c r="AH959" s="41"/>
      <c r="AI959" s="42"/>
      <c r="AJ959" s="43"/>
      <c r="AK959" s="44"/>
      <c r="AL959" s="36"/>
      <c r="AM959" s="36"/>
      <c r="AP959" s="45"/>
    </row>
    <row r="960" spans="1:42" ht="15.75" customHeight="1" x14ac:dyDescent="0.3">
      <c r="A960" s="36"/>
      <c r="B960" s="37"/>
      <c r="C960" s="37"/>
      <c r="D960" s="37"/>
      <c r="E960" s="37"/>
      <c r="F960" s="37"/>
      <c r="G960" s="37"/>
      <c r="H960" s="37"/>
      <c r="I960" s="38"/>
      <c r="J960" s="37"/>
      <c r="K960" s="37"/>
      <c r="L960" s="38"/>
      <c r="M960" s="38"/>
      <c r="N960" s="38"/>
      <c r="O960" s="38"/>
      <c r="Q960" s="37"/>
      <c r="R960" s="37"/>
      <c r="S960" s="37"/>
      <c r="T960" s="39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40"/>
      <c r="AH960" s="41"/>
      <c r="AI960" s="42"/>
      <c r="AJ960" s="43"/>
      <c r="AK960" s="44"/>
      <c r="AL960" s="36"/>
      <c r="AM960" s="36"/>
      <c r="AP960" s="45"/>
    </row>
    <row r="961" spans="1:42" ht="15.75" customHeight="1" x14ac:dyDescent="0.3">
      <c r="A961" s="36"/>
      <c r="B961" s="37"/>
      <c r="C961" s="37"/>
      <c r="D961" s="37"/>
      <c r="E961" s="37"/>
      <c r="F961" s="37"/>
      <c r="G961" s="37"/>
      <c r="H961" s="37"/>
      <c r="I961" s="38"/>
      <c r="J961" s="37"/>
      <c r="K961" s="37"/>
      <c r="L961" s="38"/>
      <c r="M961" s="38"/>
      <c r="N961" s="38"/>
      <c r="O961" s="38"/>
      <c r="Q961" s="37"/>
      <c r="R961" s="37"/>
      <c r="S961" s="37"/>
      <c r="T961" s="39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40"/>
      <c r="AH961" s="41"/>
      <c r="AI961" s="42"/>
      <c r="AJ961" s="43"/>
      <c r="AK961" s="44"/>
      <c r="AL961" s="36"/>
      <c r="AM961" s="36"/>
      <c r="AP961" s="45"/>
    </row>
    <row r="962" spans="1:42" ht="15.75" customHeight="1" x14ac:dyDescent="0.3">
      <c r="A962" s="36"/>
      <c r="B962" s="37"/>
      <c r="C962" s="37"/>
      <c r="D962" s="37"/>
      <c r="E962" s="37"/>
      <c r="F962" s="37"/>
      <c r="G962" s="37"/>
      <c r="H962" s="37"/>
      <c r="I962" s="38"/>
      <c r="J962" s="37"/>
      <c r="K962" s="37"/>
      <c r="L962" s="38"/>
      <c r="M962" s="38"/>
      <c r="N962" s="38"/>
      <c r="O962" s="38"/>
      <c r="Q962" s="37"/>
      <c r="R962" s="37"/>
      <c r="S962" s="37"/>
      <c r="T962" s="39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40"/>
      <c r="AH962" s="41"/>
      <c r="AI962" s="42"/>
      <c r="AJ962" s="43"/>
      <c r="AK962" s="44"/>
      <c r="AL962" s="36"/>
      <c r="AM962" s="36"/>
      <c r="AP962" s="45"/>
    </row>
    <row r="963" spans="1:42" ht="15.75" customHeight="1" x14ac:dyDescent="0.3">
      <c r="A963" s="36"/>
      <c r="B963" s="37"/>
      <c r="C963" s="37"/>
      <c r="D963" s="37"/>
      <c r="E963" s="37"/>
      <c r="F963" s="37"/>
      <c r="G963" s="37"/>
      <c r="H963" s="37"/>
      <c r="I963" s="38"/>
      <c r="J963" s="37"/>
      <c r="K963" s="37"/>
      <c r="L963" s="38"/>
      <c r="M963" s="38"/>
      <c r="N963" s="38"/>
      <c r="O963" s="38"/>
      <c r="Q963" s="37"/>
      <c r="R963" s="37"/>
      <c r="S963" s="37"/>
      <c r="T963" s="39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40"/>
      <c r="AH963" s="41"/>
      <c r="AI963" s="42"/>
      <c r="AJ963" s="43"/>
      <c r="AK963" s="44"/>
      <c r="AL963" s="36"/>
      <c r="AM963" s="36"/>
      <c r="AP963" s="45"/>
    </row>
    <row r="964" spans="1:42" ht="15.75" customHeight="1" x14ac:dyDescent="0.3">
      <c r="A964" s="36"/>
      <c r="B964" s="37"/>
      <c r="C964" s="37"/>
      <c r="D964" s="37"/>
      <c r="E964" s="37"/>
      <c r="F964" s="37"/>
      <c r="G964" s="37"/>
      <c r="H964" s="37"/>
      <c r="I964" s="38"/>
      <c r="J964" s="37"/>
      <c r="K964" s="37"/>
      <c r="L964" s="38"/>
      <c r="M964" s="38"/>
      <c r="N964" s="38"/>
      <c r="O964" s="38"/>
      <c r="Q964" s="37"/>
      <c r="R964" s="37"/>
      <c r="S964" s="37"/>
      <c r="T964" s="39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40"/>
      <c r="AH964" s="41"/>
      <c r="AI964" s="42"/>
      <c r="AJ964" s="43"/>
      <c r="AK964" s="44"/>
      <c r="AL964" s="36"/>
      <c r="AM964" s="36"/>
      <c r="AP964" s="45"/>
    </row>
    <row r="965" spans="1:42" ht="15.75" customHeight="1" x14ac:dyDescent="0.3">
      <c r="A965" s="36"/>
      <c r="B965" s="37"/>
      <c r="C965" s="37"/>
      <c r="D965" s="37"/>
      <c r="E965" s="37"/>
      <c r="F965" s="37"/>
      <c r="G965" s="37"/>
      <c r="H965" s="37"/>
      <c r="I965" s="38"/>
      <c r="J965" s="37"/>
      <c r="K965" s="37"/>
      <c r="L965" s="38"/>
      <c r="M965" s="38"/>
      <c r="N965" s="38"/>
      <c r="O965" s="38"/>
      <c r="Q965" s="37"/>
      <c r="R965" s="37"/>
      <c r="S965" s="37"/>
      <c r="T965" s="39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40"/>
      <c r="AH965" s="41"/>
      <c r="AI965" s="42"/>
      <c r="AJ965" s="43"/>
      <c r="AK965" s="44"/>
      <c r="AL965" s="36"/>
      <c r="AM965" s="36"/>
      <c r="AP965" s="45"/>
    </row>
    <row r="966" spans="1:42" ht="15.75" customHeight="1" x14ac:dyDescent="0.3">
      <c r="A966" s="36"/>
      <c r="B966" s="37"/>
      <c r="C966" s="37"/>
      <c r="D966" s="37"/>
      <c r="E966" s="37"/>
      <c r="F966" s="37"/>
      <c r="G966" s="37"/>
      <c r="H966" s="37"/>
      <c r="I966" s="38"/>
      <c r="J966" s="37"/>
      <c r="K966" s="37"/>
      <c r="L966" s="38"/>
      <c r="M966" s="38"/>
      <c r="N966" s="38"/>
      <c r="O966" s="38"/>
      <c r="Q966" s="37"/>
      <c r="R966" s="37"/>
      <c r="S966" s="37"/>
      <c r="T966" s="39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40"/>
      <c r="AH966" s="41"/>
      <c r="AI966" s="42"/>
      <c r="AJ966" s="43"/>
      <c r="AK966" s="44"/>
      <c r="AL966" s="36"/>
      <c r="AM966" s="36"/>
      <c r="AP966" s="45"/>
    </row>
    <row r="967" spans="1:42" ht="15.75" customHeight="1" x14ac:dyDescent="0.3">
      <c r="A967" s="36"/>
      <c r="B967" s="37"/>
      <c r="C967" s="37"/>
      <c r="D967" s="37"/>
      <c r="E967" s="37"/>
      <c r="F967" s="37"/>
      <c r="G967" s="37"/>
      <c r="H967" s="37"/>
      <c r="I967" s="38"/>
      <c r="J967" s="37"/>
      <c r="K967" s="37"/>
      <c r="L967" s="38"/>
      <c r="M967" s="38"/>
      <c r="N967" s="38"/>
      <c r="O967" s="38"/>
      <c r="Q967" s="37"/>
      <c r="R967" s="37"/>
      <c r="S967" s="37"/>
      <c r="T967" s="39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40"/>
      <c r="AH967" s="41"/>
      <c r="AI967" s="42"/>
      <c r="AJ967" s="43"/>
      <c r="AK967" s="44"/>
      <c r="AL967" s="36"/>
      <c r="AM967" s="36"/>
      <c r="AP967" s="45"/>
    </row>
    <row r="968" spans="1:42" ht="15.75" customHeight="1" x14ac:dyDescent="0.3">
      <c r="A968" s="36"/>
      <c r="B968" s="37"/>
      <c r="C968" s="37"/>
      <c r="D968" s="37"/>
      <c r="E968" s="37"/>
      <c r="F968" s="37"/>
      <c r="G968" s="37"/>
      <c r="H968" s="37"/>
      <c r="I968" s="38"/>
      <c r="J968" s="37"/>
      <c r="K968" s="37"/>
      <c r="L968" s="38"/>
      <c r="M968" s="38"/>
      <c r="N968" s="38"/>
      <c r="O968" s="38"/>
      <c r="Q968" s="37"/>
      <c r="R968" s="37"/>
      <c r="S968" s="37"/>
      <c r="T968" s="39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40"/>
      <c r="AH968" s="41"/>
      <c r="AI968" s="42"/>
      <c r="AJ968" s="43"/>
      <c r="AK968" s="44"/>
      <c r="AL968" s="36"/>
      <c r="AM968" s="36"/>
      <c r="AP968" s="45"/>
    </row>
    <row r="969" spans="1:42" ht="15.75" customHeight="1" x14ac:dyDescent="0.3">
      <c r="A969" s="36"/>
      <c r="B969" s="37"/>
      <c r="C969" s="37"/>
      <c r="D969" s="37"/>
      <c r="E969" s="37"/>
      <c r="F969" s="37"/>
      <c r="G969" s="37"/>
      <c r="H969" s="37"/>
      <c r="I969" s="38"/>
      <c r="J969" s="37"/>
      <c r="K969" s="37"/>
      <c r="L969" s="38"/>
      <c r="M969" s="38"/>
      <c r="N969" s="38"/>
      <c r="O969" s="38"/>
      <c r="Q969" s="37"/>
      <c r="R969" s="37"/>
      <c r="S969" s="37"/>
      <c r="T969" s="39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40"/>
      <c r="AH969" s="41"/>
      <c r="AI969" s="42"/>
      <c r="AJ969" s="43"/>
      <c r="AK969" s="44"/>
      <c r="AL969" s="36"/>
      <c r="AM969" s="36"/>
      <c r="AP969" s="45"/>
    </row>
    <row r="970" spans="1:42" ht="15.75" customHeight="1" x14ac:dyDescent="0.3">
      <c r="A970" s="36"/>
      <c r="B970" s="37"/>
      <c r="C970" s="37"/>
      <c r="D970" s="37"/>
      <c r="E970" s="37"/>
      <c r="F970" s="37"/>
      <c r="G970" s="37"/>
      <c r="H970" s="37"/>
      <c r="I970" s="38"/>
      <c r="J970" s="37"/>
      <c r="K970" s="37"/>
      <c r="L970" s="38"/>
      <c r="M970" s="38"/>
      <c r="N970" s="38"/>
      <c r="O970" s="38"/>
      <c r="Q970" s="37"/>
      <c r="R970" s="37"/>
      <c r="S970" s="37"/>
      <c r="T970" s="39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40"/>
      <c r="AH970" s="41"/>
      <c r="AI970" s="42"/>
      <c r="AJ970" s="43"/>
      <c r="AK970" s="44"/>
      <c r="AL970" s="36"/>
      <c r="AM970" s="36"/>
      <c r="AP970" s="45"/>
    </row>
    <row r="971" spans="1:42" ht="15.75" customHeight="1" x14ac:dyDescent="0.3">
      <c r="A971" s="36"/>
      <c r="B971" s="37"/>
      <c r="C971" s="37"/>
      <c r="D971" s="37"/>
      <c r="E971" s="37"/>
      <c r="F971" s="37"/>
      <c r="G971" s="37"/>
      <c r="H971" s="37"/>
      <c r="I971" s="38"/>
      <c r="J971" s="37"/>
      <c r="K971" s="37"/>
      <c r="L971" s="38"/>
      <c r="M971" s="38"/>
      <c r="N971" s="38"/>
      <c r="O971" s="38"/>
      <c r="Q971" s="37"/>
      <c r="R971" s="37"/>
      <c r="S971" s="37"/>
      <c r="T971" s="39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40"/>
      <c r="AH971" s="41"/>
      <c r="AI971" s="42"/>
      <c r="AJ971" s="43"/>
      <c r="AK971" s="44"/>
      <c r="AL971" s="36"/>
      <c r="AM971" s="36"/>
      <c r="AP971" s="45"/>
    </row>
    <row r="972" spans="1:42" ht="15.75" customHeight="1" x14ac:dyDescent="0.3">
      <c r="A972" s="36"/>
      <c r="B972" s="37"/>
      <c r="C972" s="37"/>
      <c r="D972" s="37"/>
      <c r="E972" s="37"/>
      <c r="F972" s="37"/>
      <c r="G972" s="37"/>
      <c r="H972" s="37"/>
      <c r="I972" s="38"/>
      <c r="J972" s="37"/>
      <c r="K972" s="37"/>
      <c r="L972" s="38"/>
      <c r="M972" s="38"/>
      <c r="N972" s="38"/>
      <c r="O972" s="38"/>
      <c r="Q972" s="37"/>
      <c r="R972" s="37"/>
      <c r="S972" s="37"/>
      <c r="T972" s="39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40"/>
      <c r="AH972" s="41"/>
      <c r="AI972" s="42"/>
      <c r="AJ972" s="43"/>
      <c r="AK972" s="44"/>
      <c r="AL972" s="36"/>
      <c r="AM972" s="36"/>
      <c r="AP972" s="45"/>
    </row>
    <row r="973" spans="1:42" ht="15.75" customHeight="1" x14ac:dyDescent="0.3">
      <c r="A973" s="36"/>
      <c r="B973" s="37"/>
      <c r="C973" s="37"/>
      <c r="D973" s="37"/>
      <c r="E973" s="37"/>
      <c r="F973" s="37"/>
      <c r="G973" s="37"/>
      <c r="H973" s="37"/>
      <c r="I973" s="38"/>
      <c r="J973" s="37"/>
      <c r="K973" s="37"/>
      <c r="L973" s="38"/>
      <c r="M973" s="38"/>
      <c r="N973" s="38"/>
      <c r="O973" s="38"/>
      <c r="Q973" s="37"/>
      <c r="R973" s="37"/>
      <c r="S973" s="37"/>
      <c r="T973" s="39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40"/>
      <c r="AH973" s="41"/>
      <c r="AI973" s="42"/>
      <c r="AJ973" s="43"/>
      <c r="AK973" s="44"/>
      <c r="AL973" s="36"/>
      <c r="AM973" s="36"/>
      <c r="AP973" s="45"/>
    </row>
    <row r="974" spans="1:42" ht="15.75" customHeight="1" x14ac:dyDescent="0.3">
      <c r="A974" s="36"/>
      <c r="B974" s="37"/>
      <c r="C974" s="37"/>
      <c r="D974" s="37"/>
      <c r="E974" s="37"/>
      <c r="F974" s="37"/>
      <c r="G974" s="37"/>
      <c r="H974" s="37"/>
      <c r="I974" s="38"/>
      <c r="J974" s="37"/>
      <c r="K974" s="37"/>
      <c r="L974" s="38"/>
      <c r="M974" s="38"/>
      <c r="N974" s="38"/>
      <c r="O974" s="38"/>
      <c r="Q974" s="37"/>
      <c r="R974" s="37"/>
      <c r="S974" s="37"/>
      <c r="T974" s="39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40"/>
      <c r="AH974" s="41"/>
      <c r="AI974" s="42"/>
      <c r="AJ974" s="43"/>
      <c r="AK974" s="44"/>
      <c r="AL974" s="36"/>
      <c r="AM974" s="36"/>
      <c r="AP974" s="45"/>
    </row>
    <row r="975" spans="1:42" ht="15.75" customHeight="1" x14ac:dyDescent="0.3">
      <c r="A975" s="36"/>
      <c r="B975" s="37"/>
      <c r="C975" s="37"/>
      <c r="D975" s="37"/>
      <c r="E975" s="37"/>
      <c r="F975" s="37"/>
      <c r="G975" s="37"/>
      <c r="H975" s="37"/>
      <c r="I975" s="38"/>
      <c r="J975" s="37"/>
      <c r="K975" s="37"/>
      <c r="L975" s="38"/>
      <c r="M975" s="38"/>
      <c r="N975" s="38"/>
      <c r="O975" s="38"/>
      <c r="Q975" s="37"/>
      <c r="R975" s="37"/>
      <c r="S975" s="37"/>
      <c r="T975" s="39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40"/>
      <c r="AH975" s="41"/>
      <c r="AI975" s="42"/>
      <c r="AJ975" s="43"/>
      <c r="AK975" s="44"/>
      <c r="AL975" s="36"/>
      <c r="AM975" s="36"/>
      <c r="AP975" s="45"/>
    </row>
    <row r="976" spans="1:42" ht="15.75" customHeight="1" x14ac:dyDescent="0.3">
      <c r="A976" s="36"/>
      <c r="B976" s="37"/>
      <c r="C976" s="37"/>
      <c r="D976" s="37"/>
      <c r="E976" s="37"/>
      <c r="F976" s="37"/>
      <c r="G976" s="37"/>
      <c r="H976" s="37"/>
      <c r="I976" s="38"/>
      <c r="J976" s="37"/>
      <c r="K976" s="37"/>
      <c r="L976" s="38"/>
      <c r="M976" s="38"/>
      <c r="N976" s="38"/>
      <c r="O976" s="38"/>
      <c r="Q976" s="37"/>
      <c r="R976" s="37"/>
      <c r="S976" s="37"/>
      <c r="T976" s="39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40"/>
      <c r="AH976" s="41"/>
      <c r="AI976" s="42"/>
      <c r="AJ976" s="43"/>
      <c r="AK976" s="44"/>
      <c r="AL976" s="36"/>
      <c r="AM976" s="36"/>
      <c r="AP976" s="45"/>
    </row>
    <row r="977" spans="1:42" ht="15.75" customHeight="1" x14ac:dyDescent="0.3">
      <c r="A977" s="36"/>
      <c r="B977" s="37"/>
      <c r="C977" s="37"/>
      <c r="D977" s="37"/>
      <c r="E977" s="37"/>
      <c r="F977" s="37"/>
      <c r="G977" s="37"/>
      <c r="H977" s="37"/>
      <c r="I977" s="38"/>
      <c r="J977" s="37"/>
      <c r="K977" s="37"/>
      <c r="L977" s="38"/>
      <c r="M977" s="38"/>
      <c r="N977" s="38"/>
      <c r="O977" s="38"/>
      <c r="Q977" s="37"/>
      <c r="R977" s="37"/>
      <c r="S977" s="37"/>
      <c r="T977" s="39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40"/>
      <c r="AH977" s="41"/>
      <c r="AI977" s="42"/>
      <c r="AJ977" s="43"/>
      <c r="AK977" s="44"/>
      <c r="AL977" s="36"/>
      <c r="AM977" s="36"/>
      <c r="AP977" s="45"/>
    </row>
    <row r="978" spans="1:42" ht="15.75" customHeight="1" x14ac:dyDescent="0.3">
      <c r="A978" s="36"/>
      <c r="B978" s="37"/>
      <c r="C978" s="37"/>
      <c r="D978" s="37"/>
      <c r="E978" s="37"/>
      <c r="F978" s="37"/>
      <c r="G978" s="37"/>
      <c r="H978" s="37"/>
      <c r="I978" s="38"/>
      <c r="J978" s="37"/>
      <c r="K978" s="37"/>
      <c r="L978" s="38"/>
      <c r="M978" s="38"/>
      <c r="N978" s="38"/>
      <c r="O978" s="38"/>
      <c r="Q978" s="37"/>
      <c r="R978" s="37"/>
      <c r="S978" s="37"/>
      <c r="T978" s="39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40"/>
      <c r="AH978" s="41"/>
      <c r="AI978" s="42"/>
      <c r="AJ978" s="43"/>
      <c r="AK978" s="44"/>
      <c r="AL978" s="36"/>
      <c r="AM978" s="36"/>
      <c r="AP978" s="45"/>
    </row>
    <row r="979" spans="1:42" ht="15.75" customHeight="1" x14ac:dyDescent="0.3">
      <c r="A979" s="36"/>
      <c r="B979" s="37"/>
      <c r="C979" s="37"/>
      <c r="D979" s="37"/>
      <c r="E979" s="37"/>
      <c r="F979" s="37"/>
      <c r="G979" s="37"/>
      <c r="H979" s="37"/>
      <c r="I979" s="38"/>
      <c r="J979" s="37"/>
      <c r="K979" s="37"/>
      <c r="L979" s="38"/>
      <c r="M979" s="38"/>
      <c r="N979" s="38"/>
      <c r="O979" s="38"/>
      <c r="Q979" s="37"/>
      <c r="R979" s="37"/>
      <c r="S979" s="37"/>
      <c r="T979" s="39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40"/>
      <c r="AH979" s="41"/>
      <c r="AI979" s="42"/>
      <c r="AJ979" s="43"/>
      <c r="AK979" s="44"/>
      <c r="AL979" s="36"/>
      <c r="AM979" s="36"/>
      <c r="AP979" s="45"/>
    </row>
    <row r="980" spans="1:42" ht="15.75" customHeight="1" x14ac:dyDescent="0.3">
      <c r="A980" s="36"/>
      <c r="B980" s="37"/>
      <c r="C980" s="37"/>
      <c r="D980" s="37"/>
      <c r="E980" s="37"/>
      <c r="F980" s="37"/>
      <c r="G980" s="37"/>
      <c r="H980" s="37"/>
      <c r="I980" s="38"/>
      <c r="J980" s="37"/>
      <c r="K980" s="37"/>
      <c r="L980" s="38"/>
      <c r="M980" s="38"/>
      <c r="N980" s="38"/>
      <c r="O980" s="38"/>
      <c r="Q980" s="37"/>
      <c r="R980" s="37"/>
      <c r="S980" s="37"/>
      <c r="T980" s="39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40"/>
      <c r="AH980" s="41"/>
      <c r="AI980" s="42"/>
      <c r="AJ980" s="43"/>
      <c r="AK980" s="44"/>
      <c r="AL980" s="36"/>
      <c r="AM980" s="36"/>
      <c r="AP980" s="45"/>
    </row>
    <row r="981" spans="1:42" ht="15.75" customHeight="1" x14ac:dyDescent="0.3">
      <c r="A981" s="36"/>
      <c r="B981" s="37"/>
      <c r="C981" s="37"/>
      <c r="D981" s="37"/>
      <c r="E981" s="37"/>
      <c r="F981" s="37"/>
      <c r="G981" s="37"/>
      <c r="H981" s="37"/>
      <c r="I981" s="38"/>
      <c r="J981" s="37"/>
      <c r="K981" s="37"/>
      <c r="L981" s="38"/>
      <c r="M981" s="38"/>
      <c r="N981" s="38"/>
      <c r="O981" s="38"/>
      <c r="Q981" s="37"/>
      <c r="R981" s="37"/>
      <c r="S981" s="37"/>
      <c r="T981" s="39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40"/>
      <c r="AH981" s="41"/>
      <c r="AI981" s="42"/>
      <c r="AJ981" s="43"/>
      <c r="AK981" s="44"/>
      <c r="AL981" s="36"/>
      <c r="AM981" s="36"/>
      <c r="AP981" s="45"/>
    </row>
    <row r="982" spans="1:42" ht="15.75" customHeight="1" x14ac:dyDescent="0.3">
      <c r="A982" s="36"/>
      <c r="B982" s="37"/>
      <c r="C982" s="37"/>
      <c r="D982" s="37"/>
      <c r="E982" s="37"/>
      <c r="F982" s="37"/>
      <c r="G982" s="37"/>
      <c r="H982" s="37"/>
      <c r="I982" s="38"/>
      <c r="J982" s="37"/>
      <c r="K982" s="37"/>
      <c r="L982" s="38"/>
      <c r="M982" s="38"/>
      <c r="N982" s="38"/>
      <c r="O982" s="38"/>
      <c r="Q982" s="37"/>
      <c r="R982" s="37"/>
      <c r="S982" s="37"/>
      <c r="T982" s="39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40"/>
      <c r="AH982" s="41"/>
      <c r="AI982" s="42"/>
      <c r="AJ982" s="43"/>
      <c r="AK982" s="44"/>
      <c r="AL982" s="36"/>
      <c r="AM982" s="36"/>
      <c r="AP982" s="45"/>
    </row>
    <row r="983" spans="1:42" ht="15.75" customHeight="1" x14ac:dyDescent="0.3">
      <c r="A983" s="36"/>
      <c r="B983" s="37"/>
      <c r="C983" s="37"/>
      <c r="D983" s="37"/>
      <c r="E983" s="37"/>
      <c r="F983" s="37"/>
      <c r="G983" s="37"/>
      <c r="H983" s="37"/>
      <c r="I983" s="38"/>
      <c r="J983" s="37"/>
      <c r="K983" s="37"/>
      <c r="L983" s="38"/>
      <c r="M983" s="38"/>
      <c r="N983" s="38"/>
      <c r="O983" s="38"/>
      <c r="Q983" s="37"/>
      <c r="R983" s="37"/>
      <c r="S983" s="37"/>
      <c r="T983" s="39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40"/>
      <c r="AH983" s="41"/>
      <c r="AI983" s="42"/>
      <c r="AJ983" s="43"/>
      <c r="AK983" s="44"/>
      <c r="AL983" s="36"/>
      <c r="AM983" s="36"/>
      <c r="AP983" s="45"/>
    </row>
    <row r="984" spans="1:42" ht="15.75" customHeight="1" x14ac:dyDescent="0.3">
      <c r="A984" s="36"/>
      <c r="B984" s="37"/>
      <c r="C984" s="37"/>
      <c r="D984" s="37"/>
      <c r="E984" s="37"/>
      <c r="F984" s="37"/>
      <c r="G984" s="37"/>
      <c r="H984" s="37"/>
      <c r="I984" s="38"/>
      <c r="J984" s="37"/>
      <c r="K984" s="37"/>
      <c r="L984" s="38"/>
      <c r="M984" s="38"/>
      <c r="N984" s="38"/>
      <c r="O984" s="38"/>
      <c r="Q984" s="37"/>
      <c r="R984" s="37"/>
      <c r="S984" s="37"/>
      <c r="T984" s="39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40"/>
      <c r="AH984" s="41"/>
      <c r="AI984" s="42"/>
      <c r="AJ984" s="43"/>
      <c r="AK984" s="44"/>
      <c r="AL984" s="36"/>
      <c r="AM984" s="36"/>
      <c r="AP984" s="45"/>
    </row>
    <row r="985" spans="1:42" ht="15.75" customHeight="1" x14ac:dyDescent="0.3">
      <c r="A985" s="36"/>
      <c r="B985" s="37"/>
      <c r="C985" s="37"/>
      <c r="D985" s="37"/>
      <c r="E985" s="37"/>
      <c r="F985" s="37"/>
      <c r="G985" s="37"/>
      <c r="H985" s="37"/>
      <c r="I985" s="38"/>
      <c r="J985" s="37"/>
      <c r="K985" s="37"/>
      <c r="L985" s="38"/>
      <c r="M985" s="38"/>
      <c r="N985" s="38"/>
      <c r="O985" s="38"/>
      <c r="Q985" s="37"/>
      <c r="R985" s="37"/>
      <c r="S985" s="37"/>
      <c r="T985" s="39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40"/>
      <c r="AH985" s="41"/>
      <c r="AI985" s="42"/>
      <c r="AJ985" s="43"/>
      <c r="AK985" s="44"/>
      <c r="AL985" s="36"/>
      <c r="AM985" s="36"/>
      <c r="AP985" s="45"/>
    </row>
    <row r="986" spans="1:42" ht="15.75" customHeight="1" x14ac:dyDescent="0.3">
      <c r="A986" s="36"/>
      <c r="B986" s="37"/>
      <c r="C986" s="37"/>
      <c r="D986" s="37"/>
      <c r="E986" s="37"/>
      <c r="F986" s="37"/>
      <c r="G986" s="37"/>
      <c r="H986" s="37"/>
      <c r="I986" s="38"/>
      <c r="J986" s="37"/>
      <c r="K986" s="37"/>
      <c r="L986" s="38"/>
      <c r="M986" s="38"/>
      <c r="N986" s="38"/>
      <c r="O986" s="38"/>
      <c r="Q986" s="37"/>
      <c r="R986" s="37"/>
      <c r="S986" s="37"/>
      <c r="T986" s="39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40"/>
      <c r="AH986" s="41"/>
      <c r="AI986" s="42"/>
      <c r="AJ986" s="43"/>
      <c r="AK986" s="44"/>
      <c r="AL986" s="36"/>
      <c r="AM986" s="36"/>
      <c r="AP986" s="45"/>
    </row>
    <row r="987" spans="1:42" ht="15.75" customHeight="1" x14ac:dyDescent="0.3">
      <c r="A987" s="36"/>
      <c r="B987" s="37"/>
      <c r="C987" s="37"/>
      <c r="D987" s="37"/>
      <c r="E987" s="37"/>
      <c r="F987" s="37"/>
      <c r="G987" s="37"/>
      <c r="H987" s="37"/>
      <c r="I987" s="38"/>
      <c r="J987" s="37"/>
      <c r="K987" s="37"/>
      <c r="L987" s="38"/>
      <c r="M987" s="38"/>
      <c r="N987" s="38"/>
      <c r="O987" s="38"/>
      <c r="Q987" s="37"/>
      <c r="R987" s="37"/>
      <c r="S987" s="37"/>
      <c r="T987" s="39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40"/>
      <c r="AH987" s="41"/>
      <c r="AI987" s="42"/>
      <c r="AJ987" s="43"/>
      <c r="AK987" s="44"/>
      <c r="AL987" s="36"/>
      <c r="AM987" s="36"/>
      <c r="AP987" s="45"/>
    </row>
    <row r="988" spans="1:42" ht="15.75" customHeight="1" x14ac:dyDescent="0.3">
      <c r="A988" s="36"/>
      <c r="B988" s="37"/>
      <c r="C988" s="37"/>
      <c r="D988" s="37"/>
      <c r="E988" s="37"/>
      <c r="F988" s="37"/>
      <c r="G988" s="37"/>
      <c r="H988" s="37"/>
      <c r="I988" s="38"/>
      <c r="J988" s="37"/>
      <c r="K988" s="37"/>
      <c r="L988" s="38"/>
      <c r="M988" s="38"/>
      <c r="N988" s="38"/>
      <c r="O988" s="38"/>
      <c r="Q988" s="37"/>
      <c r="R988" s="37"/>
      <c r="S988" s="37"/>
      <c r="T988" s="39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40"/>
      <c r="AH988" s="41"/>
      <c r="AI988" s="42"/>
      <c r="AJ988" s="43"/>
      <c r="AK988" s="44"/>
      <c r="AL988" s="36"/>
      <c r="AM988" s="36"/>
      <c r="AP988" s="45"/>
    </row>
    <row r="989" spans="1:42" ht="15.75" customHeight="1" x14ac:dyDescent="0.3">
      <c r="A989" s="36"/>
      <c r="B989" s="37"/>
      <c r="C989" s="37"/>
      <c r="D989" s="37"/>
      <c r="E989" s="37"/>
      <c r="F989" s="37"/>
      <c r="G989" s="37"/>
      <c r="H989" s="37"/>
      <c r="I989" s="38"/>
      <c r="J989" s="37"/>
      <c r="K989" s="37"/>
      <c r="L989" s="38"/>
      <c r="M989" s="38"/>
      <c r="N989" s="38"/>
      <c r="O989" s="38"/>
      <c r="Q989" s="37"/>
      <c r="R989" s="37"/>
      <c r="S989" s="37"/>
      <c r="T989" s="39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40"/>
      <c r="AH989" s="41"/>
      <c r="AI989" s="42"/>
      <c r="AJ989" s="43"/>
      <c r="AK989" s="44"/>
      <c r="AL989" s="36"/>
      <c r="AM989" s="36"/>
      <c r="AP989" s="45"/>
    </row>
    <row r="990" spans="1:42" ht="15.75" customHeight="1" x14ac:dyDescent="0.3">
      <c r="A990" s="36"/>
      <c r="B990" s="37"/>
      <c r="C990" s="37"/>
      <c r="D990" s="37"/>
      <c r="E990" s="37"/>
      <c r="F990" s="37"/>
      <c r="G990" s="37"/>
      <c r="H990" s="37"/>
      <c r="I990" s="38"/>
      <c r="J990" s="37"/>
      <c r="K990" s="37"/>
      <c r="L990" s="38"/>
      <c r="M990" s="38"/>
      <c r="N990" s="38"/>
      <c r="O990" s="38"/>
      <c r="Q990" s="37"/>
      <c r="R990" s="37"/>
      <c r="S990" s="37"/>
      <c r="T990" s="39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40"/>
      <c r="AH990" s="41"/>
      <c r="AI990" s="42"/>
      <c r="AJ990" s="43"/>
      <c r="AK990" s="44"/>
      <c r="AL990" s="36"/>
      <c r="AM990" s="36"/>
      <c r="AP990" s="45"/>
    </row>
    <row r="991" spans="1:42" ht="15.75" customHeight="1" x14ac:dyDescent="0.3">
      <c r="A991" s="36"/>
      <c r="B991" s="37"/>
      <c r="C991" s="37"/>
      <c r="D991" s="37"/>
      <c r="E991" s="37"/>
      <c r="F991" s="37"/>
      <c r="G991" s="37"/>
      <c r="H991" s="37"/>
      <c r="I991" s="38"/>
      <c r="J991" s="37"/>
      <c r="K991" s="37"/>
      <c r="L991" s="38"/>
      <c r="M991" s="38"/>
      <c r="N991" s="38"/>
      <c r="O991" s="38"/>
      <c r="Q991" s="37"/>
      <c r="R991" s="37"/>
      <c r="S991" s="37"/>
      <c r="T991" s="39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40"/>
      <c r="AH991" s="41"/>
      <c r="AI991" s="42"/>
      <c r="AJ991" s="43"/>
      <c r="AK991" s="44"/>
      <c r="AL991" s="36"/>
      <c r="AM991" s="36"/>
      <c r="AP991" s="45"/>
    </row>
    <row r="992" spans="1:42" ht="15.75" customHeight="1" x14ac:dyDescent="0.3">
      <c r="A992" s="36"/>
      <c r="B992" s="37"/>
      <c r="C992" s="37"/>
      <c r="D992" s="37"/>
      <c r="E992" s="37"/>
      <c r="F992" s="37"/>
      <c r="G992" s="37"/>
      <c r="H992" s="37"/>
      <c r="I992" s="38"/>
      <c r="J992" s="37"/>
      <c r="K992" s="37"/>
      <c r="L992" s="38"/>
      <c r="M992" s="38"/>
      <c r="N992" s="38"/>
      <c r="O992" s="38"/>
      <c r="Q992" s="37"/>
      <c r="R992" s="37"/>
      <c r="S992" s="37"/>
      <c r="T992" s="39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40"/>
      <c r="AH992" s="41"/>
      <c r="AI992" s="42"/>
      <c r="AJ992" s="43"/>
      <c r="AK992" s="44"/>
      <c r="AL992" s="36"/>
      <c r="AM992" s="36"/>
      <c r="AP992" s="45"/>
    </row>
    <row r="993" spans="1:42" ht="15.75" customHeight="1" x14ac:dyDescent="0.3">
      <c r="A993" s="36"/>
      <c r="B993" s="37"/>
      <c r="C993" s="37"/>
      <c r="D993" s="37"/>
      <c r="E993" s="37"/>
      <c r="F993" s="37"/>
      <c r="G993" s="37"/>
      <c r="H993" s="37"/>
      <c r="I993" s="38"/>
      <c r="J993" s="37"/>
      <c r="K993" s="37"/>
      <c r="L993" s="38"/>
      <c r="M993" s="38"/>
      <c r="N993" s="38"/>
      <c r="O993" s="38"/>
      <c r="Q993" s="37"/>
      <c r="R993" s="37"/>
      <c r="S993" s="37"/>
      <c r="T993" s="39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40"/>
      <c r="AH993" s="41"/>
      <c r="AI993" s="42"/>
      <c r="AJ993" s="43"/>
      <c r="AK993" s="44"/>
      <c r="AL993" s="36"/>
      <c r="AM993" s="36"/>
      <c r="AP993" s="45"/>
    </row>
    <row r="994" spans="1:42" ht="15.75" customHeight="1" x14ac:dyDescent="0.3">
      <c r="A994" s="36"/>
      <c r="B994" s="37"/>
      <c r="C994" s="37"/>
      <c r="D994" s="37"/>
      <c r="E994" s="37"/>
      <c r="F994" s="37"/>
      <c r="G994" s="37"/>
      <c r="H994" s="37"/>
      <c r="I994" s="38"/>
      <c r="J994" s="37"/>
      <c r="K994" s="37"/>
      <c r="L994" s="38"/>
      <c r="M994" s="38"/>
      <c r="N994" s="38"/>
      <c r="O994" s="38"/>
      <c r="Q994" s="37"/>
      <c r="R994" s="37"/>
      <c r="S994" s="37"/>
      <c r="T994" s="39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40"/>
      <c r="AH994" s="41"/>
      <c r="AI994" s="42"/>
      <c r="AJ994" s="43"/>
      <c r="AK994" s="44"/>
      <c r="AL994" s="36"/>
      <c r="AM994" s="36"/>
      <c r="AP994" s="45"/>
    </row>
    <row r="995" spans="1:42" ht="15.75" customHeight="1" x14ac:dyDescent="0.3">
      <c r="A995" s="36"/>
      <c r="B995" s="37"/>
      <c r="C995" s="37"/>
      <c r="D995" s="37"/>
      <c r="E995" s="37"/>
      <c r="F995" s="37"/>
      <c r="G995" s="37"/>
      <c r="H995" s="37"/>
      <c r="I995" s="38"/>
      <c r="J995" s="37"/>
      <c r="K995" s="37"/>
      <c r="L995" s="38"/>
      <c r="M995" s="38"/>
      <c r="N995" s="38"/>
      <c r="O995" s="38"/>
      <c r="Q995" s="37"/>
      <c r="R995" s="37"/>
      <c r="S995" s="37"/>
      <c r="T995" s="39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40"/>
      <c r="AH995" s="41"/>
      <c r="AI995" s="42"/>
      <c r="AJ995" s="43"/>
      <c r="AK995" s="44"/>
      <c r="AL995" s="36"/>
      <c r="AM995" s="36"/>
      <c r="AP995" s="45"/>
    </row>
    <row r="996" spans="1:42" ht="15.75" customHeight="1" x14ac:dyDescent="0.3">
      <c r="A996" s="36"/>
      <c r="B996" s="37"/>
      <c r="C996" s="37"/>
      <c r="D996" s="37"/>
      <c r="E996" s="37"/>
      <c r="F996" s="37"/>
      <c r="G996" s="37"/>
      <c r="H996" s="37"/>
      <c r="I996" s="38"/>
      <c r="J996" s="37"/>
      <c r="K996" s="37"/>
      <c r="L996" s="38"/>
      <c r="M996" s="38"/>
      <c r="N996" s="38"/>
      <c r="O996" s="38"/>
      <c r="Q996" s="37"/>
      <c r="R996" s="37"/>
      <c r="S996" s="37"/>
      <c r="T996" s="39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40"/>
      <c r="AH996" s="41"/>
      <c r="AI996" s="42"/>
      <c r="AJ996" s="43"/>
      <c r="AK996" s="44"/>
      <c r="AL996" s="36"/>
      <c r="AM996" s="36"/>
      <c r="AP996" s="45"/>
    </row>
    <row r="997" spans="1:42" ht="15.75" customHeight="1" x14ac:dyDescent="0.3">
      <c r="A997" s="36"/>
      <c r="B997" s="37"/>
      <c r="C997" s="37"/>
      <c r="D997" s="37"/>
      <c r="E997" s="37"/>
      <c r="F997" s="37"/>
      <c r="G997" s="37"/>
      <c r="H997" s="37"/>
      <c r="I997" s="38"/>
      <c r="J997" s="37"/>
      <c r="K997" s="37"/>
      <c r="L997" s="38"/>
      <c r="M997" s="38"/>
      <c r="N997" s="38"/>
      <c r="O997" s="38"/>
      <c r="Q997" s="37"/>
      <c r="R997" s="37"/>
      <c r="S997" s="37"/>
      <c r="T997" s="39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40"/>
      <c r="AH997" s="41"/>
      <c r="AI997" s="42"/>
      <c r="AJ997" s="43"/>
      <c r="AK997" s="44"/>
      <c r="AL997" s="36"/>
      <c r="AM997" s="36"/>
      <c r="AP997" s="45"/>
    </row>
    <row r="998" spans="1:42" ht="15.75" customHeight="1" x14ac:dyDescent="0.3">
      <c r="A998" s="36"/>
      <c r="B998" s="37"/>
      <c r="C998" s="37"/>
      <c r="D998" s="37"/>
      <c r="E998" s="37"/>
      <c r="F998" s="37"/>
      <c r="G998" s="37"/>
      <c r="H998" s="37"/>
      <c r="I998" s="38"/>
      <c r="J998" s="37"/>
      <c r="K998" s="37"/>
      <c r="L998" s="38"/>
      <c r="M998" s="38"/>
      <c r="N998" s="38"/>
      <c r="O998" s="38"/>
      <c r="Q998" s="37"/>
      <c r="R998" s="37"/>
      <c r="S998" s="37"/>
      <c r="T998" s="39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40"/>
      <c r="AH998" s="41"/>
      <c r="AI998" s="42"/>
      <c r="AJ998" s="43"/>
      <c r="AK998" s="44"/>
      <c r="AL998" s="36"/>
      <c r="AM998" s="36"/>
      <c r="AP998" s="45"/>
    </row>
    <row r="999" spans="1:42" ht="15.75" customHeight="1" x14ac:dyDescent="0.3">
      <c r="A999" s="36"/>
      <c r="B999" s="37"/>
      <c r="C999" s="37"/>
      <c r="D999" s="37"/>
      <c r="E999" s="37"/>
      <c r="F999" s="37"/>
      <c r="G999" s="37"/>
      <c r="H999" s="37"/>
      <c r="I999" s="38"/>
      <c r="J999" s="37"/>
      <c r="K999" s="37"/>
      <c r="L999" s="38"/>
      <c r="M999" s="38"/>
      <c r="N999" s="38"/>
      <c r="O999" s="38"/>
      <c r="Q999" s="37"/>
      <c r="R999" s="37"/>
      <c r="S999" s="37"/>
      <c r="T999" s="39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40"/>
      <c r="AH999" s="41"/>
      <c r="AI999" s="42"/>
      <c r="AJ999" s="43"/>
      <c r="AK999" s="44"/>
      <c r="AL999" s="36"/>
      <c r="AM999" s="36"/>
      <c r="AP999" s="45"/>
    </row>
    <row r="1000" spans="1:42" ht="15.75" customHeight="1" x14ac:dyDescent="0.3">
      <c r="A1000" s="36"/>
      <c r="B1000" s="37"/>
      <c r="C1000" s="37"/>
      <c r="D1000" s="37"/>
      <c r="E1000" s="37"/>
      <c r="F1000" s="37"/>
      <c r="G1000" s="37"/>
      <c r="H1000" s="37"/>
      <c r="I1000" s="38"/>
      <c r="J1000" s="37"/>
      <c r="K1000" s="37"/>
      <c r="L1000" s="38"/>
      <c r="M1000" s="38"/>
      <c r="N1000" s="38"/>
      <c r="O1000" s="38"/>
      <c r="Q1000" s="37"/>
      <c r="R1000" s="37"/>
      <c r="S1000" s="37"/>
      <c r="T1000" s="39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40"/>
      <c r="AH1000" s="41"/>
      <c r="AI1000" s="42"/>
      <c r="AJ1000" s="43"/>
      <c r="AK1000" s="44"/>
      <c r="AL1000" s="36"/>
      <c r="AM1000" s="36"/>
      <c r="AP1000" s="45"/>
    </row>
  </sheetData>
  <dataValidations count="8">
    <dataValidation type="list" allowBlank="1" showErrorMessage="1" sqref="V2:V3">
      <formula1>INDIRECT("фак[Факультет]")</formula1>
    </dataValidation>
    <dataValidation type="list" allowBlank="1" showErrorMessage="1" sqref="U2:U3">
      <formula1>"ДО,ЗО"</formula1>
    </dataValidation>
    <dataValidation type="list" allowBlank="1" showErrorMessage="1" sqref="AA2:AA3">
      <formula1>"ПО,по собеседованию"</formula1>
    </dataValidation>
    <dataValidation type="list" allowBlank="1" showErrorMessage="1" sqref="W2:W3">
      <formula1>INDIRECT("спец[Шифр]")</formula1>
    </dataValidation>
    <dataValidation type="list" allowBlank="1" showErrorMessage="1" sqref="X2:X3">
      <formula1>INDIRECT("спец[профилизация]")</formula1>
    </dataValidation>
    <dataValidation type="list" allowBlank="1" showErrorMessage="1" sqref="Z2:Z3">
      <formula1>"русский,английский"</formula1>
    </dataValidation>
    <dataValidation type="list" allowBlank="1" showErrorMessage="1" sqref="H2:H3">
      <formula1>"М,Ж"</formula1>
    </dataValidation>
    <dataValidation type="list" allowBlank="1" showErrorMessage="1" sqref="T2:T3">
      <formula1>"Индивидуально,по приглашению фирмы,по линии МО,по линии Центра,по гранту на обучение,по международным соглашениям"</formula1>
    </dataValidation>
  </dataValidations>
  <hyperlinks>
    <hyperlink ref="O2" r:id="rId1"/>
    <hyperlink ref="AM2" r:id="rId2"/>
  </hyperlinks>
  <pageMargins left="0.7" right="0.7" top="0.75" bottom="0.75" header="0" footer="0"/>
  <pageSetup paperSize="9" fitToHeight="0"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страны!$B$2:$B$238</xm:f>
          </x14:formula1>
          <xm:sqref>P2:P3</xm:sqref>
        </x14:dataValidation>
        <x14:dataValidation type="list" allowBlank="1" showErrorMessage="1">
          <x14:formula1>
            <xm:f>факультеты!$K$2:$K$16</xm:f>
          </x14:formula1>
          <xm:sqref>AN2:AN3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7" sqref="A7:D7"/>
    </sheetView>
  </sheetViews>
  <sheetFormatPr defaultColWidth="14.44140625" defaultRowHeight="15" customHeight="1" outlineLevelRow="1" x14ac:dyDescent="0.3"/>
  <cols>
    <col min="1" max="1" width="11.5546875" customWidth="1"/>
    <col min="2" max="2" width="7.88671875" customWidth="1"/>
    <col min="3" max="3" width="9.109375" customWidth="1"/>
    <col min="4" max="4" width="12.109375" customWidth="1"/>
    <col min="5" max="5" width="10.109375" customWidth="1"/>
    <col min="6" max="6" width="8.109375" customWidth="1"/>
    <col min="7" max="7" width="11" customWidth="1"/>
    <col min="8" max="8" width="8.109375" customWidth="1"/>
    <col min="9" max="9" width="11.6640625" customWidth="1"/>
    <col min="10" max="13" width="8.6640625" customWidth="1"/>
    <col min="14" max="14" width="47.88671875" customWidth="1"/>
    <col min="15" max="26" width="8.6640625" customWidth="1"/>
  </cols>
  <sheetData>
    <row r="1" spans="1:11" ht="18" outlineLevel="1" x14ac:dyDescent="0.35">
      <c r="A1" s="46" t="s">
        <v>78</v>
      </c>
      <c r="B1" s="46"/>
      <c r="C1" s="47"/>
      <c r="D1" s="179" t="s">
        <v>46</v>
      </c>
      <c r="E1" s="180"/>
      <c r="F1" s="180"/>
      <c r="G1" s="180"/>
      <c r="H1" s="180"/>
      <c r="I1" s="181"/>
    </row>
    <row r="2" spans="1:11" ht="15.6" x14ac:dyDescent="0.3">
      <c r="A2" s="36"/>
      <c r="B2" s="36"/>
      <c r="C2" s="36"/>
      <c r="D2" s="36" t="s">
        <v>79</v>
      </c>
      <c r="E2" s="36"/>
      <c r="F2" s="36" t="s">
        <v>80</v>
      </c>
      <c r="G2" s="36"/>
      <c r="H2" s="36"/>
      <c r="I2" s="36"/>
    </row>
    <row r="3" spans="1:11" ht="15.6" x14ac:dyDescent="0.3">
      <c r="A3" s="36"/>
      <c r="B3" s="36"/>
      <c r="C3" s="36"/>
      <c r="D3" s="36"/>
      <c r="E3" s="36"/>
      <c r="F3" s="36" t="s">
        <v>81</v>
      </c>
      <c r="G3" s="36"/>
      <c r="H3" s="36"/>
      <c r="I3" s="36"/>
    </row>
    <row r="4" spans="1:11" ht="11.25" customHeight="1" x14ac:dyDescent="0.3">
      <c r="A4" s="36"/>
      <c r="B4" s="36"/>
      <c r="C4" s="36"/>
      <c r="D4" s="36"/>
      <c r="E4" s="36"/>
      <c r="F4" s="36"/>
      <c r="G4" s="36"/>
      <c r="H4" s="36"/>
      <c r="I4" s="36"/>
    </row>
    <row r="5" spans="1:11" ht="15.6" x14ac:dyDescent="0.3">
      <c r="A5" s="36"/>
      <c r="B5" s="36"/>
      <c r="C5" s="36"/>
      <c r="D5" s="36" t="s">
        <v>82</v>
      </c>
      <c r="E5" s="36"/>
      <c r="F5" s="177" t="str">
        <f t="array" ref="F5">INDEX(абитуриенты!$A$2:$AT$3, MATCH(D1,абитуриенты!$A$2:$A$3,0),16)</f>
        <v>Китайской Народной Республики</v>
      </c>
      <c r="G5" s="178"/>
      <c r="H5" s="178"/>
      <c r="I5" s="178"/>
      <c r="K5" s="48" t="s">
        <v>83</v>
      </c>
    </row>
    <row r="6" spans="1:11" ht="15.6" x14ac:dyDescent="0.3">
      <c r="A6" s="36"/>
      <c r="B6" s="36"/>
      <c r="C6" s="36"/>
      <c r="D6" s="36"/>
      <c r="E6" s="36"/>
      <c r="F6" s="175" t="s">
        <v>84</v>
      </c>
      <c r="G6" s="176"/>
      <c r="H6" s="176"/>
      <c r="I6" s="176"/>
    </row>
    <row r="7" spans="1:11" ht="15.6" x14ac:dyDescent="0.3">
      <c r="A7" s="182" t="s">
        <v>1541</v>
      </c>
      <c r="B7" s="178"/>
      <c r="C7" s="178"/>
      <c r="D7" s="178"/>
      <c r="E7" s="36"/>
      <c r="F7" s="177" t="str">
        <f t="array" ref="F7">INDEX(абитуриенты!$A$2:$AT$3, MATCH(D1,абитуриенты!$A$2:$A$3,0),2)</f>
        <v>Ян пример</v>
      </c>
      <c r="G7" s="178"/>
      <c r="H7" s="178"/>
      <c r="I7" s="178"/>
    </row>
    <row r="8" spans="1:11" ht="15.6" x14ac:dyDescent="0.3">
      <c r="A8" s="183" t="s">
        <v>85</v>
      </c>
      <c r="B8" s="176"/>
      <c r="C8" s="176"/>
      <c r="D8" s="176"/>
      <c r="E8" s="36"/>
      <c r="F8" s="175" t="s">
        <v>86</v>
      </c>
      <c r="G8" s="176"/>
      <c r="H8" s="176"/>
      <c r="I8" s="176"/>
    </row>
    <row r="9" spans="1:11" ht="15.6" x14ac:dyDescent="0.3">
      <c r="A9" s="182" t="str">
        <f t="array" ref="A9">IF(INDEX(абитуриенты!$A$2:$AT$3, MATCH(D1,абитуриенты!$A$2:$A$3,0),6)=0,"",INDEX(абитуриенты!$A$2:$AT$3, MATCH(D1,абитуриенты!$A$2:$A$3,0),6))</f>
        <v>Haobo</v>
      </c>
      <c r="B9" s="178"/>
      <c r="C9" s="178"/>
      <c r="D9" s="178"/>
      <c r="E9" s="36"/>
      <c r="F9" s="177" t="str">
        <f t="array" ref="F9">INDEX(абитуриенты!$A$2:$AT$3, MATCH(D1,абитуриенты!$A$2:$A$3,0),3)</f>
        <v>Хаобо</v>
      </c>
      <c r="G9" s="178"/>
      <c r="H9" s="178"/>
      <c r="I9" s="178"/>
    </row>
    <row r="10" spans="1:11" ht="15.6" x14ac:dyDescent="0.3">
      <c r="A10" s="183" t="s">
        <v>87</v>
      </c>
      <c r="B10" s="176"/>
      <c r="C10" s="176"/>
      <c r="D10" s="176"/>
      <c r="E10" s="36"/>
      <c r="F10" s="175" t="s">
        <v>88</v>
      </c>
      <c r="G10" s="176"/>
      <c r="H10" s="176"/>
      <c r="I10" s="176"/>
    </row>
    <row r="11" spans="1:11" ht="15.6" x14ac:dyDescent="0.3">
      <c r="A11" s="182" t="str">
        <f t="array" ref="A11">IF(INDEX(абитуриенты!$A$2:$AT$3, MATCH(D1,абитуриенты!$A$2:$A$3,0),7)=0," ",INDEX(абитуриенты!$A$2:$AT$3, MATCH(D1,абитуриенты!$A$2:$A$3,0),7))</f>
        <v xml:space="preserve"> </v>
      </c>
      <c r="B11" s="178"/>
      <c r="C11" s="178"/>
      <c r="D11" s="178"/>
      <c r="E11" s="46"/>
      <c r="F11" s="182" t="str">
        <f t="array" ref="F11">IF(INDEX(абитуриенты!$A$2:$AT$3, MATCH(D1,абитуриенты!$A$2:$A$3,0),4)=0,"",INDEX(абитуриенты!$A$2:$AT$3, MATCH(D1,абитуриенты!$A$2:$A$3,0),4))</f>
        <v/>
      </c>
      <c r="G11" s="178"/>
      <c r="H11" s="178"/>
      <c r="I11" s="178"/>
    </row>
    <row r="12" spans="1:11" ht="15.75" customHeight="1" x14ac:dyDescent="0.3">
      <c r="A12" s="183" t="s">
        <v>89</v>
      </c>
      <c r="B12" s="176"/>
      <c r="C12" s="176"/>
      <c r="D12" s="176"/>
      <c r="E12" s="46"/>
      <c r="F12" s="183" t="s">
        <v>90</v>
      </c>
      <c r="G12" s="176"/>
      <c r="H12" s="176"/>
      <c r="I12" s="176"/>
    </row>
    <row r="13" spans="1:11" ht="15.6" x14ac:dyDescent="0.3">
      <c r="A13" s="184" t="s">
        <v>91</v>
      </c>
      <c r="B13" s="178"/>
      <c r="C13" s="178"/>
      <c r="D13" s="178"/>
      <c r="E13" s="185" t="str">
        <f t="array" ref="E13">INDEX(абитуриенты!$A$2:$AT$3, MATCH(D1,абитуриенты!$A$2:$A$3,0),10)</f>
        <v>EJ3400078</v>
      </c>
      <c r="F13" s="178"/>
      <c r="G13" s="50" t="s">
        <v>92</v>
      </c>
      <c r="H13" s="186" t="str">
        <f t="array" ref="H13">INDEX(абитуриенты!$A$2:$AT$3, MATCH(D1,абитуриенты!$A$2:$A$3,0),12)</f>
        <v>20.07.2022</v>
      </c>
      <c r="I13" s="178"/>
    </row>
    <row r="14" spans="1:11" ht="15.6" x14ac:dyDescent="0.3">
      <c r="A14" s="51"/>
      <c r="B14" s="51"/>
      <c r="C14" s="49" t="s">
        <v>93</v>
      </c>
      <c r="D14" s="49"/>
      <c r="E14" s="49" t="s">
        <v>94</v>
      </c>
      <c r="F14" s="49"/>
      <c r="G14" s="51"/>
      <c r="H14" s="49" t="s">
        <v>95</v>
      </c>
      <c r="I14" s="49"/>
    </row>
    <row r="15" spans="1:11" ht="15.6" x14ac:dyDescent="0.3">
      <c r="A15" s="50" t="s">
        <v>96</v>
      </c>
      <c r="B15" s="50"/>
      <c r="C15" s="52">
        <f t="array" ref="C15">INDEX(абитуриенты!$A$2:$AT$3, MATCH(D1,абитуриенты!$A$2:$A$3,0),11)</f>
        <v>0</v>
      </c>
      <c r="D15" s="50"/>
      <c r="E15" s="50"/>
      <c r="F15" s="50"/>
      <c r="G15" s="187" t="str">
        <f t="array" ref="G15">INDEX(абитуриенты!$A$2:$AT$3, MATCH(D1,абитуриенты!$A$2:$A$3,0),9)</f>
        <v>25.09.2000</v>
      </c>
      <c r="H15" s="178"/>
      <c r="I15" s="50"/>
    </row>
    <row r="16" spans="1:11" ht="15.6" x14ac:dyDescent="0.3">
      <c r="A16" s="53"/>
      <c r="B16" s="53"/>
      <c r="C16" s="49" t="s">
        <v>97</v>
      </c>
      <c r="D16" s="49"/>
      <c r="E16" s="53"/>
      <c r="F16" s="53"/>
      <c r="G16" s="183" t="s">
        <v>98</v>
      </c>
      <c r="H16" s="176"/>
      <c r="I16" s="53"/>
    </row>
    <row r="17" spans="1:16" ht="15.6" x14ac:dyDescent="0.3">
      <c r="A17" s="54" t="s">
        <v>99</v>
      </c>
      <c r="B17" s="54"/>
      <c r="C17" s="54"/>
      <c r="D17" s="55" t="str">
        <f t="array" ref="D17">INDEX(абитуриенты!$A$2:$AT$3, MATCH(D1,абитуриенты!$A$2:$A$3,0),16)</f>
        <v>Китайской Народной Республики</v>
      </c>
      <c r="E17" s="55"/>
      <c r="F17" s="54"/>
      <c r="G17" s="54"/>
      <c r="H17" s="54"/>
      <c r="I17" s="54"/>
    </row>
    <row r="18" spans="1:16" ht="15.6" x14ac:dyDescent="0.3">
      <c r="A18" s="56"/>
      <c r="B18" s="56"/>
      <c r="C18" s="56"/>
      <c r="D18" s="36"/>
      <c r="E18" s="57" t="s">
        <v>84</v>
      </c>
      <c r="F18" s="36"/>
      <c r="G18" s="56"/>
      <c r="H18" s="56" t="s">
        <v>100</v>
      </c>
      <c r="I18" s="56"/>
    </row>
    <row r="19" spans="1:16" ht="15.6" x14ac:dyDescent="0.3">
      <c r="A19" s="58" t="str">
        <f t="array" ref="A19">INDEX(абитуриенты!$A$2:$AT$3, MATCH(D1,абитуриенты!$A$2:$A$3,0),17)</f>
        <v>Хэнань, г. Даньчэн</v>
      </c>
      <c r="B19" s="59"/>
      <c r="C19" s="60" t="str">
        <f t="array" ref="C19">CONCATENATE(", ",INDEX(абитуриенты!$A$2:$AT$3, MATCH(D1,абитуриенты!$A$2:$A$3,0),18))</f>
        <v>, Административная деревня Жулу №1</v>
      </c>
      <c r="D19" s="61"/>
      <c r="E19" s="50"/>
      <c r="F19" s="50"/>
      <c r="G19" s="60" t="str">
        <f t="array" ref="G19">CONCATENATE(", ",INDEX(абитуриенты!$A$2:$AT$3, MATCH(D1,абитуриенты!$A$2:$A$3,0),19))</f>
        <v>, 80336598070</v>
      </c>
      <c r="H19" s="50"/>
      <c r="I19" s="50"/>
      <c r="L19" s="62"/>
    </row>
    <row r="20" spans="1:16" ht="15.6" x14ac:dyDescent="0.3">
      <c r="A20" s="36"/>
      <c r="B20" s="57" t="s">
        <v>101</v>
      </c>
      <c r="C20" s="36"/>
      <c r="D20" s="36"/>
      <c r="E20" s="57" t="s">
        <v>102</v>
      </c>
      <c r="F20" s="36"/>
      <c r="G20" s="36"/>
      <c r="H20" s="57" t="s">
        <v>103</v>
      </c>
      <c r="I20" s="36"/>
    </row>
    <row r="21" spans="1:16" ht="15.75" customHeight="1" x14ac:dyDescent="0.3">
      <c r="A21" s="63" t="s">
        <v>104</v>
      </c>
      <c r="B21" s="63"/>
      <c r="C21" s="63"/>
      <c r="D21" s="63" t="str">
        <f t="array" ref="D21">INDEX(абитуриенты!$A$2:$AT$3, MATCH(D1,абитуриенты!$A$2:$A$3,0),20)</f>
        <v>по приглашению фирмы</v>
      </c>
      <c r="E21" s="63"/>
      <c r="F21" s="63"/>
      <c r="G21" s="63"/>
      <c r="H21" s="63"/>
      <c r="I21" s="63"/>
    </row>
    <row r="22" spans="1:16" ht="15.75" customHeight="1" x14ac:dyDescent="0.3">
      <c r="A22" s="36"/>
      <c r="B22" s="36"/>
      <c r="C22" s="36"/>
      <c r="D22" s="36"/>
      <c r="E22" s="57" t="s">
        <v>105</v>
      </c>
      <c r="F22" s="36"/>
      <c r="G22" s="36" t="s">
        <v>106</v>
      </c>
      <c r="H22" s="36"/>
      <c r="I22" s="36"/>
    </row>
    <row r="23" spans="1:16" ht="15.75" customHeight="1" x14ac:dyDescent="0.3">
      <c r="A23" s="46"/>
      <c r="B23" s="46"/>
      <c r="C23" s="46"/>
      <c r="D23" s="46"/>
      <c r="E23" s="46"/>
      <c r="F23" s="46"/>
      <c r="G23" s="46"/>
      <c r="H23" s="46"/>
      <c r="I23" s="46"/>
      <c r="P23" s="46"/>
    </row>
    <row r="24" spans="1:16" ht="15.75" customHeight="1" x14ac:dyDescent="0.3">
      <c r="A24" s="36"/>
      <c r="B24" s="36"/>
      <c r="C24" s="36"/>
      <c r="D24" s="188" t="s">
        <v>107</v>
      </c>
      <c r="E24" s="189"/>
      <c r="F24" s="189"/>
      <c r="G24" s="36"/>
      <c r="H24" s="36"/>
      <c r="I24" s="36"/>
    </row>
    <row r="25" spans="1:16" ht="9" customHeight="1" x14ac:dyDescent="0.3">
      <c r="A25" s="36"/>
      <c r="B25" s="36"/>
      <c r="C25" s="36"/>
      <c r="D25" s="36"/>
      <c r="E25" s="36"/>
      <c r="F25" s="36"/>
      <c r="G25" s="36"/>
      <c r="H25" s="36"/>
      <c r="I25" s="36"/>
    </row>
    <row r="26" spans="1:16" ht="15.75" customHeight="1" x14ac:dyDescent="0.3">
      <c r="A26" s="36" t="s">
        <v>108</v>
      </c>
      <c r="B26" s="36"/>
      <c r="C26" s="36"/>
      <c r="D26" s="36"/>
      <c r="E26" s="36"/>
      <c r="F26" s="182" t="str">
        <f t="array" ref="F26">IF(INDEX(абитуриенты!$A$2:$AT$3, MATCH(D1,абитуриенты!$A$2:$A$3,0),21)="ДО", "дневное", "заочное")</f>
        <v>дневное</v>
      </c>
      <c r="G26" s="178"/>
      <c r="H26" s="178"/>
      <c r="I26" s="50" t="s">
        <v>109</v>
      </c>
    </row>
    <row r="27" spans="1:16" ht="13.5" customHeight="1" x14ac:dyDescent="0.3">
      <c r="A27" s="36"/>
      <c r="B27" s="36"/>
      <c r="C27" s="36"/>
      <c r="D27" s="36"/>
      <c r="E27" s="36"/>
      <c r="F27" s="36"/>
      <c r="G27" s="57" t="s">
        <v>110</v>
      </c>
      <c r="H27" s="36"/>
      <c r="I27" s="36"/>
    </row>
    <row r="28" spans="1:16" ht="15.75" customHeight="1" x14ac:dyDescent="0.3">
      <c r="A28" s="182" t="str">
        <f t="array" ref="A28">CONCATENATE(INDEX(факультеты!$A$2:$G$20,MATCH(INDEX(абитуриенты!$A$2:$AT$3,MATCH(D1,абитуриенты!$A$2:$A$3,0),22),факультеты!$A$2:$A$20,0),3),)</f>
        <v xml:space="preserve">факультета технологий управления и гуманитаризации </v>
      </c>
      <c r="B28" s="178"/>
      <c r="C28" s="178"/>
      <c r="D28" s="178"/>
      <c r="E28" s="178"/>
      <c r="F28" s="178"/>
      <c r="G28" s="178"/>
      <c r="H28" s="178"/>
      <c r="I28" s="178"/>
    </row>
    <row r="29" spans="1:16" ht="15.75" customHeight="1" x14ac:dyDescent="0.3">
      <c r="A29" s="183" t="s">
        <v>111</v>
      </c>
      <c r="B29" s="176"/>
      <c r="C29" s="176"/>
      <c r="D29" s="176"/>
      <c r="E29" s="176"/>
      <c r="F29" s="176"/>
      <c r="G29" s="176"/>
      <c r="H29" s="176"/>
      <c r="I29" s="176"/>
    </row>
    <row r="30" spans="1:16" ht="30" customHeight="1" x14ac:dyDescent="0.3">
      <c r="A30" s="37" t="s">
        <v>112</v>
      </c>
      <c r="B30" s="36"/>
      <c r="C30" s="190" t="str">
        <f t="array" ref="C30">CONCATENATE(INDEX(абитуриенты!$A$2:$AT$3, MATCH(D1,абитуриенты!$A$2:$A$3,0),23)," """,INDEX(специальности!$A$3:$E$1047114, MATCH(INDEX(абитуриенты!$A$2:$AT$3, MATCH(D1,абитуриенты!$A$2:$A$3,0),23),специальности!$A$3:$A$1047114,0),2),"""")</f>
        <v>6-05-0311-02 "Экономика и управление"</v>
      </c>
      <c r="D30" s="178"/>
      <c r="E30" s="178"/>
      <c r="F30" s="178"/>
      <c r="G30" s="178"/>
      <c r="H30" s="178"/>
      <c r="I30" s="178"/>
      <c r="M30" s="48" t="s">
        <v>83</v>
      </c>
    </row>
    <row r="31" spans="1:16" ht="11.25" customHeight="1" x14ac:dyDescent="0.3">
      <c r="A31" s="36"/>
      <c r="B31" s="36"/>
      <c r="C31" s="36"/>
      <c r="D31" s="36"/>
      <c r="E31" s="183" t="s">
        <v>113</v>
      </c>
      <c r="F31" s="176"/>
      <c r="G31" s="176"/>
      <c r="H31" s="176"/>
      <c r="I31" s="36"/>
    </row>
    <row r="32" spans="1:16" ht="16.5" customHeight="1" x14ac:dyDescent="0.3">
      <c r="A32" s="191" t="s">
        <v>114</v>
      </c>
      <c r="B32" s="189"/>
      <c r="C32" s="192" t="str">
        <f t="array" ref="C32">CONCATENATE(INDEX(абитуриенты!$A$2:$AT$3, MATCH(D1,абитуриенты!$A$2:$A$3,0),24),"")</f>
        <v>Организация и безопасность дорожного движения</v>
      </c>
      <c r="D32" s="178"/>
      <c r="E32" s="178"/>
      <c r="F32" s="178"/>
      <c r="G32" s="178"/>
      <c r="H32" s="178"/>
      <c r="I32" s="178"/>
      <c r="M32" s="48">
        <v>2</v>
      </c>
      <c r="N32" s="48" t="str">
        <f t="array" ref="N32">CONCATENATE(INDEX(абитуриенты!$A$2:$AT$3, MATCH(D1,абитуриенты!$A$2:$A$3,0),24)," ")</f>
        <v xml:space="preserve">Организация и безопасность дорожного движения </v>
      </c>
    </row>
    <row r="33" spans="1:9" ht="11.25" customHeight="1" x14ac:dyDescent="0.3">
      <c r="A33" s="36"/>
      <c r="B33" s="36"/>
      <c r="C33" s="36"/>
      <c r="D33" s="183" t="s">
        <v>115</v>
      </c>
      <c r="E33" s="176"/>
      <c r="F33" s="176"/>
      <c r="G33" s="176"/>
      <c r="H33" s="36"/>
      <c r="I33" s="36"/>
    </row>
    <row r="34" spans="1:9" ht="15.75" customHeight="1" x14ac:dyDescent="0.3">
      <c r="A34" s="193" t="s">
        <v>116</v>
      </c>
      <c r="B34" s="189"/>
      <c r="C34" s="182" t="str">
        <f t="array" ref="C34">IF((INDEX(абитуриенты!$A$2:$AT$3, MATCH(D1,абитуриенты!$A$2:$A$3,0),27))="ПО", CONCATENATE(INDEX(абитуриенты!$A$2:$AT$3, MATCH(D1,абитуриенты!$A$2:$A$3,0),27),", ",TEXT(INDEX(абитуриенты!$A$2:$AT$3, MATCH(D1,абитуриенты!$A$2:$A$3,0),28),"гггг")),INDEX(абитуриенты!$A$2:$AT$3, MATCH(D1,абитуриенты!$A$2:$A$3,0),27))</f>
        <v>по собеседованию</v>
      </c>
      <c r="D34" s="178"/>
      <c r="E34" s="178"/>
      <c r="F34" s="178"/>
      <c r="G34" s="178"/>
      <c r="H34" s="178"/>
      <c r="I34" s="178"/>
    </row>
    <row r="35" spans="1:9" ht="15.75" customHeight="1" x14ac:dyDescent="0.3">
      <c r="A35" s="36"/>
      <c r="B35" s="36"/>
      <c r="C35" s="36"/>
      <c r="D35" s="183" t="s">
        <v>117</v>
      </c>
      <c r="E35" s="176"/>
      <c r="F35" s="176"/>
      <c r="G35" s="176"/>
      <c r="H35" s="176"/>
      <c r="I35" s="36"/>
    </row>
    <row r="36" spans="1:9" ht="15.75" customHeight="1" x14ac:dyDescent="0.3">
      <c r="A36" s="64" t="str">
        <f t="array" ref="A36">CONCATENATE("Язык обучения: ",INDEX(абитуриенты!$A$2:$AT$3, MATCH(D1,абитуриенты!$A$2:$A$3,0),26),".")</f>
        <v>Язык обучения: английский.</v>
      </c>
      <c r="B36" s="65"/>
      <c r="C36" s="66"/>
      <c r="D36" s="36"/>
      <c r="E36" s="57"/>
      <c r="F36" s="57"/>
      <c r="G36" s="57"/>
      <c r="H36" s="57"/>
      <c r="I36" s="36"/>
    </row>
    <row r="37" spans="1:9" ht="19.5" customHeight="1" x14ac:dyDescent="0.3">
      <c r="A37" s="36"/>
      <c r="B37" s="36"/>
      <c r="C37" s="36"/>
      <c r="D37" s="36"/>
      <c r="E37" s="57"/>
      <c r="F37" s="57"/>
      <c r="G37" s="57"/>
      <c r="H37" s="57"/>
      <c r="I37" s="36"/>
    </row>
    <row r="38" spans="1:9" ht="15" customHeight="1" x14ac:dyDescent="0.3">
      <c r="A38" s="54" t="s">
        <v>118</v>
      </c>
      <c r="B38" s="50"/>
      <c r="C38" s="67" t="s">
        <v>119</v>
      </c>
      <c r="D38" s="36"/>
      <c r="E38" s="36"/>
      <c r="F38" s="36"/>
      <c r="G38" s="50"/>
      <c r="H38" s="50"/>
      <c r="I38" s="50"/>
    </row>
    <row r="39" spans="1:9" ht="25.5" customHeight="1" x14ac:dyDescent="0.3">
      <c r="A39" s="183" t="s">
        <v>120</v>
      </c>
      <c r="B39" s="176"/>
      <c r="C39" s="176"/>
      <c r="D39" s="36"/>
      <c r="E39" s="36"/>
      <c r="F39" s="36"/>
      <c r="G39" s="183" t="s">
        <v>121</v>
      </c>
      <c r="H39" s="176"/>
      <c r="I39" s="176"/>
    </row>
    <row r="40" spans="1:9" ht="15.75" customHeight="1" x14ac:dyDescent="0.3">
      <c r="A40" s="64" t="s">
        <v>122</v>
      </c>
      <c r="B40" s="36"/>
      <c r="C40" s="36"/>
      <c r="D40" s="194" t="str">
        <f t="array" ref="D40">INDEX(абитуриенты!$A$2:$AT$3, MATCH(D1,абитуриенты!$A$2:$A$3,0),23)</f>
        <v>6-05-0311-02</v>
      </c>
      <c r="E40" s="178"/>
      <c r="F40" s="178"/>
      <c r="G40" s="64" t="s">
        <v>123</v>
      </c>
      <c r="H40" s="194"/>
      <c r="I40" s="178"/>
    </row>
    <row r="41" spans="1:9" ht="8.25" customHeight="1" x14ac:dyDescent="0.3">
      <c r="A41" s="36"/>
      <c r="B41" s="36"/>
      <c r="C41" s="36"/>
      <c r="D41" s="36"/>
      <c r="E41" s="36"/>
      <c r="F41" s="36"/>
      <c r="G41" s="36"/>
      <c r="H41" s="36"/>
      <c r="I41" s="36"/>
    </row>
    <row r="42" spans="1:9" ht="15.75" customHeight="1" x14ac:dyDescent="0.3">
      <c r="A42" s="64" t="s">
        <v>124</v>
      </c>
      <c r="B42" s="36"/>
      <c r="C42" s="195" t="str">
        <f t="array" ref="C42">IF(INDEX(абитуриенты!$A$2:$AT$3, MATCH(D1,абитуриенты!$A$2:$A$3,0),21)="ДО",INDEX(специальности!$A$3:$E$1047114, MATCH(INDEX(абитуриенты!$A$2:$AT$3, MATCH(D1,абитуриенты!$A$2:$A$3,0),23),специальности!$A$3:$A$1047114,0),4),INDEX(специальности!$A$3:$E$1047114, MATCH(INDEX(абитуриенты!$A$2:$AT$3, MATCH(D1,абитуриенты!$A$2:$A$3,0),23),специальности!$A$3:$A$1047114,0),5))</f>
        <v>4 года</v>
      </c>
      <c r="D42" s="178"/>
      <c r="E42" s="64"/>
      <c r="F42" s="36"/>
      <c r="G42" s="36"/>
      <c r="H42" s="36"/>
      <c r="I42" s="36"/>
    </row>
    <row r="43" spans="1:9" ht="8.25" customHeight="1" x14ac:dyDescent="0.3">
      <c r="A43" s="46"/>
      <c r="B43" s="46"/>
      <c r="C43" s="46"/>
      <c r="D43" s="46"/>
      <c r="E43" s="46"/>
      <c r="F43" s="46"/>
      <c r="G43" s="46"/>
      <c r="H43" s="46"/>
      <c r="I43" s="46"/>
    </row>
    <row r="44" spans="1:9" ht="15.75" customHeight="1" x14ac:dyDescent="0.3">
      <c r="A44" s="64" t="str">
        <f t="array" ref="A44">CONCATENATE("Декан ",INDEX(абитуриенты!$A$2:$AT$3,MATCH(D1,абитуриенты!$A$2:$A$3,0),22))</f>
        <v>Декан ФТУГ</v>
      </c>
      <c r="B44" s="36"/>
      <c r="C44" s="182"/>
      <c r="D44" s="178"/>
      <c r="E44" s="178"/>
      <c r="F44" s="36"/>
      <c r="G44" s="64" t="str">
        <f t="array" ref="G44">INDEX(факультеты!$A$2:$G$20, MATCH(INDEX(абитуриенты!$A$2:$AT$3, MATCH(D1,абитуриенты!$A$2:$A$3,0),22),факультеты!$A$2:$A$20,0),4)</f>
        <v>Г.М. Бровка</v>
      </c>
      <c r="H44" s="68"/>
      <c r="I44" s="68"/>
    </row>
    <row r="45" spans="1:9" ht="11.25" customHeight="1" x14ac:dyDescent="0.3">
      <c r="A45" s="69"/>
      <c r="B45" s="36"/>
      <c r="C45" s="183" t="s">
        <v>121</v>
      </c>
      <c r="D45" s="176"/>
      <c r="E45" s="176"/>
      <c r="F45" s="36"/>
      <c r="H45" s="36"/>
      <c r="I45" s="36"/>
    </row>
    <row r="46" spans="1:9" ht="15.75" hidden="1" customHeight="1" outlineLevel="1" x14ac:dyDescent="0.3">
      <c r="A46" s="36" t="s">
        <v>125</v>
      </c>
      <c r="B46" s="36"/>
      <c r="C46" s="36"/>
      <c r="D46" s="56"/>
      <c r="E46" s="56"/>
      <c r="F46" s="56"/>
      <c r="G46" s="69"/>
      <c r="H46" s="36"/>
      <c r="I46" s="70"/>
    </row>
    <row r="47" spans="1:9" ht="15.75" hidden="1" customHeight="1" outlineLevel="1" x14ac:dyDescent="0.3">
      <c r="A47" s="46" t="s">
        <v>126</v>
      </c>
      <c r="B47" s="46"/>
      <c r="C47" s="46"/>
      <c r="D47" s="60"/>
      <c r="E47" s="50"/>
      <c r="F47" s="50"/>
      <c r="G47" s="50"/>
      <c r="H47" s="50"/>
      <c r="I47" s="50"/>
    </row>
    <row r="48" spans="1:9" ht="15.75" hidden="1" customHeight="1" outlineLevel="1" x14ac:dyDescent="0.3">
      <c r="A48" s="46" t="s">
        <v>127</v>
      </c>
      <c r="B48" s="46"/>
      <c r="C48" s="46"/>
      <c r="D48" s="71"/>
      <c r="E48" s="60"/>
      <c r="F48" s="71"/>
      <c r="G48" s="71"/>
      <c r="H48" s="71"/>
      <c r="I48" s="71"/>
    </row>
    <row r="49" spans="1:26" ht="15.75" hidden="1" customHeight="1" outlineLevel="1" x14ac:dyDescent="0.3">
      <c r="A49" s="46" t="s">
        <v>128</v>
      </c>
      <c r="B49" s="46"/>
      <c r="C49" s="46"/>
      <c r="D49" s="71"/>
      <c r="E49" s="60"/>
      <c r="F49" s="60"/>
      <c r="G49" s="60"/>
      <c r="H49" s="60"/>
      <c r="I49" s="60"/>
    </row>
    <row r="50" spans="1:26" ht="15.75" hidden="1" customHeight="1" outlineLevel="1" x14ac:dyDescent="0.3">
      <c r="A50" s="198" t="s">
        <v>129</v>
      </c>
      <c r="B50" s="189"/>
      <c r="C50" s="189"/>
      <c r="D50" s="71"/>
      <c r="E50" s="60"/>
      <c r="F50" s="60"/>
      <c r="G50" s="60"/>
      <c r="H50" s="60"/>
      <c r="I50" s="60"/>
    </row>
    <row r="51" spans="1:26" ht="14.25" customHeight="1" collapsed="1" x14ac:dyDescent="0.3">
      <c r="A51" s="46"/>
      <c r="B51" s="46"/>
      <c r="C51" s="46"/>
      <c r="D51" s="46"/>
      <c r="E51" s="46"/>
      <c r="F51" s="46"/>
      <c r="G51" s="46"/>
      <c r="H51" s="46"/>
      <c r="I51" s="46"/>
    </row>
    <row r="52" spans="1:26" ht="15.75" customHeight="1" x14ac:dyDescent="0.3">
      <c r="A52" s="46" t="s">
        <v>130</v>
      </c>
      <c r="B52" s="46"/>
      <c r="C52" s="72">
        <v>1</v>
      </c>
      <c r="D52" s="46" t="s">
        <v>131</v>
      </c>
      <c r="E52" s="46" t="s">
        <v>132</v>
      </c>
      <c r="F52" s="46"/>
      <c r="G52" s="199" t="str">
        <f t="array" ref="G52">INDEX(абитуриенты!$A$2:$AT$3, MATCH(D1,абитуриенты!$A$2:$A$3,0),23)</f>
        <v>6-05-0311-02</v>
      </c>
      <c r="H52" s="178"/>
      <c r="I52" s="178"/>
    </row>
    <row r="53" spans="1:26" ht="8.25" customHeight="1" x14ac:dyDescent="0.3">
      <c r="A53" s="200"/>
      <c r="B53" s="189"/>
      <c r="C53" s="189"/>
      <c r="D53" s="189"/>
      <c r="E53" s="189"/>
      <c r="F53" s="189"/>
      <c r="G53" s="189"/>
      <c r="H53" s="189"/>
      <c r="I53" s="189"/>
    </row>
    <row r="54" spans="1:26" ht="6" customHeight="1" x14ac:dyDescent="0.3">
      <c r="A54" s="46"/>
      <c r="B54" s="46"/>
      <c r="C54" s="46"/>
      <c r="D54" s="46"/>
      <c r="E54" s="46"/>
      <c r="F54" s="46"/>
      <c r="G54" s="46"/>
      <c r="H54" s="46"/>
      <c r="I54" s="46"/>
    </row>
    <row r="55" spans="1:26" ht="15.75" customHeight="1" x14ac:dyDescent="0.3">
      <c r="A55" s="46"/>
      <c r="B55" s="73" t="s">
        <v>133</v>
      </c>
      <c r="C55" s="73"/>
      <c r="D55" s="201"/>
      <c r="E55" s="178"/>
      <c r="F55" s="178"/>
      <c r="G55" s="73"/>
      <c r="H55" s="73" t="s">
        <v>134</v>
      </c>
      <c r="I55" s="73"/>
    </row>
    <row r="56" spans="1:26" ht="6.75" customHeight="1" x14ac:dyDescent="0.3">
      <c r="A56" s="46"/>
      <c r="B56" s="46"/>
      <c r="C56" s="46"/>
      <c r="D56" s="175" t="s">
        <v>121</v>
      </c>
      <c r="E56" s="176"/>
      <c r="F56" s="176"/>
      <c r="G56" s="46"/>
      <c r="H56" s="46"/>
      <c r="I56" s="46"/>
    </row>
    <row r="57" spans="1:26" ht="15.75" customHeight="1" x14ac:dyDescent="0.3">
      <c r="A57" s="46"/>
      <c r="B57" s="46"/>
      <c r="C57" s="46"/>
      <c r="D57" s="46"/>
      <c r="E57" s="46"/>
      <c r="F57" s="46"/>
      <c r="G57" s="54" t="s">
        <v>135</v>
      </c>
      <c r="H57" s="50"/>
      <c r="I57" s="67" t="s">
        <v>119</v>
      </c>
    </row>
    <row r="58" spans="1:26" ht="15.75" customHeight="1" x14ac:dyDescent="0.3">
      <c r="A58" s="46"/>
    </row>
    <row r="59" spans="1:26" ht="15.75" customHeight="1" x14ac:dyDescent="0.3">
      <c r="A59" s="46"/>
    </row>
    <row r="60" spans="1:26" ht="104.25" hidden="1" customHeight="1" outlineLevel="1" x14ac:dyDescent="0.3">
      <c r="A60" s="196" t="s">
        <v>136</v>
      </c>
      <c r="B60" s="189"/>
      <c r="C60" s="189"/>
      <c r="D60" s="189"/>
      <c r="E60" s="189"/>
      <c r="F60" s="189"/>
      <c r="G60" s="189"/>
      <c r="H60" s="189"/>
      <c r="I60" s="189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spans="1:26" ht="36" customHeight="1" collapsed="1" x14ac:dyDescent="0.3">
      <c r="A61" s="196" t="s">
        <v>137</v>
      </c>
      <c r="B61" s="189"/>
      <c r="C61" s="189"/>
      <c r="D61" s="189"/>
      <c r="E61" s="189"/>
      <c r="F61" s="189"/>
      <c r="G61" s="189"/>
      <c r="H61" s="189"/>
      <c r="I61" s="189"/>
    </row>
    <row r="62" spans="1:26" ht="15.75" customHeight="1" x14ac:dyDescent="0.3">
      <c r="A62" s="196" t="s">
        <v>138</v>
      </c>
      <c r="B62" s="189"/>
      <c r="C62" s="189"/>
      <c r="D62" s="189"/>
      <c r="E62" s="189"/>
      <c r="F62" s="189"/>
      <c r="G62" s="189"/>
      <c r="H62" s="189"/>
      <c r="I62" s="189"/>
    </row>
    <row r="63" spans="1:26" ht="15.75" customHeight="1" x14ac:dyDescent="0.3">
      <c r="A63" s="46"/>
    </row>
    <row r="64" spans="1:26" ht="15.75" customHeight="1" x14ac:dyDescent="0.3">
      <c r="A64" s="46"/>
    </row>
    <row r="65" spans="1:9" ht="15.75" customHeight="1" x14ac:dyDescent="0.3">
      <c r="A65" s="46"/>
    </row>
    <row r="66" spans="1:9" ht="15.75" customHeight="1" x14ac:dyDescent="0.3">
      <c r="A66" s="46"/>
    </row>
    <row r="67" spans="1:9" ht="15.75" customHeight="1" x14ac:dyDescent="0.3">
      <c r="A67" s="60"/>
      <c r="B67" s="76"/>
      <c r="G67" s="60"/>
      <c r="H67" s="76"/>
      <c r="I67" s="76"/>
    </row>
    <row r="68" spans="1:9" ht="15.75" customHeight="1" x14ac:dyDescent="0.3">
      <c r="A68" s="197" t="s">
        <v>120</v>
      </c>
      <c r="B68" s="176"/>
      <c r="G68" s="197" t="s">
        <v>121</v>
      </c>
      <c r="H68" s="176"/>
    </row>
    <row r="69" spans="1:9" ht="15.75" customHeight="1" x14ac:dyDescent="0.3">
      <c r="A69" s="46"/>
    </row>
    <row r="70" spans="1:9" ht="15.75" customHeight="1" x14ac:dyDescent="0.3">
      <c r="A70" s="46"/>
    </row>
    <row r="71" spans="1:9" ht="15.75" customHeight="1" x14ac:dyDescent="0.3">
      <c r="A71" s="46"/>
    </row>
    <row r="72" spans="1:9" ht="15.75" customHeight="1" x14ac:dyDescent="0.3">
      <c r="A72" s="46"/>
    </row>
    <row r="73" spans="1:9" ht="15.75" customHeight="1" x14ac:dyDescent="0.3">
      <c r="A73" s="46"/>
    </row>
    <row r="74" spans="1:9" ht="15.75" customHeight="1" x14ac:dyDescent="0.3">
      <c r="A74" s="46"/>
    </row>
    <row r="75" spans="1:9" ht="15.75" customHeight="1" x14ac:dyDescent="0.3">
      <c r="A75" s="46"/>
    </row>
    <row r="76" spans="1:9" ht="15.75" customHeight="1" x14ac:dyDescent="0.3">
      <c r="A76" s="46"/>
    </row>
    <row r="77" spans="1:9" ht="15.75" customHeight="1" x14ac:dyDescent="0.3">
      <c r="A77" s="46"/>
    </row>
    <row r="78" spans="1:9" ht="15.75" customHeight="1" x14ac:dyDescent="0.3">
      <c r="A78" s="46"/>
    </row>
    <row r="79" spans="1:9" ht="15.75" customHeight="1" x14ac:dyDescent="0.3">
      <c r="A79" s="46"/>
    </row>
    <row r="80" spans="1:9" ht="15.75" customHeight="1" x14ac:dyDescent="0.3">
      <c r="A80" s="46"/>
    </row>
    <row r="81" spans="1:1" ht="15.75" customHeight="1" x14ac:dyDescent="0.3">
      <c r="A81" s="46"/>
    </row>
    <row r="82" spans="1:1" ht="15.75" customHeight="1" x14ac:dyDescent="0.3">
      <c r="A82" s="46"/>
    </row>
    <row r="83" spans="1:1" ht="15.75" customHeight="1" x14ac:dyDescent="0.3">
      <c r="A83" s="46"/>
    </row>
    <row r="84" spans="1:1" ht="15.75" customHeight="1" x14ac:dyDescent="0.3">
      <c r="A84" s="46"/>
    </row>
    <row r="85" spans="1:1" ht="15.75" customHeight="1" x14ac:dyDescent="0.3">
      <c r="A85" s="46"/>
    </row>
    <row r="86" spans="1:1" ht="15.75" customHeight="1" x14ac:dyDescent="0.3">
      <c r="A86" s="46"/>
    </row>
    <row r="87" spans="1:1" ht="15.75" customHeight="1" x14ac:dyDescent="0.3">
      <c r="A87" s="46"/>
    </row>
    <row r="88" spans="1:1" ht="15.75" customHeight="1" x14ac:dyDescent="0.3">
      <c r="A88" s="46"/>
    </row>
    <row r="89" spans="1:1" ht="15.75" customHeight="1" x14ac:dyDescent="0.3">
      <c r="A89" s="46"/>
    </row>
    <row r="90" spans="1:1" ht="15.75" customHeight="1" x14ac:dyDescent="0.3">
      <c r="A90" s="46"/>
    </row>
    <row r="91" spans="1:1" ht="15.75" customHeight="1" x14ac:dyDescent="0.3">
      <c r="A91" s="46"/>
    </row>
    <row r="92" spans="1:1" ht="15.75" customHeight="1" x14ac:dyDescent="0.3">
      <c r="A92" s="46"/>
    </row>
    <row r="93" spans="1:1" ht="15.75" customHeight="1" x14ac:dyDescent="0.3">
      <c r="A93" s="46"/>
    </row>
    <row r="94" spans="1:1" ht="15.75" customHeight="1" x14ac:dyDescent="0.3">
      <c r="A94" s="46"/>
    </row>
    <row r="95" spans="1:1" ht="15.75" customHeight="1" x14ac:dyDescent="0.3">
      <c r="A95" s="46"/>
    </row>
    <row r="96" spans="1:1" ht="15.75" customHeight="1" x14ac:dyDescent="0.3">
      <c r="A96" s="46"/>
    </row>
    <row r="97" spans="1:1" ht="15.75" customHeight="1" x14ac:dyDescent="0.3">
      <c r="A97" s="46"/>
    </row>
    <row r="98" spans="1:1" ht="15.75" customHeight="1" x14ac:dyDescent="0.3">
      <c r="A98" s="46"/>
    </row>
    <row r="99" spans="1:1" ht="15.75" customHeight="1" x14ac:dyDescent="0.3">
      <c r="A99" s="46"/>
    </row>
    <row r="100" spans="1:1" ht="15.75" customHeight="1" x14ac:dyDescent="0.3">
      <c r="A100" s="46"/>
    </row>
    <row r="101" spans="1:1" ht="15.75" customHeight="1" x14ac:dyDescent="0.3">
      <c r="A101" s="46"/>
    </row>
    <row r="102" spans="1:1" ht="15.75" customHeight="1" x14ac:dyDescent="0.3">
      <c r="A102" s="46"/>
    </row>
    <row r="103" spans="1:1" ht="15.75" customHeight="1" x14ac:dyDescent="0.3">
      <c r="A103" s="46"/>
    </row>
    <row r="104" spans="1:1" ht="15.75" customHeight="1" x14ac:dyDescent="0.3">
      <c r="A104" s="46"/>
    </row>
    <row r="105" spans="1:1" ht="15.75" customHeight="1" x14ac:dyDescent="0.3">
      <c r="A105" s="46"/>
    </row>
    <row r="106" spans="1:1" ht="15.75" customHeight="1" x14ac:dyDescent="0.3">
      <c r="A106" s="46"/>
    </row>
    <row r="107" spans="1:1" ht="15.75" customHeight="1" x14ac:dyDescent="0.3">
      <c r="A107" s="46"/>
    </row>
    <row r="108" spans="1:1" ht="15.75" customHeight="1" x14ac:dyDescent="0.3">
      <c r="A108" s="46"/>
    </row>
    <row r="109" spans="1:1" ht="15.75" customHeight="1" x14ac:dyDescent="0.3">
      <c r="A109" s="46"/>
    </row>
    <row r="110" spans="1:1" ht="15.75" customHeight="1" x14ac:dyDescent="0.3">
      <c r="A110" s="46"/>
    </row>
    <row r="111" spans="1:1" ht="15.75" customHeight="1" x14ac:dyDescent="0.3">
      <c r="A111" s="46"/>
    </row>
    <row r="112" spans="1:1" ht="15.75" customHeight="1" x14ac:dyDescent="0.3">
      <c r="A112" s="46"/>
    </row>
    <row r="113" spans="1:1" ht="15.75" customHeight="1" x14ac:dyDescent="0.3">
      <c r="A113" s="46"/>
    </row>
    <row r="114" spans="1:1" ht="15.75" customHeight="1" x14ac:dyDescent="0.3">
      <c r="A114" s="46"/>
    </row>
    <row r="115" spans="1:1" ht="15.75" customHeight="1" x14ac:dyDescent="0.3">
      <c r="A115" s="46"/>
    </row>
    <row r="116" spans="1:1" ht="15.75" customHeight="1" x14ac:dyDescent="0.3">
      <c r="A116" s="46"/>
    </row>
    <row r="117" spans="1:1" ht="15.75" customHeight="1" x14ac:dyDescent="0.3">
      <c r="A117" s="46"/>
    </row>
    <row r="118" spans="1:1" ht="15.75" customHeight="1" x14ac:dyDescent="0.3">
      <c r="A118" s="46"/>
    </row>
    <row r="119" spans="1:1" ht="15.75" customHeight="1" x14ac:dyDescent="0.3">
      <c r="A119" s="46"/>
    </row>
    <row r="120" spans="1:1" ht="15.75" customHeight="1" x14ac:dyDescent="0.3">
      <c r="A120" s="46"/>
    </row>
    <row r="121" spans="1:1" ht="15.75" customHeight="1" x14ac:dyDescent="0.3">
      <c r="A121" s="46"/>
    </row>
    <row r="122" spans="1:1" ht="15.75" customHeight="1" x14ac:dyDescent="0.3">
      <c r="A122" s="46"/>
    </row>
    <row r="123" spans="1:1" ht="15.75" customHeight="1" x14ac:dyDescent="0.3">
      <c r="A123" s="46"/>
    </row>
    <row r="124" spans="1:1" ht="15.75" customHeight="1" x14ac:dyDescent="0.3">
      <c r="A124" s="46"/>
    </row>
    <row r="125" spans="1:1" ht="15.75" customHeight="1" x14ac:dyDescent="0.3">
      <c r="A125" s="46"/>
    </row>
    <row r="126" spans="1:1" ht="15.75" customHeight="1" x14ac:dyDescent="0.3">
      <c r="A126" s="46"/>
    </row>
    <row r="127" spans="1:1" ht="15.75" customHeight="1" x14ac:dyDescent="0.3">
      <c r="A127" s="46"/>
    </row>
    <row r="128" spans="1:1" ht="15.75" customHeight="1" x14ac:dyDescent="0.3">
      <c r="A128" s="46"/>
    </row>
    <row r="129" spans="1:1" ht="15.75" customHeight="1" x14ac:dyDescent="0.3">
      <c r="A129" s="46"/>
    </row>
    <row r="130" spans="1:1" ht="15.75" customHeight="1" x14ac:dyDescent="0.3">
      <c r="A130" s="46"/>
    </row>
    <row r="131" spans="1:1" ht="15.75" customHeight="1" x14ac:dyDescent="0.3">
      <c r="A131" s="46"/>
    </row>
    <row r="132" spans="1:1" ht="15.75" customHeight="1" x14ac:dyDescent="0.3">
      <c r="A132" s="46"/>
    </row>
    <row r="133" spans="1:1" ht="15.75" customHeight="1" x14ac:dyDescent="0.3">
      <c r="A133" s="46"/>
    </row>
    <row r="134" spans="1:1" ht="15.75" customHeight="1" x14ac:dyDescent="0.3">
      <c r="A134" s="46"/>
    </row>
    <row r="135" spans="1:1" ht="15.75" customHeight="1" x14ac:dyDescent="0.3">
      <c r="A135" s="46"/>
    </row>
    <row r="136" spans="1:1" ht="15.75" customHeight="1" x14ac:dyDescent="0.3">
      <c r="A136" s="46"/>
    </row>
    <row r="137" spans="1:1" ht="15.75" customHeight="1" x14ac:dyDescent="0.3">
      <c r="A137" s="46"/>
    </row>
    <row r="138" spans="1:1" ht="15.75" customHeight="1" x14ac:dyDescent="0.3">
      <c r="A138" s="46"/>
    </row>
    <row r="139" spans="1:1" ht="15.75" customHeight="1" x14ac:dyDescent="0.3">
      <c r="A139" s="46"/>
    </row>
    <row r="140" spans="1:1" ht="15.75" customHeight="1" x14ac:dyDescent="0.3">
      <c r="A140" s="46"/>
    </row>
    <row r="141" spans="1:1" ht="15.75" customHeight="1" x14ac:dyDescent="0.3">
      <c r="A141" s="46"/>
    </row>
    <row r="142" spans="1:1" ht="15.75" customHeight="1" x14ac:dyDescent="0.3">
      <c r="A142" s="46"/>
    </row>
    <row r="143" spans="1:1" ht="15.75" customHeight="1" x14ac:dyDescent="0.3">
      <c r="A143" s="46"/>
    </row>
    <row r="144" spans="1:1" ht="15.75" customHeight="1" x14ac:dyDescent="0.3">
      <c r="A144" s="46"/>
    </row>
    <row r="145" spans="1:1" ht="15.75" customHeight="1" x14ac:dyDescent="0.3">
      <c r="A145" s="46"/>
    </row>
    <row r="146" spans="1:1" ht="15.75" customHeight="1" x14ac:dyDescent="0.3">
      <c r="A146" s="46"/>
    </row>
    <row r="147" spans="1:1" ht="15.75" customHeight="1" x14ac:dyDescent="0.3">
      <c r="A147" s="46"/>
    </row>
    <row r="148" spans="1:1" ht="15.75" customHeight="1" x14ac:dyDescent="0.3">
      <c r="A148" s="46"/>
    </row>
    <row r="149" spans="1:1" ht="15.75" customHeight="1" x14ac:dyDescent="0.3">
      <c r="A149" s="46"/>
    </row>
    <row r="150" spans="1:1" ht="15.75" customHeight="1" x14ac:dyDescent="0.3">
      <c r="A150" s="46"/>
    </row>
    <row r="151" spans="1:1" ht="15.75" customHeight="1" x14ac:dyDescent="0.3">
      <c r="A151" s="46"/>
    </row>
    <row r="152" spans="1:1" ht="15.75" customHeight="1" x14ac:dyDescent="0.3">
      <c r="A152" s="46"/>
    </row>
    <row r="153" spans="1:1" ht="15.75" customHeight="1" x14ac:dyDescent="0.3">
      <c r="A153" s="46"/>
    </row>
    <row r="154" spans="1:1" ht="15.75" customHeight="1" x14ac:dyDescent="0.3">
      <c r="A154" s="46"/>
    </row>
    <row r="155" spans="1:1" ht="15.75" customHeight="1" x14ac:dyDescent="0.3">
      <c r="A155" s="46"/>
    </row>
    <row r="156" spans="1:1" ht="15.75" customHeight="1" x14ac:dyDescent="0.3">
      <c r="A156" s="46"/>
    </row>
    <row r="157" spans="1:1" ht="15.75" customHeight="1" x14ac:dyDescent="0.3">
      <c r="A157" s="46"/>
    </row>
    <row r="158" spans="1:1" ht="15.75" customHeight="1" x14ac:dyDescent="0.3">
      <c r="A158" s="46"/>
    </row>
    <row r="159" spans="1:1" ht="15.75" customHeight="1" x14ac:dyDescent="0.3">
      <c r="A159" s="46"/>
    </row>
    <row r="160" spans="1:1" ht="15.75" customHeight="1" x14ac:dyDescent="0.3">
      <c r="A160" s="46"/>
    </row>
    <row r="161" spans="1:1" ht="15.75" customHeight="1" x14ac:dyDescent="0.3">
      <c r="A161" s="46"/>
    </row>
    <row r="162" spans="1:1" ht="15.75" customHeight="1" x14ac:dyDescent="0.3">
      <c r="A162" s="46"/>
    </row>
    <row r="163" spans="1:1" ht="15.75" customHeight="1" x14ac:dyDescent="0.3">
      <c r="A163" s="46"/>
    </row>
    <row r="164" spans="1:1" ht="15.75" customHeight="1" x14ac:dyDescent="0.3">
      <c r="A164" s="46"/>
    </row>
    <row r="165" spans="1:1" ht="15.75" customHeight="1" x14ac:dyDescent="0.3">
      <c r="A165" s="46"/>
    </row>
    <row r="166" spans="1:1" ht="15.75" customHeight="1" x14ac:dyDescent="0.3">
      <c r="A166" s="46"/>
    </row>
    <row r="167" spans="1:1" ht="15.75" customHeight="1" x14ac:dyDescent="0.3">
      <c r="A167" s="46"/>
    </row>
    <row r="168" spans="1:1" ht="15.75" customHeight="1" x14ac:dyDescent="0.3">
      <c r="A168" s="46"/>
    </row>
    <row r="169" spans="1:1" ht="15.75" customHeight="1" x14ac:dyDescent="0.3">
      <c r="A169" s="46"/>
    </row>
    <row r="170" spans="1:1" ht="15.75" customHeight="1" x14ac:dyDescent="0.3">
      <c r="A170" s="46"/>
    </row>
    <row r="171" spans="1:1" ht="15.75" customHeight="1" x14ac:dyDescent="0.3">
      <c r="A171" s="46"/>
    </row>
    <row r="172" spans="1:1" ht="15.75" customHeight="1" x14ac:dyDescent="0.3">
      <c r="A172" s="46"/>
    </row>
    <row r="173" spans="1:1" ht="15.75" customHeight="1" x14ac:dyDescent="0.3">
      <c r="A173" s="46"/>
    </row>
    <row r="174" spans="1:1" ht="15.75" customHeight="1" x14ac:dyDescent="0.3">
      <c r="A174" s="46"/>
    </row>
    <row r="175" spans="1:1" ht="15.75" customHeight="1" x14ac:dyDescent="0.3">
      <c r="A175" s="46"/>
    </row>
    <row r="176" spans="1:1" ht="15.75" customHeight="1" x14ac:dyDescent="0.3">
      <c r="A176" s="46"/>
    </row>
    <row r="177" spans="1:1" ht="15.75" customHeight="1" x14ac:dyDescent="0.3">
      <c r="A177" s="46"/>
    </row>
    <row r="178" spans="1:1" ht="15.75" customHeight="1" x14ac:dyDescent="0.3">
      <c r="A178" s="46"/>
    </row>
    <row r="179" spans="1:1" ht="15.75" customHeight="1" x14ac:dyDescent="0.3">
      <c r="A179" s="46"/>
    </row>
    <row r="180" spans="1:1" ht="15.75" customHeight="1" x14ac:dyDescent="0.3">
      <c r="A180" s="46"/>
    </row>
    <row r="181" spans="1:1" ht="15.75" customHeight="1" x14ac:dyDescent="0.3">
      <c r="A181" s="46"/>
    </row>
    <row r="182" spans="1:1" ht="15.75" customHeight="1" x14ac:dyDescent="0.3">
      <c r="A182" s="46"/>
    </row>
    <row r="183" spans="1:1" ht="15.75" customHeight="1" x14ac:dyDescent="0.3">
      <c r="A183" s="46"/>
    </row>
    <row r="184" spans="1:1" ht="15.75" customHeight="1" x14ac:dyDescent="0.3">
      <c r="A184" s="46"/>
    </row>
    <row r="185" spans="1:1" ht="15.75" customHeight="1" x14ac:dyDescent="0.3">
      <c r="A185" s="46"/>
    </row>
    <row r="186" spans="1:1" ht="15.75" customHeight="1" x14ac:dyDescent="0.3">
      <c r="A186" s="46"/>
    </row>
    <row r="187" spans="1:1" ht="15.75" customHeight="1" x14ac:dyDescent="0.3">
      <c r="A187" s="46"/>
    </row>
    <row r="188" spans="1:1" ht="15.75" customHeight="1" x14ac:dyDescent="0.3">
      <c r="A188" s="46"/>
    </row>
    <row r="189" spans="1:1" ht="15.75" customHeight="1" x14ac:dyDescent="0.3">
      <c r="A189" s="46"/>
    </row>
    <row r="190" spans="1:1" ht="15.75" customHeight="1" x14ac:dyDescent="0.3">
      <c r="A190" s="46"/>
    </row>
    <row r="191" spans="1:1" ht="15.75" customHeight="1" x14ac:dyDescent="0.3">
      <c r="A191" s="46"/>
    </row>
    <row r="192" spans="1:1" ht="15.75" customHeight="1" x14ac:dyDescent="0.3">
      <c r="A192" s="46"/>
    </row>
    <row r="193" spans="1:1" ht="15.75" customHeight="1" x14ac:dyDescent="0.3">
      <c r="A193" s="46"/>
    </row>
    <row r="194" spans="1:1" ht="15.75" customHeight="1" x14ac:dyDescent="0.3">
      <c r="A194" s="46"/>
    </row>
    <row r="195" spans="1:1" ht="15.75" customHeight="1" x14ac:dyDescent="0.3">
      <c r="A195" s="46"/>
    </row>
    <row r="196" spans="1:1" ht="15.75" customHeight="1" x14ac:dyDescent="0.3">
      <c r="A196" s="46"/>
    </row>
    <row r="197" spans="1:1" ht="15.75" customHeight="1" x14ac:dyDescent="0.3">
      <c r="A197" s="46"/>
    </row>
    <row r="198" spans="1:1" ht="15.75" customHeight="1" x14ac:dyDescent="0.3">
      <c r="A198" s="46"/>
    </row>
    <row r="199" spans="1:1" ht="15.75" customHeight="1" x14ac:dyDescent="0.3">
      <c r="A199" s="46"/>
    </row>
    <row r="200" spans="1:1" ht="15.75" customHeight="1" x14ac:dyDescent="0.3">
      <c r="A200" s="46"/>
    </row>
    <row r="201" spans="1:1" ht="15.75" customHeight="1" x14ac:dyDescent="0.3">
      <c r="A201" s="46"/>
    </row>
    <row r="202" spans="1:1" ht="15.75" customHeight="1" x14ac:dyDescent="0.3">
      <c r="A202" s="46"/>
    </row>
    <row r="203" spans="1:1" ht="15.75" customHeight="1" x14ac:dyDescent="0.3">
      <c r="A203" s="46"/>
    </row>
    <row r="204" spans="1:1" ht="15.75" customHeight="1" x14ac:dyDescent="0.3">
      <c r="A204" s="46"/>
    </row>
    <row r="205" spans="1:1" ht="15.75" customHeight="1" x14ac:dyDescent="0.3">
      <c r="A205" s="46"/>
    </row>
    <row r="206" spans="1:1" ht="15.75" customHeight="1" x14ac:dyDescent="0.3">
      <c r="A206" s="46"/>
    </row>
    <row r="207" spans="1:1" ht="15.75" customHeight="1" x14ac:dyDescent="0.3">
      <c r="A207" s="46"/>
    </row>
    <row r="208" spans="1:1" ht="15.75" customHeight="1" x14ac:dyDescent="0.3">
      <c r="A208" s="46"/>
    </row>
    <row r="209" spans="1:1" ht="15.75" customHeight="1" x14ac:dyDescent="0.3">
      <c r="A209" s="46"/>
    </row>
    <row r="210" spans="1:1" ht="15.75" customHeight="1" x14ac:dyDescent="0.3">
      <c r="A210" s="46"/>
    </row>
    <row r="211" spans="1:1" ht="15.75" customHeight="1" x14ac:dyDescent="0.3">
      <c r="A211" s="46"/>
    </row>
    <row r="212" spans="1:1" ht="15.75" customHeight="1" x14ac:dyDescent="0.3">
      <c r="A212" s="46"/>
    </row>
    <row r="213" spans="1:1" ht="15.75" customHeight="1" x14ac:dyDescent="0.3">
      <c r="A213" s="46"/>
    </row>
    <row r="214" spans="1:1" ht="15.75" customHeight="1" x14ac:dyDescent="0.3">
      <c r="A214" s="46"/>
    </row>
    <row r="215" spans="1:1" ht="15.75" customHeight="1" x14ac:dyDescent="0.3">
      <c r="A215" s="46"/>
    </row>
    <row r="216" spans="1:1" ht="15.75" customHeight="1" x14ac:dyDescent="0.3">
      <c r="A216" s="46"/>
    </row>
    <row r="217" spans="1:1" ht="15.75" customHeight="1" x14ac:dyDescent="0.3">
      <c r="A217" s="46"/>
    </row>
    <row r="218" spans="1:1" ht="15.75" customHeight="1" x14ac:dyDescent="0.3">
      <c r="A218" s="46"/>
    </row>
    <row r="219" spans="1:1" ht="15.75" customHeight="1" x14ac:dyDescent="0.3">
      <c r="A219" s="46"/>
    </row>
    <row r="220" spans="1:1" ht="15.75" customHeight="1" x14ac:dyDescent="0.3">
      <c r="A220" s="46"/>
    </row>
    <row r="221" spans="1:1" ht="15.75" customHeight="1" x14ac:dyDescent="0.3">
      <c r="A221" s="46"/>
    </row>
    <row r="222" spans="1:1" ht="15.75" customHeight="1" x14ac:dyDescent="0.3">
      <c r="A222" s="46"/>
    </row>
    <row r="223" spans="1:1" ht="15.75" customHeight="1" x14ac:dyDescent="0.3">
      <c r="A223" s="46"/>
    </row>
    <row r="224" spans="1:1" ht="15.75" customHeight="1" x14ac:dyDescent="0.3">
      <c r="A224" s="46"/>
    </row>
    <row r="225" spans="1:1" ht="15.75" customHeight="1" x14ac:dyDescent="0.3">
      <c r="A225" s="46"/>
    </row>
    <row r="226" spans="1:1" ht="15.75" customHeight="1" x14ac:dyDescent="0.3">
      <c r="A226" s="46"/>
    </row>
    <row r="227" spans="1:1" ht="15.75" customHeight="1" x14ac:dyDescent="0.3">
      <c r="A227" s="46"/>
    </row>
    <row r="228" spans="1:1" ht="15.75" customHeight="1" x14ac:dyDescent="0.3">
      <c r="A228" s="46"/>
    </row>
    <row r="229" spans="1:1" ht="15.75" customHeight="1" x14ac:dyDescent="0.3">
      <c r="A229" s="46"/>
    </row>
    <row r="230" spans="1:1" ht="15.75" customHeight="1" x14ac:dyDescent="0.3">
      <c r="A230" s="46"/>
    </row>
    <row r="231" spans="1:1" ht="15.75" customHeight="1" x14ac:dyDescent="0.3">
      <c r="A231" s="46"/>
    </row>
    <row r="232" spans="1:1" ht="15.75" customHeight="1" x14ac:dyDescent="0.3">
      <c r="A232" s="46"/>
    </row>
    <row r="233" spans="1:1" ht="15.75" customHeight="1" x14ac:dyDescent="0.3">
      <c r="A233" s="46"/>
    </row>
    <row r="234" spans="1:1" ht="15.75" customHeight="1" x14ac:dyDescent="0.3">
      <c r="A234" s="46"/>
    </row>
    <row r="235" spans="1:1" ht="15.75" customHeight="1" x14ac:dyDescent="0.3">
      <c r="A235" s="46"/>
    </row>
    <row r="236" spans="1:1" ht="15.75" customHeight="1" x14ac:dyDescent="0.3">
      <c r="A236" s="46"/>
    </row>
    <row r="237" spans="1:1" ht="15.75" customHeight="1" x14ac:dyDescent="0.3">
      <c r="A237" s="46"/>
    </row>
    <row r="238" spans="1:1" ht="15.75" customHeight="1" x14ac:dyDescent="0.3">
      <c r="A238" s="46"/>
    </row>
    <row r="239" spans="1:1" ht="15.75" customHeight="1" x14ac:dyDescent="0.3">
      <c r="A239" s="46"/>
    </row>
    <row r="240" spans="1:1" ht="15.75" customHeight="1" x14ac:dyDescent="0.3">
      <c r="A240" s="46"/>
    </row>
    <row r="241" spans="1:1" ht="15.75" customHeight="1" x14ac:dyDescent="0.3">
      <c r="A241" s="46"/>
    </row>
    <row r="242" spans="1:1" ht="15.75" customHeight="1" x14ac:dyDescent="0.3">
      <c r="A242" s="46"/>
    </row>
    <row r="243" spans="1:1" ht="15.75" customHeight="1" x14ac:dyDescent="0.3">
      <c r="A243" s="46"/>
    </row>
    <row r="244" spans="1:1" ht="15.75" customHeight="1" x14ac:dyDescent="0.3">
      <c r="A244" s="46"/>
    </row>
    <row r="245" spans="1:1" ht="15.75" customHeight="1" x14ac:dyDescent="0.3">
      <c r="A245" s="46"/>
    </row>
    <row r="246" spans="1:1" ht="15.75" customHeight="1" x14ac:dyDescent="0.3">
      <c r="A246" s="46"/>
    </row>
    <row r="247" spans="1:1" ht="15.75" customHeight="1" x14ac:dyDescent="0.3">
      <c r="A247" s="46"/>
    </row>
    <row r="248" spans="1:1" ht="15.75" customHeight="1" x14ac:dyDescent="0.3">
      <c r="A248" s="46"/>
    </row>
    <row r="249" spans="1:1" ht="15.75" customHeight="1" x14ac:dyDescent="0.3">
      <c r="A249" s="46"/>
    </row>
    <row r="250" spans="1:1" ht="15.75" customHeight="1" x14ac:dyDescent="0.3">
      <c r="A250" s="46"/>
    </row>
    <row r="251" spans="1:1" ht="15.75" customHeight="1" x14ac:dyDescent="0.3">
      <c r="A251" s="46"/>
    </row>
    <row r="252" spans="1:1" ht="15.75" customHeight="1" x14ac:dyDescent="0.3">
      <c r="A252" s="46"/>
    </row>
    <row r="253" spans="1:1" ht="15.75" customHeight="1" x14ac:dyDescent="0.3">
      <c r="A253" s="46"/>
    </row>
    <row r="254" spans="1:1" ht="15.75" customHeight="1" x14ac:dyDescent="0.3">
      <c r="A254" s="46"/>
    </row>
    <row r="255" spans="1:1" ht="15.75" customHeight="1" x14ac:dyDescent="0.3">
      <c r="A255" s="46"/>
    </row>
    <row r="256" spans="1:1" ht="15.75" customHeight="1" x14ac:dyDescent="0.3">
      <c r="A256" s="46"/>
    </row>
    <row r="257" spans="1:1" ht="15.75" customHeight="1" x14ac:dyDescent="0.3">
      <c r="A257" s="46"/>
    </row>
    <row r="258" spans="1:1" ht="15.75" customHeight="1" x14ac:dyDescent="0.3">
      <c r="A258" s="46"/>
    </row>
    <row r="259" spans="1:1" ht="15.75" customHeight="1" x14ac:dyDescent="0.3">
      <c r="A259" s="46"/>
    </row>
    <row r="260" spans="1:1" ht="15.75" customHeight="1" x14ac:dyDescent="0.3">
      <c r="A260" s="46"/>
    </row>
    <row r="261" spans="1:1" ht="15.75" customHeight="1" x14ac:dyDescent="0.3">
      <c r="A261" s="46"/>
    </row>
    <row r="262" spans="1:1" ht="15.75" customHeight="1" x14ac:dyDescent="0.3">
      <c r="A262" s="46"/>
    </row>
    <row r="263" spans="1:1" ht="15.75" customHeight="1" x14ac:dyDescent="0.3">
      <c r="A263" s="46"/>
    </row>
    <row r="264" spans="1:1" ht="15.75" customHeight="1" x14ac:dyDescent="0.3">
      <c r="A264" s="46"/>
    </row>
    <row r="265" spans="1:1" ht="15.75" customHeight="1" x14ac:dyDescent="0.3">
      <c r="A265" s="46"/>
    </row>
    <row r="266" spans="1:1" ht="15.75" customHeight="1" x14ac:dyDescent="0.3">
      <c r="A266" s="46"/>
    </row>
    <row r="267" spans="1:1" ht="15.75" customHeight="1" x14ac:dyDescent="0.3">
      <c r="A267" s="46"/>
    </row>
    <row r="268" spans="1:1" ht="15.75" customHeight="1" x14ac:dyDescent="0.3">
      <c r="A268" s="46"/>
    </row>
    <row r="269" spans="1:1" ht="15.75" customHeight="1" x14ac:dyDescent="0.3">
      <c r="A269" s="46"/>
    </row>
    <row r="270" spans="1:1" ht="15.75" customHeight="1" x14ac:dyDescent="0.3">
      <c r="A270" s="46"/>
    </row>
    <row r="271" spans="1:1" ht="15.75" customHeight="1" x14ac:dyDescent="0.3">
      <c r="A271" s="46"/>
    </row>
    <row r="272" spans="1:1" ht="15.75" customHeight="1" x14ac:dyDescent="0.3">
      <c r="A272" s="46"/>
    </row>
    <row r="273" spans="1:1" ht="15.75" customHeight="1" x14ac:dyDescent="0.3">
      <c r="A273" s="46"/>
    </row>
    <row r="274" spans="1:1" ht="15.75" customHeight="1" x14ac:dyDescent="0.3">
      <c r="A274" s="46"/>
    </row>
    <row r="275" spans="1:1" ht="15.75" customHeight="1" x14ac:dyDescent="0.3">
      <c r="A275" s="46"/>
    </row>
    <row r="276" spans="1:1" ht="15.75" customHeight="1" x14ac:dyDescent="0.3">
      <c r="A276" s="46"/>
    </row>
    <row r="277" spans="1:1" ht="15.75" customHeight="1" x14ac:dyDescent="0.3">
      <c r="A277" s="46"/>
    </row>
    <row r="278" spans="1:1" ht="15.75" customHeight="1" x14ac:dyDescent="0.3">
      <c r="A278" s="46"/>
    </row>
    <row r="279" spans="1:1" ht="15.75" customHeight="1" x14ac:dyDescent="0.3">
      <c r="A279" s="46"/>
    </row>
    <row r="280" spans="1:1" ht="15.75" customHeight="1" x14ac:dyDescent="0.3">
      <c r="A280" s="46"/>
    </row>
    <row r="281" spans="1:1" ht="15.75" customHeight="1" x14ac:dyDescent="0.3">
      <c r="A281" s="46"/>
    </row>
    <row r="282" spans="1:1" ht="15.75" customHeight="1" x14ac:dyDescent="0.3">
      <c r="A282" s="46"/>
    </row>
    <row r="283" spans="1:1" ht="15.75" customHeight="1" x14ac:dyDescent="0.3">
      <c r="A283" s="46"/>
    </row>
    <row r="284" spans="1:1" ht="15.75" customHeight="1" x14ac:dyDescent="0.3">
      <c r="A284" s="46"/>
    </row>
    <row r="285" spans="1:1" ht="15.75" customHeight="1" x14ac:dyDescent="0.3">
      <c r="A285" s="46"/>
    </row>
    <row r="286" spans="1:1" ht="15.75" customHeight="1" x14ac:dyDescent="0.3">
      <c r="A286" s="46"/>
    </row>
    <row r="287" spans="1:1" ht="15.75" customHeight="1" x14ac:dyDescent="0.3">
      <c r="A287" s="46"/>
    </row>
    <row r="288" spans="1:1" ht="15.75" customHeight="1" x14ac:dyDescent="0.3">
      <c r="A288" s="46"/>
    </row>
    <row r="289" spans="1:1" ht="15.75" customHeight="1" x14ac:dyDescent="0.3">
      <c r="A289" s="46"/>
    </row>
    <row r="290" spans="1:1" ht="15.75" customHeight="1" x14ac:dyDescent="0.3">
      <c r="A290" s="46"/>
    </row>
    <row r="291" spans="1:1" ht="15.75" customHeight="1" x14ac:dyDescent="0.3">
      <c r="A291" s="46"/>
    </row>
    <row r="292" spans="1:1" ht="15.75" customHeight="1" x14ac:dyDescent="0.3">
      <c r="A292" s="46"/>
    </row>
    <row r="293" spans="1:1" ht="15.75" customHeight="1" x14ac:dyDescent="0.3">
      <c r="A293" s="46"/>
    </row>
    <row r="294" spans="1:1" ht="15.75" customHeight="1" x14ac:dyDescent="0.3">
      <c r="A294" s="46"/>
    </row>
    <row r="295" spans="1:1" ht="15.75" customHeight="1" x14ac:dyDescent="0.3">
      <c r="A295" s="46"/>
    </row>
    <row r="296" spans="1:1" ht="15.75" customHeight="1" x14ac:dyDescent="0.3">
      <c r="A296" s="46"/>
    </row>
    <row r="297" spans="1:1" ht="15.75" customHeight="1" x14ac:dyDescent="0.3">
      <c r="A297" s="46"/>
    </row>
    <row r="298" spans="1:1" ht="15.75" customHeight="1" x14ac:dyDescent="0.3">
      <c r="A298" s="46"/>
    </row>
    <row r="299" spans="1:1" ht="15.75" customHeight="1" x14ac:dyDescent="0.3">
      <c r="A299" s="46"/>
    </row>
    <row r="300" spans="1:1" ht="15.75" customHeight="1" x14ac:dyDescent="0.3">
      <c r="A300" s="46"/>
    </row>
    <row r="301" spans="1:1" ht="15.75" customHeight="1" x14ac:dyDescent="0.3">
      <c r="A301" s="46"/>
    </row>
    <row r="302" spans="1:1" ht="15.75" customHeight="1" x14ac:dyDescent="0.3">
      <c r="A302" s="46"/>
    </row>
    <row r="303" spans="1:1" ht="15.75" customHeight="1" x14ac:dyDescent="0.3">
      <c r="A303" s="46"/>
    </row>
    <row r="304" spans="1:1" ht="15.75" customHeight="1" x14ac:dyDescent="0.3">
      <c r="A304" s="46"/>
    </row>
    <row r="305" spans="1:1" ht="15.75" customHeight="1" x14ac:dyDescent="0.3">
      <c r="A305" s="46"/>
    </row>
    <row r="306" spans="1:1" ht="15.75" customHeight="1" x14ac:dyDescent="0.3">
      <c r="A306" s="46"/>
    </row>
    <row r="307" spans="1:1" ht="15.75" customHeight="1" x14ac:dyDescent="0.3">
      <c r="A307" s="46"/>
    </row>
    <row r="308" spans="1:1" ht="15.75" customHeight="1" x14ac:dyDescent="0.3">
      <c r="A308" s="46"/>
    </row>
    <row r="309" spans="1:1" ht="15.75" customHeight="1" x14ac:dyDescent="0.3">
      <c r="A309" s="46"/>
    </row>
    <row r="310" spans="1:1" ht="15.75" customHeight="1" x14ac:dyDescent="0.3">
      <c r="A310" s="46"/>
    </row>
    <row r="311" spans="1:1" ht="15.75" customHeight="1" x14ac:dyDescent="0.3">
      <c r="A311" s="46"/>
    </row>
    <row r="312" spans="1:1" ht="15.75" customHeight="1" x14ac:dyDescent="0.3">
      <c r="A312" s="46"/>
    </row>
    <row r="313" spans="1:1" ht="15.75" customHeight="1" x14ac:dyDescent="0.3">
      <c r="A313" s="46"/>
    </row>
    <row r="314" spans="1:1" ht="15.75" customHeight="1" x14ac:dyDescent="0.3">
      <c r="A314" s="46"/>
    </row>
    <row r="315" spans="1:1" ht="15.75" customHeight="1" x14ac:dyDescent="0.3">
      <c r="A315" s="46"/>
    </row>
    <row r="316" spans="1:1" ht="15.75" customHeight="1" x14ac:dyDescent="0.3">
      <c r="A316" s="46"/>
    </row>
    <row r="317" spans="1:1" ht="15.75" customHeight="1" x14ac:dyDescent="0.3">
      <c r="A317" s="46"/>
    </row>
    <row r="318" spans="1:1" ht="15.75" customHeight="1" x14ac:dyDescent="0.3">
      <c r="A318" s="46"/>
    </row>
    <row r="319" spans="1:1" ht="15.75" customHeight="1" x14ac:dyDescent="0.3">
      <c r="A319" s="46"/>
    </row>
    <row r="320" spans="1:1" ht="15.75" customHeight="1" x14ac:dyDescent="0.3">
      <c r="A320" s="46"/>
    </row>
    <row r="321" spans="1:1" ht="15.75" customHeight="1" x14ac:dyDescent="0.3">
      <c r="A321" s="46"/>
    </row>
    <row r="322" spans="1:1" ht="15.75" customHeight="1" x14ac:dyDescent="0.3">
      <c r="A322" s="46"/>
    </row>
    <row r="323" spans="1:1" ht="15.75" customHeight="1" x14ac:dyDescent="0.3">
      <c r="A323" s="46"/>
    </row>
    <row r="324" spans="1:1" ht="15.75" customHeight="1" x14ac:dyDescent="0.3">
      <c r="A324" s="46"/>
    </row>
    <row r="325" spans="1:1" ht="15.75" customHeight="1" x14ac:dyDescent="0.3">
      <c r="A325" s="46"/>
    </row>
    <row r="326" spans="1:1" ht="15.75" customHeight="1" x14ac:dyDescent="0.3">
      <c r="A326" s="46"/>
    </row>
    <row r="327" spans="1:1" ht="15.75" customHeight="1" x14ac:dyDescent="0.3">
      <c r="A327" s="46"/>
    </row>
    <row r="328" spans="1:1" ht="15.75" customHeight="1" x14ac:dyDescent="0.3">
      <c r="A328" s="46"/>
    </row>
    <row r="329" spans="1:1" ht="15.75" customHeight="1" x14ac:dyDescent="0.3">
      <c r="A329" s="46"/>
    </row>
    <row r="330" spans="1:1" ht="15.75" customHeight="1" x14ac:dyDescent="0.3">
      <c r="A330" s="46"/>
    </row>
    <row r="331" spans="1:1" ht="15.75" customHeight="1" x14ac:dyDescent="0.3">
      <c r="A331" s="46"/>
    </row>
    <row r="332" spans="1:1" ht="15.75" customHeight="1" x14ac:dyDescent="0.3">
      <c r="A332" s="46"/>
    </row>
    <row r="333" spans="1:1" ht="15.75" customHeight="1" x14ac:dyDescent="0.3">
      <c r="A333" s="46"/>
    </row>
    <row r="334" spans="1:1" ht="15.75" customHeight="1" x14ac:dyDescent="0.3">
      <c r="A334" s="46"/>
    </row>
    <row r="335" spans="1:1" ht="15.75" customHeight="1" x14ac:dyDescent="0.3">
      <c r="A335" s="46"/>
    </row>
    <row r="336" spans="1:1" ht="15.75" customHeight="1" x14ac:dyDescent="0.3">
      <c r="A336" s="46"/>
    </row>
    <row r="337" spans="1:1" ht="15.75" customHeight="1" x14ac:dyDescent="0.3">
      <c r="A337" s="46"/>
    </row>
    <row r="338" spans="1:1" ht="15.75" customHeight="1" x14ac:dyDescent="0.3">
      <c r="A338" s="46"/>
    </row>
    <row r="339" spans="1:1" ht="15.75" customHeight="1" x14ac:dyDescent="0.3">
      <c r="A339" s="46"/>
    </row>
    <row r="340" spans="1:1" ht="15.75" customHeight="1" x14ac:dyDescent="0.3">
      <c r="A340" s="46"/>
    </row>
    <row r="341" spans="1:1" ht="15.75" customHeight="1" x14ac:dyDescent="0.3">
      <c r="A341" s="46"/>
    </row>
    <row r="342" spans="1:1" ht="15.75" customHeight="1" x14ac:dyDescent="0.3">
      <c r="A342" s="46"/>
    </row>
    <row r="343" spans="1:1" ht="15.75" customHeight="1" x14ac:dyDescent="0.3">
      <c r="A343" s="46"/>
    </row>
    <row r="344" spans="1:1" ht="15.75" customHeight="1" x14ac:dyDescent="0.3">
      <c r="A344" s="46"/>
    </row>
    <row r="345" spans="1:1" ht="15.75" customHeight="1" x14ac:dyDescent="0.3">
      <c r="A345" s="46"/>
    </row>
    <row r="346" spans="1:1" ht="15.75" customHeight="1" x14ac:dyDescent="0.3">
      <c r="A346" s="46"/>
    </row>
    <row r="347" spans="1:1" ht="15.75" customHeight="1" x14ac:dyDescent="0.3">
      <c r="A347" s="46"/>
    </row>
    <row r="348" spans="1:1" ht="15.75" customHeight="1" x14ac:dyDescent="0.3">
      <c r="A348" s="46"/>
    </row>
    <row r="349" spans="1:1" ht="15.75" customHeight="1" x14ac:dyDescent="0.3">
      <c r="A349" s="46"/>
    </row>
    <row r="350" spans="1:1" ht="15.75" customHeight="1" x14ac:dyDescent="0.3">
      <c r="A350" s="46"/>
    </row>
    <row r="351" spans="1:1" ht="15.75" customHeight="1" x14ac:dyDescent="0.3">
      <c r="A351" s="46"/>
    </row>
    <row r="352" spans="1:1" ht="15.75" customHeight="1" x14ac:dyDescent="0.3">
      <c r="A352" s="46"/>
    </row>
    <row r="353" spans="1:1" ht="15.75" customHeight="1" x14ac:dyDescent="0.3">
      <c r="A353" s="46"/>
    </row>
    <row r="354" spans="1:1" ht="15.75" customHeight="1" x14ac:dyDescent="0.3">
      <c r="A354" s="46"/>
    </row>
    <row r="355" spans="1:1" ht="15.75" customHeight="1" x14ac:dyDescent="0.3">
      <c r="A355" s="46"/>
    </row>
    <row r="356" spans="1:1" ht="15.75" customHeight="1" x14ac:dyDescent="0.3">
      <c r="A356" s="46"/>
    </row>
    <row r="357" spans="1:1" ht="15.75" customHeight="1" x14ac:dyDescent="0.3">
      <c r="A357" s="46"/>
    </row>
    <row r="358" spans="1:1" ht="15.75" customHeight="1" x14ac:dyDescent="0.3">
      <c r="A358" s="46"/>
    </row>
    <row r="359" spans="1:1" ht="15.75" customHeight="1" x14ac:dyDescent="0.3">
      <c r="A359" s="46"/>
    </row>
    <row r="360" spans="1:1" ht="15.75" customHeight="1" x14ac:dyDescent="0.3">
      <c r="A360" s="46"/>
    </row>
    <row r="361" spans="1:1" ht="15.75" customHeight="1" x14ac:dyDescent="0.3">
      <c r="A361" s="46"/>
    </row>
    <row r="362" spans="1:1" ht="15.75" customHeight="1" x14ac:dyDescent="0.3">
      <c r="A362" s="46"/>
    </row>
    <row r="363" spans="1:1" ht="15.75" customHeight="1" x14ac:dyDescent="0.3">
      <c r="A363" s="46"/>
    </row>
    <row r="364" spans="1:1" ht="15.75" customHeight="1" x14ac:dyDescent="0.3">
      <c r="A364" s="46"/>
    </row>
    <row r="365" spans="1:1" ht="15.75" customHeight="1" x14ac:dyDescent="0.3">
      <c r="A365" s="46"/>
    </row>
    <row r="366" spans="1:1" ht="15.75" customHeight="1" x14ac:dyDescent="0.3">
      <c r="A366" s="46"/>
    </row>
    <row r="367" spans="1:1" ht="15.75" customHeight="1" x14ac:dyDescent="0.3">
      <c r="A367" s="46"/>
    </row>
    <row r="368" spans="1:1" ht="15.75" customHeight="1" x14ac:dyDescent="0.3">
      <c r="A368" s="46"/>
    </row>
    <row r="369" spans="1:1" ht="15.75" customHeight="1" x14ac:dyDescent="0.3">
      <c r="A369" s="46"/>
    </row>
    <row r="370" spans="1:1" ht="15.75" customHeight="1" x14ac:dyDescent="0.3">
      <c r="A370" s="46"/>
    </row>
    <row r="371" spans="1:1" ht="15.75" customHeight="1" x14ac:dyDescent="0.3">
      <c r="A371" s="46"/>
    </row>
    <row r="372" spans="1:1" ht="15.75" customHeight="1" x14ac:dyDescent="0.3">
      <c r="A372" s="46"/>
    </row>
    <row r="373" spans="1:1" ht="15.75" customHeight="1" x14ac:dyDescent="0.3">
      <c r="A373" s="46"/>
    </row>
    <row r="374" spans="1:1" ht="15.75" customHeight="1" x14ac:dyDescent="0.3">
      <c r="A374" s="46"/>
    </row>
    <row r="375" spans="1:1" ht="15.75" customHeight="1" x14ac:dyDescent="0.3">
      <c r="A375" s="46"/>
    </row>
    <row r="376" spans="1:1" ht="15.75" customHeight="1" x14ac:dyDescent="0.3">
      <c r="A376" s="46"/>
    </row>
    <row r="377" spans="1:1" ht="15.75" customHeight="1" x14ac:dyDescent="0.3">
      <c r="A377" s="46"/>
    </row>
    <row r="378" spans="1:1" ht="15.75" customHeight="1" x14ac:dyDescent="0.3">
      <c r="A378" s="46"/>
    </row>
    <row r="379" spans="1:1" ht="15.75" customHeight="1" x14ac:dyDescent="0.3">
      <c r="A379" s="46"/>
    </row>
    <row r="380" spans="1:1" ht="15.75" customHeight="1" x14ac:dyDescent="0.3">
      <c r="A380" s="46"/>
    </row>
    <row r="381" spans="1:1" ht="15.75" customHeight="1" x14ac:dyDescent="0.3">
      <c r="A381" s="46"/>
    </row>
    <row r="382" spans="1:1" ht="15.75" customHeight="1" x14ac:dyDescent="0.3">
      <c r="A382" s="46"/>
    </row>
    <row r="383" spans="1:1" ht="15.75" customHeight="1" x14ac:dyDescent="0.3">
      <c r="A383" s="46"/>
    </row>
    <row r="384" spans="1:1" ht="15.75" customHeight="1" x14ac:dyDescent="0.3">
      <c r="A384" s="46"/>
    </row>
    <row r="385" spans="1:1" ht="15.75" customHeight="1" x14ac:dyDescent="0.3">
      <c r="A385" s="46"/>
    </row>
    <row r="386" spans="1:1" ht="15.75" customHeight="1" x14ac:dyDescent="0.3">
      <c r="A386" s="46"/>
    </row>
    <row r="387" spans="1:1" ht="15.75" customHeight="1" x14ac:dyDescent="0.3">
      <c r="A387" s="46"/>
    </row>
    <row r="388" spans="1:1" ht="15.75" customHeight="1" x14ac:dyDescent="0.3">
      <c r="A388" s="46"/>
    </row>
    <row r="389" spans="1:1" ht="15.75" customHeight="1" x14ac:dyDescent="0.3">
      <c r="A389" s="46"/>
    </row>
    <row r="390" spans="1:1" ht="15.75" customHeight="1" x14ac:dyDescent="0.3">
      <c r="A390" s="46"/>
    </row>
    <row r="391" spans="1:1" ht="15.75" customHeight="1" x14ac:dyDescent="0.3">
      <c r="A391" s="46"/>
    </row>
    <row r="392" spans="1:1" ht="15.75" customHeight="1" x14ac:dyDescent="0.3">
      <c r="A392" s="46"/>
    </row>
    <row r="393" spans="1:1" ht="15.75" customHeight="1" x14ac:dyDescent="0.3">
      <c r="A393" s="46"/>
    </row>
    <row r="394" spans="1:1" ht="15.75" customHeight="1" x14ac:dyDescent="0.3">
      <c r="A394" s="46"/>
    </row>
    <row r="395" spans="1:1" ht="15.75" customHeight="1" x14ac:dyDescent="0.3">
      <c r="A395" s="46"/>
    </row>
    <row r="396" spans="1:1" ht="15.75" customHeight="1" x14ac:dyDescent="0.3">
      <c r="A396" s="46"/>
    </row>
    <row r="397" spans="1:1" ht="15.75" customHeight="1" x14ac:dyDescent="0.3">
      <c r="A397" s="46"/>
    </row>
    <row r="398" spans="1:1" ht="15.75" customHeight="1" x14ac:dyDescent="0.3">
      <c r="A398" s="46"/>
    </row>
    <row r="399" spans="1:1" ht="15.75" customHeight="1" x14ac:dyDescent="0.3">
      <c r="A399" s="46"/>
    </row>
    <row r="400" spans="1:1" ht="15.75" customHeight="1" x14ac:dyDescent="0.3">
      <c r="A400" s="46"/>
    </row>
    <row r="401" spans="1:1" ht="15.75" customHeight="1" x14ac:dyDescent="0.3">
      <c r="A401" s="46"/>
    </row>
    <row r="402" spans="1:1" ht="15.75" customHeight="1" x14ac:dyDescent="0.3">
      <c r="A402" s="46"/>
    </row>
    <row r="403" spans="1:1" ht="15.75" customHeight="1" x14ac:dyDescent="0.3">
      <c r="A403" s="46"/>
    </row>
    <row r="404" spans="1:1" ht="15.75" customHeight="1" x14ac:dyDescent="0.3">
      <c r="A404" s="46"/>
    </row>
    <row r="405" spans="1:1" ht="15.75" customHeight="1" x14ac:dyDescent="0.3">
      <c r="A405" s="46"/>
    </row>
    <row r="406" spans="1:1" ht="15.75" customHeight="1" x14ac:dyDescent="0.3">
      <c r="A406" s="46"/>
    </row>
    <row r="407" spans="1:1" ht="15.75" customHeight="1" x14ac:dyDescent="0.3">
      <c r="A407" s="46"/>
    </row>
    <row r="408" spans="1:1" ht="15.75" customHeight="1" x14ac:dyDescent="0.3">
      <c r="A408" s="46"/>
    </row>
    <row r="409" spans="1:1" ht="15.75" customHeight="1" x14ac:dyDescent="0.3">
      <c r="A409" s="46"/>
    </row>
    <row r="410" spans="1:1" ht="15.75" customHeight="1" x14ac:dyDescent="0.3">
      <c r="A410" s="46"/>
    </row>
    <row r="411" spans="1:1" ht="15.75" customHeight="1" x14ac:dyDescent="0.3">
      <c r="A411" s="46"/>
    </row>
    <row r="412" spans="1:1" ht="15.75" customHeight="1" x14ac:dyDescent="0.3">
      <c r="A412" s="46"/>
    </row>
    <row r="413" spans="1:1" ht="15.75" customHeight="1" x14ac:dyDescent="0.3">
      <c r="A413" s="46"/>
    </row>
    <row r="414" spans="1:1" ht="15.75" customHeight="1" x14ac:dyDescent="0.3">
      <c r="A414" s="46"/>
    </row>
    <row r="415" spans="1:1" ht="15.75" customHeight="1" x14ac:dyDescent="0.3">
      <c r="A415" s="46"/>
    </row>
    <row r="416" spans="1:1" ht="15.75" customHeight="1" x14ac:dyDescent="0.3">
      <c r="A416" s="46"/>
    </row>
    <row r="417" spans="1:1" ht="15.75" customHeight="1" x14ac:dyDescent="0.3">
      <c r="A417" s="46"/>
    </row>
    <row r="418" spans="1:1" ht="15.75" customHeight="1" x14ac:dyDescent="0.3">
      <c r="A418" s="46"/>
    </row>
    <row r="419" spans="1:1" ht="15.75" customHeight="1" x14ac:dyDescent="0.3">
      <c r="A419" s="46"/>
    </row>
    <row r="420" spans="1:1" ht="15.75" customHeight="1" x14ac:dyDescent="0.3">
      <c r="A420" s="46"/>
    </row>
    <row r="421" spans="1:1" ht="15.75" customHeight="1" x14ac:dyDescent="0.3">
      <c r="A421" s="46"/>
    </row>
    <row r="422" spans="1:1" ht="15.75" customHeight="1" x14ac:dyDescent="0.3">
      <c r="A422" s="46"/>
    </row>
    <row r="423" spans="1:1" ht="15.75" customHeight="1" x14ac:dyDescent="0.3">
      <c r="A423" s="46"/>
    </row>
    <row r="424" spans="1:1" ht="15.75" customHeight="1" x14ac:dyDescent="0.3">
      <c r="A424" s="46"/>
    </row>
    <row r="425" spans="1:1" ht="15.75" customHeight="1" x14ac:dyDescent="0.3">
      <c r="A425" s="46"/>
    </row>
    <row r="426" spans="1:1" ht="15.75" customHeight="1" x14ac:dyDescent="0.3">
      <c r="A426" s="46"/>
    </row>
    <row r="427" spans="1:1" ht="15.75" customHeight="1" x14ac:dyDescent="0.3">
      <c r="A427" s="46"/>
    </row>
    <row r="428" spans="1:1" ht="15.75" customHeight="1" x14ac:dyDescent="0.3">
      <c r="A428" s="46"/>
    </row>
    <row r="429" spans="1:1" ht="15.75" customHeight="1" x14ac:dyDescent="0.3">
      <c r="A429" s="46"/>
    </row>
    <row r="430" spans="1:1" ht="15.75" customHeight="1" x14ac:dyDescent="0.3">
      <c r="A430" s="46"/>
    </row>
    <row r="431" spans="1:1" ht="15.75" customHeight="1" x14ac:dyDescent="0.3">
      <c r="A431" s="46"/>
    </row>
    <row r="432" spans="1:1" ht="15.75" customHeight="1" x14ac:dyDescent="0.3">
      <c r="A432" s="46"/>
    </row>
    <row r="433" spans="1:1" ht="15.75" customHeight="1" x14ac:dyDescent="0.3">
      <c r="A433" s="46"/>
    </row>
    <row r="434" spans="1:1" ht="15.75" customHeight="1" x14ac:dyDescent="0.3">
      <c r="A434" s="46"/>
    </row>
    <row r="435" spans="1:1" ht="15.75" customHeight="1" x14ac:dyDescent="0.3">
      <c r="A435" s="46"/>
    </row>
    <row r="436" spans="1:1" ht="15.75" customHeight="1" x14ac:dyDescent="0.3">
      <c r="A436" s="46"/>
    </row>
    <row r="437" spans="1:1" ht="15.75" customHeight="1" x14ac:dyDescent="0.3">
      <c r="A437" s="46"/>
    </row>
    <row r="438" spans="1:1" ht="15.75" customHeight="1" x14ac:dyDescent="0.3">
      <c r="A438" s="46"/>
    </row>
    <row r="439" spans="1:1" ht="15.75" customHeight="1" x14ac:dyDescent="0.3">
      <c r="A439" s="46"/>
    </row>
    <row r="440" spans="1:1" ht="15.75" customHeight="1" x14ac:dyDescent="0.3">
      <c r="A440" s="46"/>
    </row>
    <row r="441" spans="1:1" ht="15.75" customHeight="1" x14ac:dyDescent="0.3">
      <c r="A441" s="46"/>
    </row>
    <row r="442" spans="1:1" ht="15.75" customHeight="1" x14ac:dyDescent="0.3">
      <c r="A442" s="46"/>
    </row>
    <row r="443" spans="1:1" ht="15.75" customHeight="1" x14ac:dyDescent="0.3">
      <c r="A443" s="46"/>
    </row>
    <row r="444" spans="1:1" ht="15.75" customHeight="1" x14ac:dyDescent="0.3">
      <c r="A444" s="46"/>
    </row>
    <row r="445" spans="1:1" ht="15.75" customHeight="1" x14ac:dyDescent="0.3">
      <c r="A445" s="46"/>
    </row>
    <row r="446" spans="1:1" ht="15.75" customHeight="1" x14ac:dyDescent="0.3">
      <c r="A446" s="46"/>
    </row>
    <row r="447" spans="1:1" ht="15.75" customHeight="1" x14ac:dyDescent="0.3">
      <c r="A447" s="46"/>
    </row>
    <row r="448" spans="1:1" ht="15.75" customHeight="1" x14ac:dyDescent="0.3">
      <c r="A448" s="46"/>
    </row>
    <row r="449" spans="1:1" ht="15.75" customHeight="1" x14ac:dyDescent="0.3">
      <c r="A449" s="46"/>
    </row>
    <row r="450" spans="1:1" ht="15.75" customHeight="1" x14ac:dyDescent="0.3">
      <c r="A450" s="46"/>
    </row>
    <row r="451" spans="1:1" ht="15.75" customHeight="1" x14ac:dyDescent="0.3">
      <c r="A451" s="46"/>
    </row>
    <row r="452" spans="1:1" ht="15.75" customHeight="1" x14ac:dyDescent="0.3">
      <c r="A452" s="46"/>
    </row>
    <row r="453" spans="1:1" ht="15.75" customHeight="1" x14ac:dyDescent="0.3">
      <c r="A453" s="46"/>
    </row>
    <row r="454" spans="1:1" ht="15.75" customHeight="1" x14ac:dyDescent="0.3">
      <c r="A454" s="46"/>
    </row>
    <row r="455" spans="1:1" ht="15.75" customHeight="1" x14ac:dyDescent="0.3">
      <c r="A455" s="46"/>
    </row>
    <row r="456" spans="1:1" ht="15.75" customHeight="1" x14ac:dyDescent="0.3">
      <c r="A456" s="46"/>
    </row>
    <row r="457" spans="1:1" ht="15.75" customHeight="1" x14ac:dyDescent="0.3">
      <c r="A457" s="46"/>
    </row>
    <row r="458" spans="1:1" ht="15.75" customHeight="1" x14ac:dyDescent="0.3">
      <c r="A458" s="46"/>
    </row>
    <row r="459" spans="1:1" ht="15.75" customHeight="1" x14ac:dyDescent="0.3">
      <c r="A459" s="46"/>
    </row>
    <row r="460" spans="1:1" ht="15.75" customHeight="1" x14ac:dyDescent="0.3">
      <c r="A460" s="46"/>
    </row>
    <row r="461" spans="1:1" ht="15.75" customHeight="1" x14ac:dyDescent="0.3">
      <c r="A461" s="46"/>
    </row>
    <row r="462" spans="1:1" ht="15.75" customHeight="1" x14ac:dyDescent="0.3">
      <c r="A462" s="46"/>
    </row>
    <row r="463" spans="1:1" ht="15.75" customHeight="1" x14ac:dyDescent="0.3">
      <c r="A463" s="46"/>
    </row>
    <row r="464" spans="1:1" ht="15.75" customHeight="1" x14ac:dyDescent="0.3">
      <c r="A464" s="46"/>
    </row>
    <row r="465" spans="1:1" ht="15.75" customHeight="1" x14ac:dyDescent="0.3">
      <c r="A465" s="46"/>
    </row>
    <row r="466" spans="1:1" ht="15.75" customHeight="1" x14ac:dyDescent="0.3">
      <c r="A466" s="46"/>
    </row>
    <row r="467" spans="1:1" ht="15.75" customHeight="1" x14ac:dyDescent="0.3">
      <c r="A467" s="46"/>
    </row>
    <row r="468" spans="1:1" ht="15.75" customHeight="1" x14ac:dyDescent="0.3">
      <c r="A468" s="46"/>
    </row>
    <row r="469" spans="1:1" ht="15.75" customHeight="1" x14ac:dyDescent="0.3">
      <c r="A469" s="46"/>
    </row>
    <row r="470" spans="1:1" ht="15.75" customHeight="1" x14ac:dyDescent="0.3">
      <c r="A470" s="46"/>
    </row>
    <row r="471" spans="1:1" ht="15.75" customHeight="1" x14ac:dyDescent="0.3">
      <c r="A471" s="46"/>
    </row>
    <row r="472" spans="1:1" ht="15.75" customHeight="1" x14ac:dyDescent="0.3">
      <c r="A472" s="46"/>
    </row>
    <row r="473" spans="1:1" ht="15.75" customHeight="1" x14ac:dyDescent="0.3">
      <c r="A473" s="46"/>
    </row>
    <row r="474" spans="1:1" ht="15.75" customHeight="1" x14ac:dyDescent="0.3">
      <c r="A474" s="46"/>
    </row>
    <row r="475" spans="1:1" ht="15.75" customHeight="1" x14ac:dyDescent="0.3">
      <c r="A475" s="46"/>
    </row>
    <row r="476" spans="1:1" ht="15.75" customHeight="1" x14ac:dyDescent="0.3">
      <c r="A476" s="46"/>
    </row>
    <row r="477" spans="1:1" ht="15.75" customHeight="1" x14ac:dyDescent="0.3">
      <c r="A477" s="46"/>
    </row>
    <row r="478" spans="1:1" ht="15.75" customHeight="1" x14ac:dyDescent="0.3">
      <c r="A478" s="46"/>
    </row>
    <row r="479" spans="1:1" ht="15.75" customHeight="1" x14ac:dyDescent="0.3">
      <c r="A479" s="46"/>
    </row>
    <row r="480" spans="1:1" ht="15.75" customHeight="1" x14ac:dyDescent="0.3">
      <c r="A480" s="46"/>
    </row>
    <row r="481" spans="1:1" ht="15.75" customHeight="1" x14ac:dyDescent="0.3">
      <c r="A481" s="46"/>
    </row>
    <row r="482" spans="1:1" ht="15.75" customHeight="1" x14ac:dyDescent="0.3">
      <c r="A482" s="46"/>
    </row>
    <row r="483" spans="1:1" ht="15.75" customHeight="1" x14ac:dyDescent="0.3">
      <c r="A483" s="46"/>
    </row>
    <row r="484" spans="1:1" ht="15.75" customHeight="1" x14ac:dyDescent="0.3">
      <c r="A484" s="46"/>
    </row>
    <row r="485" spans="1:1" ht="15.75" customHeight="1" x14ac:dyDescent="0.3">
      <c r="A485" s="46"/>
    </row>
    <row r="486" spans="1:1" ht="15.75" customHeight="1" x14ac:dyDescent="0.3">
      <c r="A486" s="46"/>
    </row>
    <row r="487" spans="1:1" ht="15.75" customHeight="1" x14ac:dyDescent="0.3">
      <c r="A487" s="46"/>
    </row>
    <row r="488" spans="1:1" ht="15.75" customHeight="1" x14ac:dyDescent="0.3">
      <c r="A488" s="46"/>
    </row>
    <row r="489" spans="1:1" ht="15.75" customHeight="1" x14ac:dyDescent="0.3">
      <c r="A489" s="46"/>
    </row>
    <row r="490" spans="1:1" ht="15.75" customHeight="1" x14ac:dyDescent="0.3">
      <c r="A490" s="46"/>
    </row>
    <row r="491" spans="1:1" ht="15.75" customHeight="1" x14ac:dyDescent="0.3">
      <c r="A491" s="46"/>
    </row>
    <row r="492" spans="1:1" ht="15.75" customHeight="1" x14ac:dyDescent="0.3">
      <c r="A492" s="46"/>
    </row>
    <row r="493" spans="1:1" ht="15.75" customHeight="1" x14ac:dyDescent="0.3">
      <c r="A493" s="46"/>
    </row>
    <row r="494" spans="1:1" ht="15.75" customHeight="1" x14ac:dyDescent="0.3">
      <c r="A494" s="46"/>
    </row>
    <row r="495" spans="1:1" ht="15.75" customHeight="1" x14ac:dyDescent="0.3">
      <c r="A495" s="46"/>
    </row>
    <row r="496" spans="1:1" ht="15.75" customHeight="1" x14ac:dyDescent="0.3">
      <c r="A496" s="46"/>
    </row>
    <row r="497" spans="1:1" ht="15.75" customHeight="1" x14ac:dyDescent="0.3">
      <c r="A497" s="46"/>
    </row>
    <row r="498" spans="1:1" ht="15.75" customHeight="1" x14ac:dyDescent="0.3">
      <c r="A498" s="46"/>
    </row>
    <row r="499" spans="1:1" ht="15.75" customHeight="1" x14ac:dyDescent="0.3">
      <c r="A499" s="46"/>
    </row>
    <row r="500" spans="1:1" ht="15.75" customHeight="1" x14ac:dyDescent="0.3">
      <c r="A500" s="46"/>
    </row>
    <row r="501" spans="1:1" ht="15.75" customHeight="1" x14ac:dyDescent="0.3">
      <c r="A501" s="46"/>
    </row>
    <row r="502" spans="1:1" ht="15.75" customHeight="1" x14ac:dyDescent="0.3">
      <c r="A502" s="46"/>
    </row>
    <row r="503" spans="1:1" ht="15.75" customHeight="1" x14ac:dyDescent="0.3">
      <c r="A503" s="46"/>
    </row>
    <row r="504" spans="1:1" ht="15.75" customHeight="1" x14ac:dyDescent="0.3">
      <c r="A504" s="46"/>
    </row>
    <row r="505" spans="1:1" ht="15.75" customHeight="1" x14ac:dyDescent="0.3">
      <c r="A505" s="46"/>
    </row>
    <row r="506" spans="1:1" ht="15.75" customHeight="1" x14ac:dyDescent="0.3">
      <c r="A506" s="46"/>
    </row>
    <row r="507" spans="1:1" ht="15.75" customHeight="1" x14ac:dyDescent="0.3">
      <c r="A507" s="46"/>
    </row>
    <row r="508" spans="1:1" ht="15.75" customHeight="1" x14ac:dyDescent="0.3">
      <c r="A508" s="46"/>
    </row>
    <row r="509" spans="1:1" ht="15.75" customHeight="1" x14ac:dyDescent="0.3">
      <c r="A509" s="46"/>
    </row>
    <row r="510" spans="1:1" ht="15.75" customHeight="1" x14ac:dyDescent="0.3">
      <c r="A510" s="46"/>
    </row>
    <row r="511" spans="1:1" ht="15.75" customHeight="1" x14ac:dyDescent="0.3">
      <c r="A511" s="46"/>
    </row>
    <row r="512" spans="1:1" ht="15.75" customHeight="1" x14ac:dyDescent="0.3">
      <c r="A512" s="46"/>
    </row>
    <row r="513" spans="1:1" ht="15.75" customHeight="1" x14ac:dyDescent="0.3">
      <c r="A513" s="46"/>
    </row>
    <row r="514" spans="1:1" ht="15.75" customHeight="1" x14ac:dyDescent="0.3">
      <c r="A514" s="46"/>
    </row>
    <row r="515" spans="1:1" ht="15.75" customHeight="1" x14ac:dyDescent="0.3">
      <c r="A515" s="46"/>
    </row>
    <row r="516" spans="1:1" ht="15.75" customHeight="1" x14ac:dyDescent="0.3">
      <c r="A516" s="46"/>
    </row>
    <row r="517" spans="1:1" ht="15.75" customHeight="1" x14ac:dyDescent="0.3">
      <c r="A517" s="46"/>
    </row>
    <row r="518" spans="1:1" ht="15.75" customHeight="1" x14ac:dyDescent="0.3">
      <c r="A518" s="46"/>
    </row>
    <row r="519" spans="1:1" ht="15.75" customHeight="1" x14ac:dyDescent="0.3">
      <c r="A519" s="46"/>
    </row>
    <row r="520" spans="1:1" ht="15.75" customHeight="1" x14ac:dyDescent="0.3">
      <c r="A520" s="46"/>
    </row>
    <row r="521" spans="1:1" ht="15.75" customHeight="1" x14ac:dyDescent="0.3">
      <c r="A521" s="46"/>
    </row>
    <row r="522" spans="1:1" ht="15.75" customHeight="1" x14ac:dyDescent="0.3">
      <c r="A522" s="46"/>
    </row>
    <row r="523" spans="1:1" ht="15.75" customHeight="1" x14ac:dyDescent="0.3">
      <c r="A523" s="46"/>
    </row>
    <row r="524" spans="1:1" ht="15.75" customHeight="1" x14ac:dyDescent="0.3">
      <c r="A524" s="46"/>
    </row>
    <row r="525" spans="1:1" ht="15.75" customHeight="1" x14ac:dyDescent="0.3">
      <c r="A525" s="46"/>
    </row>
    <row r="526" spans="1:1" ht="15.75" customHeight="1" x14ac:dyDescent="0.3">
      <c r="A526" s="46"/>
    </row>
    <row r="527" spans="1:1" ht="15.75" customHeight="1" x14ac:dyDescent="0.3">
      <c r="A527" s="46"/>
    </row>
    <row r="528" spans="1:1" ht="15.75" customHeight="1" x14ac:dyDescent="0.3">
      <c r="A528" s="46"/>
    </row>
    <row r="529" spans="1:1" ht="15.75" customHeight="1" x14ac:dyDescent="0.3">
      <c r="A529" s="46"/>
    </row>
    <row r="530" spans="1:1" ht="15.75" customHeight="1" x14ac:dyDescent="0.3">
      <c r="A530" s="46"/>
    </row>
    <row r="531" spans="1:1" ht="15.75" customHeight="1" x14ac:dyDescent="0.3">
      <c r="A531" s="46"/>
    </row>
    <row r="532" spans="1:1" ht="15.75" customHeight="1" x14ac:dyDescent="0.3">
      <c r="A532" s="46"/>
    </row>
    <row r="533" spans="1:1" ht="15.75" customHeight="1" x14ac:dyDescent="0.3">
      <c r="A533" s="46"/>
    </row>
    <row r="534" spans="1:1" ht="15.75" customHeight="1" x14ac:dyDescent="0.3">
      <c r="A534" s="46"/>
    </row>
    <row r="535" spans="1:1" ht="15.75" customHeight="1" x14ac:dyDescent="0.3">
      <c r="A535" s="46"/>
    </row>
    <row r="536" spans="1:1" ht="15.75" customHeight="1" x14ac:dyDescent="0.3">
      <c r="A536" s="46"/>
    </row>
    <row r="537" spans="1:1" ht="15.75" customHeight="1" x14ac:dyDescent="0.3">
      <c r="A537" s="46"/>
    </row>
    <row r="538" spans="1:1" ht="15.75" customHeight="1" x14ac:dyDescent="0.3">
      <c r="A538" s="46"/>
    </row>
    <row r="539" spans="1:1" ht="15.75" customHeight="1" x14ac:dyDescent="0.3">
      <c r="A539" s="46"/>
    </row>
    <row r="540" spans="1:1" ht="15.75" customHeight="1" x14ac:dyDescent="0.3">
      <c r="A540" s="46"/>
    </row>
    <row r="541" spans="1:1" ht="15.75" customHeight="1" x14ac:dyDescent="0.3">
      <c r="A541" s="46"/>
    </row>
    <row r="542" spans="1:1" ht="15.75" customHeight="1" x14ac:dyDescent="0.3">
      <c r="A542" s="46"/>
    </row>
    <row r="543" spans="1:1" ht="15.75" customHeight="1" x14ac:dyDescent="0.3">
      <c r="A543" s="46"/>
    </row>
    <row r="544" spans="1:1" ht="15.75" customHeight="1" x14ac:dyDescent="0.3">
      <c r="A544" s="46"/>
    </row>
    <row r="545" spans="1:1" ht="15.75" customHeight="1" x14ac:dyDescent="0.3">
      <c r="A545" s="46"/>
    </row>
    <row r="546" spans="1:1" ht="15.75" customHeight="1" x14ac:dyDescent="0.3">
      <c r="A546" s="46"/>
    </row>
    <row r="547" spans="1:1" ht="15.75" customHeight="1" x14ac:dyDescent="0.3">
      <c r="A547" s="46"/>
    </row>
    <row r="548" spans="1:1" ht="15.75" customHeight="1" x14ac:dyDescent="0.3">
      <c r="A548" s="46"/>
    </row>
    <row r="549" spans="1:1" ht="15.75" customHeight="1" x14ac:dyDescent="0.3">
      <c r="A549" s="46"/>
    </row>
    <row r="550" spans="1:1" ht="15.75" customHeight="1" x14ac:dyDescent="0.3">
      <c r="A550" s="46"/>
    </row>
    <row r="551" spans="1:1" ht="15.75" customHeight="1" x14ac:dyDescent="0.3">
      <c r="A551" s="46"/>
    </row>
    <row r="552" spans="1:1" ht="15.75" customHeight="1" x14ac:dyDescent="0.3">
      <c r="A552" s="46"/>
    </row>
    <row r="553" spans="1:1" ht="15.75" customHeight="1" x14ac:dyDescent="0.3">
      <c r="A553" s="46"/>
    </row>
    <row r="554" spans="1:1" ht="15.75" customHeight="1" x14ac:dyDescent="0.3">
      <c r="A554" s="46"/>
    </row>
    <row r="555" spans="1:1" ht="15.75" customHeight="1" x14ac:dyDescent="0.3">
      <c r="A555" s="46"/>
    </row>
    <row r="556" spans="1:1" ht="15.75" customHeight="1" x14ac:dyDescent="0.3">
      <c r="A556" s="46"/>
    </row>
    <row r="557" spans="1:1" ht="15.75" customHeight="1" x14ac:dyDescent="0.3">
      <c r="A557" s="46"/>
    </row>
    <row r="558" spans="1:1" ht="15.75" customHeight="1" x14ac:dyDescent="0.3">
      <c r="A558" s="46"/>
    </row>
    <row r="559" spans="1:1" ht="15.75" customHeight="1" x14ac:dyDescent="0.3">
      <c r="A559" s="46"/>
    </row>
    <row r="560" spans="1:1" ht="15.75" customHeight="1" x14ac:dyDescent="0.3">
      <c r="A560" s="46"/>
    </row>
    <row r="561" spans="1:1" ht="15.75" customHeight="1" x14ac:dyDescent="0.3">
      <c r="A561" s="46"/>
    </row>
    <row r="562" spans="1:1" ht="15.75" customHeight="1" x14ac:dyDescent="0.3">
      <c r="A562" s="46"/>
    </row>
    <row r="563" spans="1:1" ht="15.75" customHeight="1" x14ac:dyDescent="0.3">
      <c r="A563" s="46"/>
    </row>
    <row r="564" spans="1:1" ht="15.75" customHeight="1" x14ac:dyDescent="0.3">
      <c r="A564" s="46"/>
    </row>
    <row r="565" spans="1:1" ht="15.75" customHeight="1" x14ac:dyDescent="0.3">
      <c r="A565" s="46"/>
    </row>
    <row r="566" spans="1:1" ht="15.75" customHeight="1" x14ac:dyDescent="0.3">
      <c r="A566" s="46"/>
    </row>
    <row r="567" spans="1:1" ht="15.75" customHeight="1" x14ac:dyDescent="0.3">
      <c r="A567" s="46"/>
    </row>
    <row r="568" spans="1:1" ht="15.75" customHeight="1" x14ac:dyDescent="0.3">
      <c r="A568" s="46"/>
    </row>
    <row r="569" spans="1:1" ht="15.75" customHeight="1" x14ac:dyDescent="0.3">
      <c r="A569" s="46"/>
    </row>
    <row r="570" spans="1:1" ht="15.75" customHeight="1" x14ac:dyDescent="0.3">
      <c r="A570" s="46"/>
    </row>
    <row r="571" spans="1:1" ht="15.75" customHeight="1" x14ac:dyDescent="0.3">
      <c r="A571" s="46"/>
    </row>
    <row r="572" spans="1:1" ht="15.75" customHeight="1" x14ac:dyDescent="0.3">
      <c r="A572" s="46"/>
    </row>
    <row r="573" spans="1:1" ht="15.75" customHeight="1" x14ac:dyDescent="0.3">
      <c r="A573" s="46"/>
    </row>
    <row r="574" spans="1:1" ht="15.75" customHeight="1" x14ac:dyDescent="0.3">
      <c r="A574" s="46"/>
    </row>
    <row r="575" spans="1:1" ht="15.75" customHeight="1" x14ac:dyDescent="0.3">
      <c r="A575" s="46"/>
    </row>
    <row r="576" spans="1:1" ht="15.75" customHeight="1" x14ac:dyDescent="0.3">
      <c r="A576" s="46"/>
    </row>
    <row r="577" spans="1:1" ht="15.75" customHeight="1" x14ac:dyDescent="0.3">
      <c r="A577" s="46"/>
    </row>
    <row r="578" spans="1:1" ht="15.75" customHeight="1" x14ac:dyDescent="0.3">
      <c r="A578" s="46"/>
    </row>
    <row r="579" spans="1:1" ht="15.75" customHeight="1" x14ac:dyDescent="0.3">
      <c r="A579" s="46"/>
    </row>
    <row r="580" spans="1:1" ht="15.75" customHeight="1" x14ac:dyDescent="0.3">
      <c r="A580" s="46"/>
    </row>
    <row r="581" spans="1:1" ht="15.75" customHeight="1" x14ac:dyDescent="0.3">
      <c r="A581" s="46"/>
    </row>
    <row r="582" spans="1:1" ht="15.75" customHeight="1" x14ac:dyDescent="0.3">
      <c r="A582" s="46"/>
    </row>
    <row r="583" spans="1:1" ht="15.75" customHeight="1" x14ac:dyDescent="0.3">
      <c r="A583" s="46"/>
    </row>
    <row r="584" spans="1:1" ht="15.75" customHeight="1" x14ac:dyDescent="0.3">
      <c r="A584" s="46"/>
    </row>
    <row r="585" spans="1:1" ht="15.75" customHeight="1" x14ac:dyDescent="0.3">
      <c r="A585" s="46"/>
    </row>
    <row r="586" spans="1:1" ht="15.75" customHeight="1" x14ac:dyDescent="0.3">
      <c r="A586" s="46"/>
    </row>
    <row r="587" spans="1:1" ht="15.75" customHeight="1" x14ac:dyDescent="0.3">
      <c r="A587" s="46"/>
    </row>
    <row r="588" spans="1:1" ht="15.75" customHeight="1" x14ac:dyDescent="0.3">
      <c r="A588" s="46"/>
    </row>
    <row r="589" spans="1:1" ht="15.75" customHeight="1" x14ac:dyDescent="0.3">
      <c r="A589" s="46"/>
    </row>
    <row r="590" spans="1:1" ht="15.75" customHeight="1" x14ac:dyDescent="0.3">
      <c r="A590" s="46"/>
    </row>
    <row r="591" spans="1:1" ht="15.75" customHeight="1" x14ac:dyDescent="0.3">
      <c r="A591" s="46"/>
    </row>
    <row r="592" spans="1:1" ht="15.75" customHeight="1" x14ac:dyDescent="0.3">
      <c r="A592" s="46"/>
    </row>
    <row r="593" spans="1:1" ht="15.75" customHeight="1" x14ac:dyDescent="0.3">
      <c r="A593" s="46"/>
    </row>
    <row r="594" spans="1:1" ht="15.75" customHeight="1" x14ac:dyDescent="0.3">
      <c r="A594" s="46"/>
    </row>
    <row r="595" spans="1:1" ht="15.75" customHeight="1" x14ac:dyDescent="0.3">
      <c r="A595" s="46"/>
    </row>
    <row r="596" spans="1:1" ht="15.75" customHeight="1" x14ac:dyDescent="0.3">
      <c r="A596" s="46"/>
    </row>
    <row r="597" spans="1:1" ht="15.75" customHeight="1" x14ac:dyDescent="0.3">
      <c r="A597" s="46"/>
    </row>
    <row r="598" spans="1:1" ht="15.75" customHeight="1" x14ac:dyDescent="0.3">
      <c r="A598" s="46"/>
    </row>
    <row r="599" spans="1:1" ht="15.75" customHeight="1" x14ac:dyDescent="0.3">
      <c r="A599" s="46"/>
    </row>
    <row r="600" spans="1:1" ht="15.75" customHeight="1" x14ac:dyDescent="0.3">
      <c r="A600" s="46"/>
    </row>
    <row r="601" spans="1:1" ht="15.75" customHeight="1" x14ac:dyDescent="0.3">
      <c r="A601" s="46"/>
    </row>
    <row r="602" spans="1:1" ht="15.75" customHeight="1" x14ac:dyDescent="0.3">
      <c r="A602" s="46"/>
    </row>
    <row r="603" spans="1:1" ht="15.75" customHeight="1" x14ac:dyDescent="0.3">
      <c r="A603" s="46"/>
    </row>
    <row r="604" spans="1:1" ht="15.75" customHeight="1" x14ac:dyDescent="0.3">
      <c r="A604" s="46"/>
    </row>
    <row r="605" spans="1:1" ht="15.75" customHeight="1" x14ac:dyDescent="0.3">
      <c r="A605" s="46"/>
    </row>
    <row r="606" spans="1:1" ht="15.75" customHeight="1" x14ac:dyDescent="0.3">
      <c r="A606" s="46"/>
    </row>
    <row r="607" spans="1:1" ht="15.75" customHeight="1" x14ac:dyDescent="0.3">
      <c r="A607" s="46"/>
    </row>
    <row r="608" spans="1:1" ht="15.75" customHeight="1" x14ac:dyDescent="0.3">
      <c r="A608" s="46"/>
    </row>
    <row r="609" spans="1:1" ht="15.75" customHeight="1" x14ac:dyDescent="0.3">
      <c r="A609" s="46"/>
    </row>
    <row r="610" spans="1:1" ht="15.75" customHeight="1" x14ac:dyDescent="0.3">
      <c r="A610" s="46"/>
    </row>
    <row r="611" spans="1:1" ht="15.75" customHeight="1" x14ac:dyDescent="0.3">
      <c r="A611" s="46"/>
    </row>
    <row r="612" spans="1:1" ht="15.75" customHeight="1" x14ac:dyDescent="0.3">
      <c r="A612" s="46"/>
    </row>
    <row r="613" spans="1:1" ht="15.75" customHeight="1" x14ac:dyDescent="0.3">
      <c r="A613" s="46"/>
    </row>
    <row r="614" spans="1:1" ht="15.75" customHeight="1" x14ac:dyDescent="0.3">
      <c r="A614" s="46"/>
    </row>
    <row r="615" spans="1:1" ht="15.75" customHeight="1" x14ac:dyDescent="0.3">
      <c r="A615" s="46"/>
    </row>
    <row r="616" spans="1:1" ht="15.75" customHeight="1" x14ac:dyDescent="0.3">
      <c r="A616" s="46"/>
    </row>
    <row r="617" spans="1:1" ht="15.75" customHeight="1" x14ac:dyDescent="0.3">
      <c r="A617" s="46"/>
    </row>
    <row r="618" spans="1:1" ht="15.75" customHeight="1" x14ac:dyDescent="0.3">
      <c r="A618" s="46"/>
    </row>
    <row r="619" spans="1:1" ht="15.75" customHeight="1" x14ac:dyDescent="0.3">
      <c r="A619" s="46"/>
    </row>
    <row r="620" spans="1:1" ht="15.75" customHeight="1" x14ac:dyDescent="0.3">
      <c r="A620" s="46"/>
    </row>
    <row r="621" spans="1:1" ht="15.75" customHeight="1" x14ac:dyDescent="0.3">
      <c r="A621" s="46"/>
    </row>
    <row r="622" spans="1:1" ht="15.75" customHeight="1" x14ac:dyDescent="0.3">
      <c r="A622" s="46"/>
    </row>
    <row r="623" spans="1:1" ht="15.75" customHeight="1" x14ac:dyDescent="0.3">
      <c r="A623" s="46"/>
    </row>
    <row r="624" spans="1:1" ht="15.75" customHeight="1" x14ac:dyDescent="0.3">
      <c r="A624" s="46"/>
    </row>
    <row r="625" spans="1:1" ht="15.75" customHeight="1" x14ac:dyDescent="0.3">
      <c r="A625" s="46"/>
    </row>
    <row r="626" spans="1:1" ht="15.75" customHeight="1" x14ac:dyDescent="0.3">
      <c r="A626" s="46"/>
    </row>
    <row r="627" spans="1:1" ht="15.75" customHeight="1" x14ac:dyDescent="0.3">
      <c r="A627" s="46"/>
    </row>
    <row r="628" spans="1:1" ht="15.75" customHeight="1" x14ac:dyDescent="0.3">
      <c r="A628" s="46"/>
    </row>
    <row r="629" spans="1:1" ht="15.75" customHeight="1" x14ac:dyDescent="0.3">
      <c r="A629" s="46"/>
    </row>
    <row r="630" spans="1:1" ht="15.75" customHeight="1" x14ac:dyDescent="0.3">
      <c r="A630" s="46"/>
    </row>
    <row r="631" spans="1:1" ht="15.75" customHeight="1" x14ac:dyDescent="0.3">
      <c r="A631" s="46"/>
    </row>
    <row r="632" spans="1:1" ht="15.75" customHeight="1" x14ac:dyDescent="0.3">
      <c r="A632" s="46"/>
    </row>
    <row r="633" spans="1:1" ht="15.75" customHeight="1" x14ac:dyDescent="0.3">
      <c r="A633" s="46"/>
    </row>
    <row r="634" spans="1:1" ht="15.75" customHeight="1" x14ac:dyDescent="0.3">
      <c r="A634" s="46"/>
    </row>
    <row r="635" spans="1:1" ht="15.75" customHeight="1" x14ac:dyDescent="0.3">
      <c r="A635" s="46"/>
    </row>
    <row r="636" spans="1:1" ht="15.75" customHeight="1" x14ac:dyDescent="0.3">
      <c r="A636" s="46"/>
    </row>
    <row r="637" spans="1:1" ht="15.75" customHeight="1" x14ac:dyDescent="0.3">
      <c r="A637" s="46"/>
    </row>
    <row r="638" spans="1:1" ht="15.75" customHeight="1" x14ac:dyDescent="0.3">
      <c r="A638" s="46"/>
    </row>
    <row r="639" spans="1:1" ht="15.75" customHeight="1" x14ac:dyDescent="0.3">
      <c r="A639" s="46"/>
    </row>
    <row r="640" spans="1:1" ht="15.75" customHeight="1" x14ac:dyDescent="0.3">
      <c r="A640" s="46"/>
    </row>
    <row r="641" spans="1:1" ht="15.75" customHeight="1" x14ac:dyDescent="0.3">
      <c r="A641" s="46"/>
    </row>
    <row r="642" spans="1:1" ht="15.75" customHeight="1" x14ac:dyDescent="0.3">
      <c r="A642" s="46"/>
    </row>
    <row r="643" spans="1:1" ht="15.75" customHeight="1" x14ac:dyDescent="0.3">
      <c r="A643" s="46"/>
    </row>
    <row r="644" spans="1:1" ht="15.75" customHeight="1" x14ac:dyDescent="0.3">
      <c r="A644" s="46"/>
    </row>
    <row r="645" spans="1:1" ht="15.75" customHeight="1" x14ac:dyDescent="0.3">
      <c r="A645" s="46"/>
    </row>
    <row r="646" spans="1:1" ht="15.75" customHeight="1" x14ac:dyDescent="0.3">
      <c r="A646" s="46"/>
    </row>
    <row r="647" spans="1:1" ht="15.75" customHeight="1" x14ac:dyDescent="0.3">
      <c r="A647" s="46"/>
    </row>
    <row r="648" spans="1:1" ht="15.75" customHeight="1" x14ac:dyDescent="0.3">
      <c r="A648" s="46"/>
    </row>
    <row r="649" spans="1:1" ht="15.75" customHeight="1" x14ac:dyDescent="0.3">
      <c r="A649" s="46"/>
    </row>
    <row r="650" spans="1:1" ht="15.75" customHeight="1" x14ac:dyDescent="0.3">
      <c r="A650" s="46"/>
    </row>
    <row r="651" spans="1:1" ht="15.75" customHeight="1" x14ac:dyDescent="0.3">
      <c r="A651" s="46"/>
    </row>
    <row r="652" spans="1:1" ht="15.75" customHeight="1" x14ac:dyDescent="0.3">
      <c r="A652" s="46"/>
    </row>
    <row r="653" spans="1:1" ht="15.75" customHeight="1" x14ac:dyDescent="0.3">
      <c r="A653" s="46"/>
    </row>
    <row r="654" spans="1:1" ht="15.75" customHeight="1" x14ac:dyDescent="0.3">
      <c r="A654" s="46"/>
    </row>
    <row r="655" spans="1:1" ht="15.75" customHeight="1" x14ac:dyDescent="0.3">
      <c r="A655" s="46"/>
    </row>
    <row r="656" spans="1:1" ht="15.75" customHeight="1" x14ac:dyDescent="0.3">
      <c r="A656" s="46"/>
    </row>
    <row r="657" spans="1:1" ht="15.75" customHeight="1" x14ac:dyDescent="0.3">
      <c r="A657" s="46"/>
    </row>
    <row r="658" spans="1:1" ht="15.75" customHeight="1" x14ac:dyDescent="0.3">
      <c r="A658" s="46"/>
    </row>
    <row r="659" spans="1:1" ht="15.75" customHeight="1" x14ac:dyDescent="0.3">
      <c r="A659" s="46"/>
    </row>
    <row r="660" spans="1:1" ht="15.75" customHeight="1" x14ac:dyDescent="0.3">
      <c r="A660" s="46"/>
    </row>
    <row r="661" spans="1:1" ht="15.75" customHeight="1" x14ac:dyDescent="0.3">
      <c r="A661" s="46"/>
    </row>
    <row r="662" spans="1:1" ht="15.75" customHeight="1" x14ac:dyDescent="0.3">
      <c r="A662" s="46"/>
    </row>
    <row r="663" spans="1:1" ht="15.75" customHeight="1" x14ac:dyDescent="0.3">
      <c r="A663" s="46"/>
    </row>
    <row r="664" spans="1:1" ht="15.75" customHeight="1" x14ac:dyDescent="0.3">
      <c r="A664" s="46"/>
    </row>
    <row r="665" spans="1:1" ht="15.75" customHeight="1" x14ac:dyDescent="0.3">
      <c r="A665" s="46"/>
    </row>
    <row r="666" spans="1:1" ht="15.75" customHeight="1" x14ac:dyDescent="0.3">
      <c r="A666" s="46"/>
    </row>
    <row r="667" spans="1:1" ht="15.75" customHeight="1" x14ac:dyDescent="0.3">
      <c r="A667" s="46"/>
    </row>
    <row r="668" spans="1:1" ht="15.75" customHeight="1" x14ac:dyDescent="0.3">
      <c r="A668" s="46"/>
    </row>
    <row r="669" spans="1:1" ht="15.75" customHeight="1" x14ac:dyDescent="0.3">
      <c r="A669" s="46"/>
    </row>
    <row r="670" spans="1:1" ht="15.75" customHeight="1" x14ac:dyDescent="0.3">
      <c r="A670" s="46"/>
    </row>
    <row r="671" spans="1:1" ht="15.75" customHeight="1" x14ac:dyDescent="0.3">
      <c r="A671" s="46"/>
    </row>
    <row r="672" spans="1:1" ht="15.75" customHeight="1" x14ac:dyDescent="0.3">
      <c r="A672" s="46"/>
    </row>
    <row r="673" spans="1:1" ht="15.75" customHeight="1" x14ac:dyDescent="0.3">
      <c r="A673" s="46"/>
    </row>
    <row r="674" spans="1:1" ht="15.75" customHeight="1" x14ac:dyDescent="0.3">
      <c r="A674" s="46"/>
    </row>
    <row r="675" spans="1:1" ht="15.75" customHeight="1" x14ac:dyDescent="0.3">
      <c r="A675" s="46"/>
    </row>
    <row r="676" spans="1:1" ht="15.75" customHeight="1" x14ac:dyDescent="0.3">
      <c r="A676" s="46"/>
    </row>
    <row r="677" spans="1:1" ht="15.75" customHeight="1" x14ac:dyDescent="0.3">
      <c r="A677" s="46"/>
    </row>
    <row r="678" spans="1:1" ht="15.75" customHeight="1" x14ac:dyDescent="0.3">
      <c r="A678" s="46"/>
    </row>
    <row r="679" spans="1:1" ht="15.75" customHeight="1" x14ac:dyDescent="0.3">
      <c r="A679" s="46"/>
    </row>
    <row r="680" spans="1:1" ht="15.75" customHeight="1" x14ac:dyDescent="0.3">
      <c r="A680" s="46"/>
    </row>
    <row r="681" spans="1:1" ht="15.75" customHeight="1" x14ac:dyDescent="0.3">
      <c r="A681" s="46"/>
    </row>
    <row r="682" spans="1:1" ht="15.75" customHeight="1" x14ac:dyDescent="0.3">
      <c r="A682" s="46"/>
    </row>
    <row r="683" spans="1:1" ht="15.75" customHeight="1" x14ac:dyDescent="0.3">
      <c r="A683" s="46"/>
    </row>
    <row r="684" spans="1:1" ht="15.75" customHeight="1" x14ac:dyDescent="0.3">
      <c r="A684" s="46"/>
    </row>
    <row r="685" spans="1:1" ht="15.75" customHeight="1" x14ac:dyDescent="0.3">
      <c r="A685" s="46"/>
    </row>
    <row r="686" spans="1:1" ht="15.75" customHeight="1" x14ac:dyDescent="0.3">
      <c r="A686" s="46"/>
    </row>
    <row r="687" spans="1:1" ht="15.75" customHeight="1" x14ac:dyDescent="0.3">
      <c r="A687" s="46"/>
    </row>
    <row r="688" spans="1:1" ht="15.75" customHeight="1" x14ac:dyDescent="0.3">
      <c r="A688" s="46"/>
    </row>
    <row r="689" spans="1:1" ht="15.75" customHeight="1" x14ac:dyDescent="0.3">
      <c r="A689" s="46"/>
    </row>
    <row r="690" spans="1:1" ht="15.75" customHeight="1" x14ac:dyDescent="0.3">
      <c r="A690" s="46"/>
    </row>
    <row r="691" spans="1:1" ht="15.75" customHeight="1" x14ac:dyDescent="0.3">
      <c r="A691" s="46"/>
    </row>
    <row r="692" spans="1:1" ht="15.75" customHeight="1" x14ac:dyDescent="0.3">
      <c r="A692" s="46"/>
    </row>
    <row r="693" spans="1:1" ht="15.75" customHeight="1" x14ac:dyDescent="0.3">
      <c r="A693" s="46"/>
    </row>
    <row r="694" spans="1:1" ht="15.75" customHeight="1" x14ac:dyDescent="0.3">
      <c r="A694" s="46"/>
    </row>
    <row r="695" spans="1:1" ht="15.75" customHeight="1" x14ac:dyDescent="0.3">
      <c r="A695" s="46"/>
    </row>
    <row r="696" spans="1:1" ht="15.75" customHeight="1" x14ac:dyDescent="0.3">
      <c r="A696" s="46"/>
    </row>
    <row r="697" spans="1:1" ht="15.75" customHeight="1" x14ac:dyDescent="0.3">
      <c r="A697" s="46"/>
    </row>
    <row r="698" spans="1:1" ht="15.75" customHeight="1" x14ac:dyDescent="0.3">
      <c r="A698" s="46"/>
    </row>
    <row r="699" spans="1:1" ht="15.75" customHeight="1" x14ac:dyDescent="0.3">
      <c r="A699" s="46"/>
    </row>
    <row r="700" spans="1:1" ht="15.75" customHeight="1" x14ac:dyDescent="0.3">
      <c r="A700" s="46"/>
    </row>
    <row r="701" spans="1:1" ht="15.75" customHeight="1" x14ac:dyDescent="0.3">
      <c r="A701" s="46"/>
    </row>
    <row r="702" spans="1:1" ht="15.75" customHeight="1" x14ac:dyDescent="0.3">
      <c r="A702" s="46"/>
    </row>
    <row r="703" spans="1:1" ht="15.75" customHeight="1" x14ac:dyDescent="0.3">
      <c r="A703" s="46"/>
    </row>
    <row r="704" spans="1:1" ht="15.75" customHeight="1" x14ac:dyDescent="0.3">
      <c r="A704" s="46"/>
    </row>
    <row r="705" spans="1:1" ht="15.75" customHeight="1" x14ac:dyDescent="0.3">
      <c r="A705" s="46"/>
    </row>
    <row r="706" spans="1:1" ht="15.75" customHeight="1" x14ac:dyDescent="0.3">
      <c r="A706" s="46"/>
    </row>
    <row r="707" spans="1:1" ht="15.75" customHeight="1" x14ac:dyDescent="0.3">
      <c r="A707" s="46"/>
    </row>
    <row r="708" spans="1:1" ht="15.75" customHeight="1" x14ac:dyDescent="0.3">
      <c r="A708" s="46"/>
    </row>
    <row r="709" spans="1:1" ht="15.75" customHeight="1" x14ac:dyDescent="0.3">
      <c r="A709" s="46"/>
    </row>
    <row r="710" spans="1:1" ht="15.75" customHeight="1" x14ac:dyDescent="0.3">
      <c r="A710" s="46"/>
    </row>
    <row r="711" spans="1:1" ht="15.75" customHeight="1" x14ac:dyDescent="0.3">
      <c r="A711" s="46"/>
    </row>
    <row r="712" spans="1:1" ht="15.75" customHeight="1" x14ac:dyDescent="0.3">
      <c r="A712" s="46"/>
    </row>
    <row r="713" spans="1:1" ht="15.75" customHeight="1" x14ac:dyDescent="0.3">
      <c r="A713" s="46"/>
    </row>
    <row r="714" spans="1:1" ht="15.75" customHeight="1" x14ac:dyDescent="0.3">
      <c r="A714" s="46"/>
    </row>
    <row r="715" spans="1:1" ht="15.75" customHeight="1" x14ac:dyDescent="0.3">
      <c r="A715" s="46"/>
    </row>
    <row r="716" spans="1:1" ht="15.75" customHeight="1" x14ac:dyDescent="0.3">
      <c r="A716" s="46"/>
    </row>
    <row r="717" spans="1:1" ht="15.75" customHeight="1" x14ac:dyDescent="0.3">
      <c r="A717" s="46"/>
    </row>
    <row r="718" spans="1:1" ht="15.75" customHeight="1" x14ac:dyDescent="0.3">
      <c r="A718" s="46"/>
    </row>
    <row r="719" spans="1:1" ht="15.75" customHeight="1" x14ac:dyDescent="0.3">
      <c r="A719" s="46"/>
    </row>
    <row r="720" spans="1:1" ht="15.75" customHeight="1" x14ac:dyDescent="0.3">
      <c r="A720" s="46"/>
    </row>
    <row r="721" spans="1:1" ht="15.75" customHeight="1" x14ac:dyDescent="0.3">
      <c r="A721" s="46"/>
    </row>
    <row r="722" spans="1:1" ht="15.75" customHeight="1" x14ac:dyDescent="0.3">
      <c r="A722" s="46"/>
    </row>
    <row r="723" spans="1:1" ht="15.75" customHeight="1" x14ac:dyDescent="0.3">
      <c r="A723" s="46"/>
    </row>
    <row r="724" spans="1:1" ht="15.75" customHeight="1" x14ac:dyDescent="0.3">
      <c r="A724" s="46"/>
    </row>
    <row r="725" spans="1:1" ht="15.75" customHeight="1" x14ac:dyDescent="0.3">
      <c r="A725" s="46"/>
    </row>
    <row r="726" spans="1:1" ht="15.75" customHeight="1" x14ac:dyDescent="0.3">
      <c r="A726" s="46"/>
    </row>
    <row r="727" spans="1:1" ht="15.75" customHeight="1" x14ac:dyDescent="0.3">
      <c r="A727" s="46"/>
    </row>
    <row r="728" spans="1:1" ht="15.75" customHeight="1" x14ac:dyDescent="0.3">
      <c r="A728" s="46"/>
    </row>
    <row r="729" spans="1:1" ht="15.75" customHeight="1" x14ac:dyDescent="0.3">
      <c r="A729" s="46"/>
    </row>
    <row r="730" spans="1:1" ht="15.75" customHeight="1" x14ac:dyDescent="0.3">
      <c r="A730" s="46"/>
    </row>
    <row r="731" spans="1:1" ht="15.75" customHeight="1" x14ac:dyDescent="0.3">
      <c r="A731" s="46"/>
    </row>
    <row r="732" spans="1:1" ht="15.75" customHeight="1" x14ac:dyDescent="0.3">
      <c r="A732" s="46"/>
    </row>
    <row r="733" spans="1:1" ht="15.75" customHeight="1" x14ac:dyDescent="0.3">
      <c r="A733" s="46"/>
    </row>
    <row r="734" spans="1:1" ht="15.75" customHeight="1" x14ac:dyDescent="0.3">
      <c r="A734" s="46"/>
    </row>
    <row r="735" spans="1:1" ht="15.75" customHeight="1" x14ac:dyDescent="0.3">
      <c r="A735" s="46"/>
    </row>
    <row r="736" spans="1:1" ht="15.75" customHeight="1" x14ac:dyDescent="0.3">
      <c r="A736" s="46"/>
    </row>
    <row r="737" spans="1:1" ht="15.75" customHeight="1" x14ac:dyDescent="0.3">
      <c r="A737" s="46"/>
    </row>
    <row r="738" spans="1:1" ht="15.75" customHeight="1" x14ac:dyDescent="0.3">
      <c r="A738" s="46"/>
    </row>
    <row r="739" spans="1:1" ht="15.75" customHeight="1" x14ac:dyDescent="0.3">
      <c r="A739" s="46"/>
    </row>
    <row r="740" spans="1:1" ht="15.75" customHeight="1" x14ac:dyDescent="0.3">
      <c r="A740" s="46"/>
    </row>
    <row r="741" spans="1:1" ht="15.75" customHeight="1" x14ac:dyDescent="0.3">
      <c r="A741" s="46"/>
    </row>
    <row r="742" spans="1:1" ht="15.75" customHeight="1" x14ac:dyDescent="0.3">
      <c r="A742" s="46"/>
    </row>
    <row r="743" spans="1:1" ht="15.75" customHeight="1" x14ac:dyDescent="0.3">
      <c r="A743" s="46"/>
    </row>
    <row r="744" spans="1:1" ht="15.75" customHeight="1" x14ac:dyDescent="0.3">
      <c r="A744" s="46"/>
    </row>
    <row r="745" spans="1:1" ht="15.75" customHeight="1" x14ac:dyDescent="0.3">
      <c r="A745" s="46"/>
    </row>
    <row r="746" spans="1:1" ht="15.75" customHeight="1" x14ac:dyDescent="0.3">
      <c r="A746" s="46"/>
    </row>
    <row r="747" spans="1:1" ht="15.75" customHeight="1" x14ac:dyDescent="0.3">
      <c r="A747" s="46"/>
    </row>
    <row r="748" spans="1:1" ht="15.75" customHeight="1" x14ac:dyDescent="0.3">
      <c r="A748" s="46"/>
    </row>
    <row r="749" spans="1:1" ht="15.75" customHeight="1" x14ac:dyDescent="0.3">
      <c r="A749" s="46"/>
    </row>
    <row r="750" spans="1:1" ht="15.75" customHeight="1" x14ac:dyDescent="0.3">
      <c r="A750" s="46"/>
    </row>
    <row r="751" spans="1:1" ht="15.75" customHeight="1" x14ac:dyDescent="0.3">
      <c r="A751" s="46"/>
    </row>
    <row r="752" spans="1:1" ht="15.75" customHeight="1" x14ac:dyDescent="0.3">
      <c r="A752" s="46"/>
    </row>
    <row r="753" spans="1:1" ht="15.75" customHeight="1" x14ac:dyDescent="0.3">
      <c r="A753" s="46"/>
    </row>
    <row r="754" spans="1:1" ht="15.75" customHeight="1" x14ac:dyDescent="0.3">
      <c r="A754" s="46"/>
    </row>
    <row r="755" spans="1:1" ht="15.75" customHeight="1" x14ac:dyDescent="0.3">
      <c r="A755" s="46"/>
    </row>
    <row r="756" spans="1:1" ht="15.75" customHeight="1" x14ac:dyDescent="0.3">
      <c r="A756" s="46"/>
    </row>
    <row r="757" spans="1:1" ht="15.75" customHeight="1" x14ac:dyDescent="0.3">
      <c r="A757" s="46"/>
    </row>
    <row r="758" spans="1:1" ht="15.75" customHeight="1" x14ac:dyDescent="0.3">
      <c r="A758" s="46"/>
    </row>
    <row r="759" spans="1:1" ht="15.75" customHeight="1" x14ac:dyDescent="0.3">
      <c r="A759" s="46"/>
    </row>
    <row r="760" spans="1:1" ht="15.75" customHeight="1" x14ac:dyDescent="0.3">
      <c r="A760" s="46"/>
    </row>
    <row r="761" spans="1:1" ht="15.75" customHeight="1" x14ac:dyDescent="0.3">
      <c r="A761" s="46"/>
    </row>
    <row r="762" spans="1:1" ht="15.75" customHeight="1" x14ac:dyDescent="0.3">
      <c r="A762" s="46"/>
    </row>
    <row r="763" spans="1:1" ht="15.75" customHeight="1" x14ac:dyDescent="0.3">
      <c r="A763" s="46"/>
    </row>
    <row r="764" spans="1:1" ht="15.75" customHeight="1" x14ac:dyDescent="0.3">
      <c r="A764" s="46"/>
    </row>
    <row r="765" spans="1:1" ht="15.75" customHeight="1" x14ac:dyDescent="0.3">
      <c r="A765" s="46"/>
    </row>
    <row r="766" spans="1:1" ht="15.75" customHeight="1" x14ac:dyDescent="0.3">
      <c r="A766" s="46"/>
    </row>
    <row r="767" spans="1:1" ht="15.75" customHeight="1" x14ac:dyDescent="0.3">
      <c r="A767" s="46"/>
    </row>
    <row r="768" spans="1:1" ht="15.75" customHeight="1" x14ac:dyDescent="0.3">
      <c r="A768" s="46"/>
    </row>
    <row r="769" spans="1:1" ht="15.75" customHeight="1" x14ac:dyDescent="0.3">
      <c r="A769" s="46"/>
    </row>
    <row r="770" spans="1:1" ht="15.75" customHeight="1" x14ac:dyDescent="0.3">
      <c r="A770" s="46"/>
    </row>
    <row r="771" spans="1:1" ht="15.75" customHeight="1" x14ac:dyDescent="0.3">
      <c r="A771" s="46"/>
    </row>
    <row r="772" spans="1:1" ht="15.75" customHeight="1" x14ac:dyDescent="0.3">
      <c r="A772" s="46"/>
    </row>
    <row r="773" spans="1:1" ht="15.75" customHeight="1" x14ac:dyDescent="0.3">
      <c r="A773" s="46"/>
    </row>
    <row r="774" spans="1:1" ht="15.75" customHeight="1" x14ac:dyDescent="0.3">
      <c r="A774" s="46"/>
    </row>
    <row r="775" spans="1:1" ht="15.75" customHeight="1" x14ac:dyDescent="0.3">
      <c r="A775" s="46"/>
    </row>
    <row r="776" spans="1:1" ht="15.75" customHeight="1" x14ac:dyDescent="0.3">
      <c r="A776" s="46"/>
    </row>
    <row r="777" spans="1:1" ht="15.75" customHeight="1" x14ac:dyDescent="0.3">
      <c r="A777" s="46"/>
    </row>
    <row r="778" spans="1:1" ht="15.75" customHeight="1" x14ac:dyDescent="0.3">
      <c r="A778" s="46"/>
    </row>
    <row r="779" spans="1:1" ht="15.75" customHeight="1" x14ac:dyDescent="0.3">
      <c r="A779" s="46"/>
    </row>
    <row r="780" spans="1:1" ht="15.75" customHeight="1" x14ac:dyDescent="0.3">
      <c r="A780" s="46"/>
    </row>
    <row r="781" spans="1:1" ht="15.75" customHeight="1" x14ac:dyDescent="0.3">
      <c r="A781" s="46"/>
    </row>
    <row r="782" spans="1:1" ht="15.75" customHeight="1" x14ac:dyDescent="0.3">
      <c r="A782" s="46"/>
    </row>
    <row r="783" spans="1:1" ht="15.75" customHeight="1" x14ac:dyDescent="0.3">
      <c r="A783" s="46"/>
    </row>
    <row r="784" spans="1:1" ht="15.75" customHeight="1" x14ac:dyDescent="0.3">
      <c r="A784" s="46"/>
    </row>
    <row r="785" spans="1:1" ht="15.75" customHeight="1" x14ac:dyDescent="0.3">
      <c r="A785" s="46"/>
    </row>
    <row r="786" spans="1:1" ht="15.75" customHeight="1" x14ac:dyDescent="0.3">
      <c r="A786" s="46"/>
    </row>
    <row r="787" spans="1:1" ht="15.75" customHeight="1" x14ac:dyDescent="0.3">
      <c r="A787" s="46"/>
    </row>
    <row r="788" spans="1:1" ht="15.75" customHeight="1" x14ac:dyDescent="0.3">
      <c r="A788" s="46"/>
    </row>
    <row r="789" spans="1:1" ht="15.75" customHeight="1" x14ac:dyDescent="0.3">
      <c r="A789" s="46"/>
    </row>
    <row r="790" spans="1:1" ht="15.75" customHeight="1" x14ac:dyDescent="0.3">
      <c r="A790" s="46"/>
    </row>
    <row r="791" spans="1:1" ht="15.75" customHeight="1" x14ac:dyDescent="0.3">
      <c r="A791" s="46"/>
    </row>
    <row r="792" spans="1:1" ht="15.75" customHeight="1" x14ac:dyDescent="0.3">
      <c r="A792" s="46"/>
    </row>
    <row r="793" spans="1:1" ht="15.75" customHeight="1" x14ac:dyDescent="0.3">
      <c r="A793" s="46"/>
    </row>
    <row r="794" spans="1:1" ht="15.75" customHeight="1" x14ac:dyDescent="0.3">
      <c r="A794" s="46"/>
    </row>
    <row r="795" spans="1:1" ht="15.75" customHeight="1" x14ac:dyDescent="0.3">
      <c r="A795" s="46"/>
    </row>
    <row r="796" spans="1:1" ht="15.75" customHeight="1" x14ac:dyDescent="0.3">
      <c r="A796" s="46"/>
    </row>
    <row r="797" spans="1:1" ht="15.75" customHeight="1" x14ac:dyDescent="0.3">
      <c r="A797" s="46"/>
    </row>
    <row r="798" spans="1:1" ht="15.75" customHeight="1" x14ac:dyDescent="0.3">
      <c r="A798" s="46"/>
    </row>
    <row r="799" spans="1:1" ht="15.75" customHeight="1" x14ac:dyDescent="0.3">
      <c r="A799" s="46"/>
    </row>
    <row r="800" spans="1:1" ht="15.75" customHeight="1" x14ac:dyDescent="0.3">
      <c r="A800" s="46"/>
    </row>
    <row r="801" spans="1:1" ht="15.75" customHeight="1" x14ac:dyDescent="0.3">
      <c r="A801" s="46"/>
    </row>
    <row r="802" spans="1:1" ht="15.75" customHeight="1" x14ac:dyDescent="0.3">
      <c r="A802" s="46"/>
    </row>
    <row r="803" spans="1:1" ht="15.75" customHeight="1" x14ac:dyDescent="0.3">
      <c r="A803" s="46"/>
    </row>
    <row r="804" spans="1:1" ht="15.75" customHeight="1" x14ac:dyDescent="0.3">
      <c r="A804" s="46"/>
    </row>
    <row r="805" spans="1:1" ht="15.75" customHeight="1" x14ac:dyDescent="0.3">
      <c r="A805" s="46"/>
    </row>
    <row r="806" spans="1:1" ht="15.75" customHeight="1" x14ac:dyDescent="0.3">
      <c r="A806" s="46"/>
    </row>
    <row r="807" spans="1:1" ht="15.75" customHeight="1" x14ac:dyDescent="0.3">
      <c r="A807" s="46"/>
    </row>
    <row r="808" spans="1:1" ht="15.75" customHeight="1" x14ac:dyDescent="0.3">
      <c r="A808" s="46"/>
    </row>
    <row r="809" spans="1:1" ht="15.75" customHeight="1" x14ac:dyDescent="0.3">
      <c r="A809" s="46"/>
    </row>
    <row r="810" spans="1:1" ht="15.75" customHeight="1" x14ac:dyDescent="0.3">
      <c r="A810" s="46"/>
    </row>
    <row r="811" spans="1:1" ht="15.75" customHeight="1" x14ac:dyDescent="0.3">
      <c r="A811" s="46"/>
    </row>
    <row r="812" spans="1:1" ht="15.75" customHeight="1" x14ac:dyDescent="0.3">
      <c r="A812" s="46"/>
    </row>
    <row r="813" spans="1:1" ht="15.75" customHeight="1" x14ac:dyDescent="0.3">
      <c r="A813" s="46"/>
    </row>
    <row r="814" spans="1:1" ht="15.75" customHeight="1" x14ac:dyDescent="0.3">
      <c r="A814" s="46"/>
    </row>
    <row r="815" spans="1:1" ht="15.75" customHeight="1" x14ac:dyDescent="0.3">
      <c r="A815" s="46"/>
    </row>
    <row r="816" spans="1:1" ht="15.75" customHeight="1" x14ac:dyDescent="0.3">
      <c r="A816" s="46"/>
    </row>
    <row r="817" spans="1:1" ht="15.75" customHeight="1" x14ac:dyDescent="0.3">
      <c r="A817" s="46"/>
    </row>
    <row r="818" spans="1:1" ht="15.75" customHeight="1" x14ac:dyDescent="0.3">
      <c r="A818" s="46"/>
    </row>
    <row r="819" spans="1:1" ht="15.75" customHeight="1" x14ac:dyDescent="0.3">
      <c r="A819" s="46"/>
    </row>
    <row r="820" spans="1:1" ht="15.75" customHeight="1" x14ac:dyDescent="0.3">
      <c r="A820" s="46"/>
    </row>
    <row r="821" spans="1:1" ht="15.75" customHeight="1" x14ac:dyDescent="0.3">
      <c r="A821" s="46"/>
    </row>
    <row r="822" spans="1:1" ht="15.75" customHeight="1" x14ac:dyDescent="0.3">
      <c r="A822" s="46"/>
    </row>
    <row r="823" spans="1:1" ht="15.75" customHeight="1" x14ac:dyDescent="0.3">
      <c r="A823" s="46"/>
    </row>
    <row r="824" spans="1:1" ht="15.75" customHeight="1" x14ac:dyDescent="0.3">
      <c r="A824" s="46"/>
    </row>
    <row r="825" spans="1:1" ht="15.75" customHeight="1" x14ac:dyDescent="0.3">
      <c r="A825" s="46"/>
    </row>
    <row r="826" spans="1:1" ht="15.75" customHeight="1" x14ac:dyDescent="0.3">
      <c r="A826" s="46"/>
    </row>
    <row r="827" spans="1:1" ht="15.75" customHeight="1" x14ac:dyDescent="0.3">
      <c r="A827" s="46"/>
    </row>
    <row r="828" spans="1:1" ht="15.75" customHeight="1" x14ac:dyDescent="0.3">
      <c r="A828" s="46"/>
    </row>
    <row r="829" spans="1:1" ht="15.75" customHeight="1" x14ac:dyDescent="0.3">
      <c r="A829" s="46"/>
    </row>
    <row r="830" spans="1:1" ht="15.75" customHeight="1" x14ac:dyDescent="0.3">
      <c r="A830" s="46"/>
    </row>
    <row r="831" spans="1:1" ht="15.75" customHeight="1" x14ac:dyDescent="0.3">
      <c r="A831" s="46"/>
    </row>
    <row r="832" spans="1:1" ht="15.75" customHeight="1" x14ac:dyDescent="0.3">
      <c r="A832" s="46"/>
    </row>
    <row r="833" spans="1:1" ht="15.75" customHeight="1" x14ac:dyDescent="0.3">
      <c r="A833" s="46"/>
    </row>
    <row r="834" spans="1:1" ht="15.75" customHeight="1" x14ac:dyDescent="0.3">
      <c r="A834" s="46"/>
    </row>
    <row r="835" spans="1:1" ht="15.75" customHeight="1" x14ac:dyDescent="0.3">
      <c r="A835" s="46"/>
    </row>
    <row r="836" spans="1:1" ht="15.75" customHeight="1" x14ac:dyDescent="0.3">
      <c r="A836" s="46"/>
    </row>
    <row r="837" spans="1:1" ht="15.75" customHeight="1" x14ac:dyDescent="0.3">
      <c r="A837" s="46"/>
    </row>
    <row r="838" spans="1:1" ht="15.75" customHeight="1" x14ac:dyDescent="0.3">
      <c r="A838" s="46"/>
    </row>
    <row r="839" spans="1:1" ht="15.75" customHeight="1" x14ac:dyDescent="0.3">
      <c r="A839" s="46"/>
    </row>
    <row r="840" spans="1:1" ht="15.75" customHeight="1" x14ac:dyDescent="0.3">
      <c r="A840" s="46"/>
    </row>
    <row r="841" spans="1:1" ht="15.75" customHeight="1" x14ac:dyDescent="0.3">
      <c r="A841" s="46"/>
    </row>
    <row r="842" spans="1:1" ht="15.75" customHeight="1" x14ac:dyDescent="0.3">
      <c r="A842" s="46"/>
    </row>
    <row r="843" spans="1:1" ht="15.75" customHeight="1" x14ac:dyDescent="0.3">
      <c r="A843" s="46"/>
    </row>
    <row r="844" spans="1:1" ht="15.75" customHeight="1" x14ac:dyDescent="0.3">
      <c r="A844" s="46"/>
    </row>
    <row r="845" spans="1:1" ht="15.75" customHeight="1" x14ac:dyDescent="0.3">
      <c r="A845" s="46"/>
    </row>
    <row r="846" spans="1:1" ht="15.75" customHeight="1" x14ac:dyDescent="0.3">
      <c r="A846" s="46"/>
    </row>
    <row r="847" spans="1:1" ht="15.75" customHeight="1" x14ac:dyDescent="0.3">
      <c r="A847" s="46"/>
    </row>
    <row r="848" spans="1:1" ht="15.75" customHeight="1" x14ac:dyDescent="0.3">
      <c r="A848" s="46"/>
    </row>
    <row r="849" spans="1:1" ht="15.75" customHeight="1" x14ac:dyDescent="0.3">
      <c r="A849" s="46"/>
    </row>
    <row r="850" spans="1:1" ht="15.75" customHeight="1" x14ac:dyDescent="0.3">
      <c r="A850" s="46"/>
    </row>
    <row r="851" spans="1:1" ht="15.75" customHeight="1" x14ac:dyDescent="0.3">
      <c r="A851" s="46"/>
    </row>
    <row r="852" spans="1:1" ht="15.75" customHeight="1" x14ac:dyDescent="0.3">
      <c r="A852" s="46"/>
    </row>
    <row r="853" spans="1:1" ht="15.75" customHeight="1" x14ac:dyDescent="0.3">
      <c r="A853" s="46"/>
    </row>
    <row r="854" spans="1:1" ht="15.75" customHeight="1" x14ac:dyDescent="0.3">
      <c r="A854" s="46"/>
    </row>
    <row r="855" spans="1:1" ht="15.75" customHeight="1" x14ac:dyDescent="0.3">
      <c r="A855" s="46"/>
    </row>
    <row r="856" spans="1:1" ht="15.75" customHeight="1" x14ac:dyDescent="0.3">
      <c r="A856" s="46"/>
    </row>
    <row r="857" spans="1:1" ht="15.75" customHeight="1" x14ac:dyDescent="0.3">
      <c r="A857" s="46"/>
    </row>
    <row r="858" spans="1:1" ht="15.75" customHeight="1" x14ac:dyDescent="0.3">
      <c r="A858" s="46"/>
    </row>
    <row r="859" spans="1:1" ht="15.75" customHeight="1" x14ac:dyDescent="0.3">
      <c r="A859" s="46"/>
    </row>
    <row r="860" spans="1:1" ht="15.75" customHeight="1" x14ac:dyDescent="0.3">
      <c r="A860" s="46"/>
    </row>
    <row r="861" spans="1:1" ht="15.75" customHeight="1" x14ac:dyDescent="0.3">
      <c r="A861" s="46"/>
    </row>
    <row r="862" spans="1:1" ht="15.75" customHeight="1" x14ac:dyDescent="0.3">
      <c r="A862" s="46"/>
    </row>
    <row r="863" spans="1:1" ht="15.75" customHeight="1" x14ac:dyDescent="0.3">
      <c r="A863" s="46"/>
    </row>
    <row r="864" spans="1:1" ht="15.75" customHeight="1" x14ac:dyDescent="0.3">
      <c r="A864" s="46"/>
    </row>
    <row r="865" spans="1:1" ht="15.75" customHeight="1" x14ac:dyDescent="0.3">
      <c r="A865" s="46"/>
    </row>
    <row r="866" spans="1:1" ht="15.75" customHeight="1" x14ac:dyDescent="0.3">
      <c r="A866" s="46"/>
    </row>
    <row r="867" spans="1:1" ht="15.75" customHeight="1" x14ac:dyDescent="0.3">
      <c r="A867" s="46"/>
    </row>
    <row r="868" spans="1:1" ht="15.75" customHeight="1" x14ac:dyDescent="0.3">
      <c r="A868" s="46"/>
    </row>
    <row r="869" spans="1:1" ht="15.75" customHeight="1" x14ac:dyDescent="0.3">
      <c r="A869" s="46"/>
    </row>
    <row r="870" spans="1:1" ht="15.75" customHeight="1" x14ac:dyDescent="0.3">
      <c r="A870" s="46"/>
    </row>
    <row r="871" spans="1:1" ht="15.75" customHeight="1" x14ac:dyDescent="0.3">
      <c r="A871" s="46"/>
    </row>
    <row r="872" spans="1:1" ht="15.75" customHeight="1" x14ac:dyDescent="0.3">
      <c r="A872" s="46"/>
    </row>
    <row r="873" spans="1:1" ht="15.75" customHeight="1" x14ac:dyDescent="0.3">
      <c r="A873" s="46"/>
    </row>
    <row r="874" spans="1:1" ht="15.75" customHeight="1" x14ac:dyDescent="0.3">
      <c r="A874" s="46"/>
    </row>
    <row r="875" spans="1:1" ht="15.75" customHeight="1" x14ac:dyDescent="0.3">
      <c r="A875" s="46"/>
    </row>
    <row r="876" spans="1:1" ht="15.75" customHeight="1" x14ac:dyDescent="0.3">
      <c r="A876" s="46"/>
    </row>
    <row r="877" spans="1:1" ht="15.75" customHeight="1" x14ac:dyDescent="0.3">
      <c r="A877" s="46"/>
    </row>
    <row r="878" spans="1:1" ht="15.75" customHeight="1" x14ac:dyDescent="0.3">
      <c r="A878" s="46"/>
    </row>
    <row r="879" spans="1:1" ht="15.75" customHeight="1" x14ac:dyDescent="0.3">
      <c r="A879" s="46"/>
    </row>
    <row r="880" spans="1:1" ht="15.75" customHeight="1" x14ac:dyDescent="0.3">
      <c r="A880" s="46"/>
    </row>
    <row r="881" spans="1:1" ht="15.75" customHeight="1" x14ac:dyDescent="0.3">
      <c r="A881" s="46"/>
    </row>
    <row r="882" spans="1:1" ht="15.75" customHeight="1" x14ac:dyDescent="0.3">
      <c r="A882" s="46"/>
    </row>
    <row r="883" spans="1:1" ht="15.75" customHeight="1" x14ac:dyDescent="0.3">
      <c r="A883" s="46"/>
    </row>
    <row r="884" spans="1:1" ht="15.75" customHeight="1" x14ac:dyDescent="0.3">
      <c r="A884" s="46"/>
    </row>
    <row r="885" spans="1:1" ht="15.75" customHeight="1" x14ac:dyDescent="0.3">
      <c r="A885" s="46"/>
    </row>
    <row r="886" spans="1:1" ht="15.75" customHeight="1" x14ac:dyDescent="0.3">
      <c r="A886" s="46"/>
    </row>
    <row r="887" spans="1:1" ht="15.75" customHeight="1" x14ac:dyDescent="0.3">
      <c r="A887" s="46"/>
    </row>
    <row r="888" spans="1:1" ht="15.75" customHeight="1" x14ac:dyDescent="0.3">
      <c r="A888" s="46"/>
    </row>
    <row r="889" spans="1:1" ht="15.75" customHeight="1" x14ac:dyDescent="0.3">
      <c r="A889" s="46"/>
    </row>
    <row r="890" spans="1:1" ht="15.75" customHeight="1" x14ac:dyDescent="0.3">
      <c r="A890" s="46"/>
    </row>
    <row r="891" spans="1:1" ht="15.75" customHeight="1" x14ac:dyDescent="0.3">
      <c r="A891" s="46"/>
    </row>
    <row r="892" spans="1:1" ht="15.75" customHeight="1" x14ac:dyDescent="0.3">
      <c r="A892" s="46"/>
    </row>
    <row r="893" spans="1:1" ht="15.75" customHeight="1" x14ac:dyDescent="0.3">
      <c r="A893" s="46"/>
    </row>
    <row r="894" spans="1:1" ht="15.75" customHeight="1" x14ac:dyDescent="0.3">
      <c r="A894" s="46"/>
    </row>
    <row r="895" spans="1:1" ht="15.75" customHeight="1" x14ac:dyDescent="0.3">
      <c r="A895" s="46"/>
    </row>
    <row r="896" spans="1:1" ht="15.75" customHeight="1" x14ac:dyDescent="0.3">
      <c r="A896" s="46"/>
    </row>
    <row r="897" spans="1:1" ht="15.75" customHeight="1" x14ac:dyDescent="0.3">
      <c r="A897" s="46"/>
    </row>
    <row r="898" spans="1:1" ht="15.75" customHeight="1" x14ac:dyDescent="0.3">
      <c r="A898" s="46"/>
    </row>
    <row r="899" spans="1:1" ht="15.75" customHeight="1" x14ac:dyDescent="0.3">
      <c r="A899" s="46"/>
    </row>
    <row r="900" spans="1:1" ht="15.75" customHeight="1" x14ac:dyDescent="0.3">
      <c r="A900" s="46"/>
    </row>
    <row r="901" spans="1:1" ht="15.75" customHeight="1" x14ac:dyDescent="0.3">
      <c r="A901" s="46"/>
    </row>
    <row r="902" spans="1:1" ht="15.75" customHeight="1" x14ac:dyDescent="0.3">
      <c r="A902" s="46"/>
    </row>
    <row r="903" spans="1:1" ht="15.75" customHeight="1" x14ac:dyDescent="0.3">
      <c r="A903" s="46"/>
    </row>
    <row r="904" spans="1:1" ht="15.75" customHeight="1" x14ac:dyDescent="0.3">
      <c r="A904" s="46"/>
    </row>
    <row r="905" spans="1:1" ht="15.75" customHeight="1" x14ac:dyDescent="0.3">
      <c r="A905" s="46"/>
    </row>
    <row r="906" spans="1:1" ht="15.75" customHeight="1" x14ac:dyDescent="0.3">
      <c r="A906" s="46"/>
    </row>
    <row r="907" spans="1:1" ht="15.75" customHeight="1" x14ac:dyDescent="0.3">
      <c r="A907" s="46"/>
    </row>
    <row r="908" spans="1:1" ht="15.75" customHeight="1" x14ac:dyDescent="0.3">
      <c r="A908" s="46"/>
    </row>
    <row r="909" spans="1:1" ht="15.75" customHeight="1" x14ac:dyDescent="0.3">
      <c r="A909" s="46"/>
    </row>
    <row r="910" spans="1:1" ht="15.75" customHeight="1" x14ac:dyDescent="0.3">
      <c r="A910" s="46"/>
    </row>
    <row r="911" spans="1:1" ht="15.75" customHeight="1" x14ac:dyDescent="0.3">
      <c r="A911" s="46"/>
    </row>
    <row r="912" spans="1:1" ht="15.75" customHeight="1" x14ac:dyDescent="0.3">
      <c r="A912" s="46"/>
    </row>
    <row r="913" spans="1:1" ht="15.75" customHeight="1" x14ac:dyDescent="0.3">
      <c r="A913" s="46"/>
    </row>
    <row r="914" spans="1:1" ht="15.75" customHeight="1" x14ac:dyDescent="0.3">
      <c r="A914" s="46"/>
    </row>
    <row r="915" spans="1:1" ht="15.75" customHeight="1" x14ac:dyDescent="0.3">
      <c r="A915" s="46"/>
    </row>
    <row r="916" spans="1:1" ht="15.75" customHeight="1" x14ac:dyDescent="0.3">
      <c r="A916" s="46"/>
    </row>
    <row r="917" spans="1:1" ht="15.75" customHeight="1" x14ac:dyDescent="0.3">
      <c r="A917" s="46"/>
    </row>
    <row r="918" spans="1:1" ht="15.75" customHeight="1" x14ac:dyDescent="0.3">
      <c r="A918" s="46"/>
    </row>
    <row r="919" spans="1:1" ht="15.75" customHeight="1" x14ac:dyDescent="0.3">
      <c r="A919" s="46"/>
    </row>
    <row r="920" spans="1:1" ht="15.75" customHeight="1" x14ac:dyDescent="0.3">
      <c r="A920" s="46"/>
    </row>
    <row r="921" spans="1:1" ht="15.75" customHeight="1" x14ac:dyDescent="0.3">
      <c r="A921" s="46"/>
    </row>
    <row r="922" spans="1:1" ht="15.75" customHeight="1" x14ac:dyDescent="0.3">
      <c r="A922" s="46"/>
    </row>
    <row r="923" spans="1:1" ht="15.75" customHeight="1" x14ac:dyDescent="0.3">
      <c r="A923" s="46"/>
    </row>
    <row r="924" spans="1:1" ht="15.75" customHeight="1" x14ac:dyDescent="0.3">
      <c r="A924" s="46"/>
    </row>
    <row r="925" spans="1:1" ht="15.75" customHeight="1" x14ac:dyDescent="0.3">
      <c r="A925" s="46"/>
    </row>
    <row r="926" spans="1:1" ht="15.75" customHeight="1" x14ac:dyDescent="0.3">
      <c r="A926" s="46"/>
    </row>
    <row r="927" spans="1:1" ht="15.75" customHeight="1" x14ac:dyDescent="0.3">
      <c r="A927" s="46"/>
    </row>
    <row r="928" spans="1:1" ht="15.75" customHeight="1" x14ac:dyDescent="0.3">
      <c r="A928" s="46"/>
    </row>
    <row r="929" spans="1:1" ht="15.75" customHeight="1" x14ac:dyDescent="0.3">
      <c r="A929" s="46"/>
    </row>
    <row r="930" spans="1:1" ht="15.75" customHeight="1" x14ac:dyDescent="0.3">
      <c r="A930" s="46"/>
    </row>
    <row r="931" spans="1:1" ht="15.75" customHeight="1" x14ac:dyDescent="0.3">
      <c r="A931" s="46"/>
    </row>
    <row r="932" spans="1:1" ht="15.75" customHeight="1" x14ac:dyDescent="0.3">
      <c r="A932" s="46"/>
    </row>
    <row r="933" spans="1:1" ht="15.75" customHeight="1" x14ac:dyDescent="0.3">
      <c r="A933" s="46"/>
    </row>
    <row r="934" spans="1:1" ht="15.75" customHeight="1" x14ac:dyDescent="0.3">
      <c r="A934" s="46"/>
    </row>
    <row r="935" spans="1:1" ht="15.75" customHeight="1" x14ac:dyDescent="0.3">
      <c r="A935" s="46"/>
    </row>
    <row r="936" spans="1:1" ht="15.75" customHeight="1" x14ac:dyDescent="0.3">
      <c r="A936" s="46"/>
    </row>
    <row r="937" spans="1:1" ht="15.75" customHeight="1" x14ac:dyDescent="0.3">
      <c r="A937" s="46"/>
    </row>
    <row r="938" spans="1:1" ht="15.75" customHeight="1" x14ac:dyDescent="0.3">
      <c r="A938" s="46"/>
    </row>
    <row r="939" spans="1:1" ht="15.75" customHeight="1" x14ac:dyDescent="0.3">
      <c r="A939" s="46"/>
    </row>
    <row r="940" spans="1:1" ht="15.75" customHeight="1" x14ac:dyDescent="0.3">
      <c r="A940" s="46"/>
    </row>
    <row r="941" spans="1:1" ht="15.75" customHeight="1" x14ac:dyDescent="0.3">
      <c r="A941" s="46"/>
    </row>
    <row r="942" spans="1:1" ht="15.75" customHeight="1" x14ac:dyDescent="0.3">
      <c r="A942" s="46"/>
    </row>
    <row r="943" spans="1:1" ht="15.75" customHeight="1" x14ac:dyDescent="0.3">
      <c r="A943" s="46"/>
    </row>
    <row r="944" spans="1:1" ht="15.75" customHeight="1" x14ac:dyDescent="0.3">
      <c r="A944" s="46"/>
    </row>
    <row r="945" spans="1:1" ht="15.75" customHeight="1" x14ac:dyDescent="0.3">
      <c r="A945" s="46"/>
    </row>
    <row r="946" spans="1:1" ht="15.75" customHeight="1" x14ac:dyDescent="0.3">
      <c r="A946" s="46"/>
    </row>
    <row r="947" spans="1:1" ht="15.75" customHeight="1" x14ac:dyDescent="0.3">
      <c r="A947" s="46"/>
    </row>
    <row r="948" spans="1:1" ht="15.75" customHeight="1" x14ac:dyDescent="0.3">
      <c r="A948" s="46"/>
    </row>
    <row r="949" spans="1:1" ht="15.75" customHeight="1" x14ac:dyDescent="0.3">
      <c r="A949" s="46"/>
    </row>
    <row r="950" spans="1:1" ht="15.75" customHeight="1" x14ac:dyDescent="0.3">
      <c r="A950" s="46"/>
    </row>
    <row r="951" spans="1:1" ht="15.75" customHeight="1" x14ac:dyDescent="0.3">
      <c r="A951" s="46"/>
    </row>
    <row r="952" spans="1:1" ht="15.75" customHeight="1" x14ac:dyDescent="0.3">
      <c r="A952" s="46"/>
    </row>
    <row r="953" spans="1:1" ht="15.75" customHeight="1" x14ac:dyDescent="0.3">
      <c r="A953" s="46"/>
    </row>
    <row r="954" spans="1:1" ht="15.75" customHeight="1" x14ac:dyDescent="0.3">
      <c r="A954" s="46"/>
    </row>
    <row r="955" spans="1:1" ht="15.75" customHeight="1" x14ac:dyDescent="0.3">
      <c r="A955" s="46"/>
    </row>
    <row r="956" spans="1:1" ht="15.75" customHeight="1" x14ac:dyDescent="0.3">
      <c r="A956" s="46"/>
    </row>
    <row r="957" spans="1:1" ht="15.75" customHeight="1" x14ac:dyDescent="0.3">
      <c r="A957" s="46"/>
    </row>
    <row r="958" spans="1:1" ht="15.75" customHeight="1" x14ac:dyDescent="0.3">
      <c r="A958" s="46"/>
    </row>
    <row r="959" spans="1:1" ht="15.75" customHeight="1" x14ac:dyDescent="0.3">
      <c r="A959" s="46"/>
    </row>
    <row r="960" spans="1:1" ht="15.75" customHeight="1" x14ac:dyDescent="0.3">
      <c r="A960" s="46"/>
    </row>
    <row r="961" spans="1:1" ht="15.75" customHeight="1" x14ac:dyDescent="0.3">
      <c r="A961" s="46"/>
    </row>
    <row r="962" spans="1:1" ht="15.75" customHeight="1" x14ac:dyDescent="0.3">
      <c r="A962" s="46"/>
    </row>
    <row r="963" spans="1:1" ht="15.75" customHeight="1" x14ac:dyDescent="0.3">
      <c r="A963" s="46"/>
    </row>
    <row r="964" spans="1:1" ht="15.75" customHeight="1" x14ac:dyDescent="0.3">
      <c r="A964" s="46"/>
    </row>
    <row r="965" spans="1:1" ht="15.75" customHeight="1" x14ac:dyDescent="0.3">
      <c r="A965" s="46"/>
    </row>
    <row r="966" spans="1:1" ht="15.75" customHeight="1" x14ac:dyDescent="0.3">
      <c r="A966" s="46"/>
    </row>
    <row r="967" spans="1:1" ht="15.75" customHeight="1" x14ac:dyDescent="0.3">
      <c r="A967" s="46"/>
    </row>
    <row r="968" spans="1:1" ht="15.75" customHeight="1" x14ac:dyDescent="0.3">
      <c r="A968" s="46"/>
    </row>
    <row r="969" spans="1:1" ht="15.75" customHeight="1" x14ac:dyDescent="0.3">
      <c r="A969" s="46"/>
    </row>
    <row r="970" spans="1:1" ht="15.75" customHeight="1" x14ac:dyDescent="0.3">
      <c r="A970" s="46"/>
    </row>
    <row r="971" spans="1:1" ht="15.75" customHeight="1" x14ac:dyDescent="0.3">
      <c r="A971" s="46"/>
    </row>
    <row r="972" spans="1:1" ht="15.75" customHeight="1" x14ac:dyDescent="0.3">
      <c r="A972" s="46"/>
    </row>
    <row r="973" spans="1:1" ht="15.75" customHeight="1" x14ac:dyDescent="0.3">
      <c r="A973" s="46"/>
    </row>
    <row r="974" spans="1:1" ht="15.75" customHeight="1" x14ac:dyDescent="0.3">
      <c r="A974" s="46"/>
    </row>
    <row r="975" spans="1:1" ht="15.75" customHeight="1" x14ac:dyDescent="0.3">
      <c r="A975" s="46"/>
    </row>
    <row r="976" spans="1:1" ht="15.75" customHeight="1" x14ac:dyDescent="0.3">
      <c r="A976" s="46"/>
    </row>
    <row r="977" spans="1:1" ht="15.75" customHeight="1" x14ac:dyDescent="0.3">
      <c r="A977" s="46"/>
    </row>
    <row r="978" spans="1:1" ht="15.75" customHeight="1" x14ac:dyDescent="0.3">
      <c r="A978" s="46"/>
    </row>
    <row r="979" spans="1:1" ht="15.75" customHeight="1" x14ac:dyDescent="0.3">
      <c r="A979" s="46"/>
    </row>
    <row r="980" spans="1:1" ht="15.75" customHeight="1" x14ac:dyDescent="0.3">
      <c r="A980" s="46"/>
    </row>
    <row r="981" spans="1:1" ht="15.75" customHeight="1" x14ac:dyDescent="0.3">
      <c r="A981" s="46"/>
    </row>
    <row r="982" spans="1:1" ht="15.75" customHeight="1" x14ac:dyDescent="0.3">
      <c r="A982" s="46"/>
    </row>
    <row r="983" spans="1:1" ht="15.75" customHeight="1" x14ac:dyDescent="0.3">
      <c r="A983" s="46"/>
    </row>
    <row r="984" spans="1:1" ht="15.75" customHeight="1" x14ac:dyDescent="0.3">
      <c r="A984" s="46"/>
    </row>
    <row r="985" spans="1:1" ht="15.75" customHeight="1" x14ac:dyDescent="0.3">
      <c r="A985" s="46"/>
    </row>
    <row r="986" spans="1:1" ht="15.75" customHeight="1" x14ac:dyDescent="0.3">
      <c r="A986" s="46"/>
    </row>
    <row r="987" spans="1:1" ht="15.75" customHeight="1" x14ac:dyDescent="0.3">
      <c r="A987" s="46"/>
    </row>
    <row r="988" spans="1:1" ht="15.75" customHeight="1" x14ac:dyDescent="0.3">
      <c r="A988" s="46"/>
    </row>
    <row r="989" spans="1:1" ht="15.75" customHeight="1" x14ac:dyDescent="0.3">
      <c r="A989" s="46"/>
    </row>
    <row r="990" spans="1:1" ht="15.75" customHeight="1" x14ac:dyDescent="0.3">
      <c r="A990" s="46"/>
    </row>
    <row r="991" spans="1:1" ht="15.75" customHeight="1" x14ac:dyDescent="0.3">
      <c r="A991" s="46"/>
    </row>
    <row r="992" spans="1:1" ht="15.75" customHeight="1" x14ac:dyDescent="0.3">
      <c r="A992" s="46"/>
    </row>
    <row r="993" spans="1:1" ht="15.75" customHeight="1" x14ac:dyDescent="0.3">
      <c r="A993" s="46"/>
    </row>
    <row r="994" spans="1:1" ht="15.75" customHeight="1" x14ac:dyDescent="0.3">
      <c r="A994" s="46"/>
    </row>
    <row r="995" spans="1:1" ht="15.75" customHeight="1" x14ac:dyDescent="0.3">
      <c r="A995" s="46"/>
    </row>
    <row r="996" spans="1:1" ht="15.75" customHeight="1" x14ac:dyDescent="0.3">
      <c r="A996" s="46"/>
    </row>
    <row r="997" spans="1:1" ht="15.75" customHeight="1" x14ac:dyDescent="0.3">
      <c r="A997" s="46"/>
    </row>
    <row r="998" spans="1:1" ht="15.75" customHeight="1" x14ac:dyDescent="0.3">
      <c r="A998" s="46"/>
    </row>
    <row r="999" spans="1:1" ht="15.75" customHeight="1" x14ac:dyDescent="0.3">
      <c r="A999" s="46"/>
    </row>
    <row r="1000" spans="1:1" ht="15.75" customHeight="1" x14ac:dyDescent="0.3">
      <c r="A1000" s="46"/>
    </row>
  </sheetData>
  <mergeCells count="49">
    <mergeCell ref="C42:D42"/>
    <mergeCell ref="A60:I60"/>
    <mergeCell ref="A61:I61"/>
    <mergeCell ref="A62:I62"/>
    <mergeCell ref="A68:B68"/>
    <mergeCell ref="G68:H68"/>
    <mergeCell ref="C44:E44"/>
    <mergeCell ref="C45:E45"/>
    <mergeCell ref="A50:C50"/>
    <mergeCell ref="G52:I52"/>
    <mergeCell ref="A53:I53"/>
    <mergeCell ref="D55:F55"/>
    <mergeCell ref="D56:F56"/>
    <mergeCell ref="D35:H35"/>
    <mergeCell ref="A39:C39"/>
    <mergeCell ref="G39:I39"/>
    <mergeCell ref="D40:F40"/>
    <mergeCell ref="H40:I40"/>
    <mergeCell ref="E31:H31"/>
    <mergeCell ref="A32:B32"/>
    <mergeCell ref="C32:I32"/>
    <mergeCell ref="D33:G33"/>
    <mergeCell ref="A34:B34"/>
    <mergeCell ref="C34:I34"/>
    <mergeCell ref="D24:F24"/>
    <mergeCell ref="F26:H26"/>
    <mergeCell ref="A28:I28"/>
    <mergeCell ref="A29:I29"/>
    <mergeCell ref="C30:I30"/>
    <mergeCell ref="A13:D13"/>
    <mergeCell ref="E13:F13"/>
    <mergeCell ref="H13:I13"/>
    <mergeCell ref="G15:H15"/>
    <mergeCell ref="G16:H16"/>
    <mergeCell ref="A10:D10"/>
    <mergeCell ref="F10:I10"/>
    <mergeCell ref="A11:D11"/>
    <mergeCell ref="F11:I11"/>
    <mergeCell ref="A12:D12"/>
    <mergeCell ref="F12:I12"/>
    <mergeCell ref="F8:I8"/>
    <mergeCell ref="F9:I9"/>
    <mergeCell ref="D1:I1"/>
    <mergeCell ref="F5:I5"/>
    <mergeCell ref="F6:I6"/>
    <mergeCell ref="A7:D7"/>
    <mergeCell ref="F7:I7"/>
    <mergeCell ref="A8:D8"/>
    <mergeCell ref="A9:D9"/>
  </mergeCells>
  <dataValidations count="1">
    <dataValidation type="list" allowBlank="1" showErrorMessage="1" sqref="A14 E26">
      <formula1>#REF!</formula1>
    </dataValidation>
  </dataValidations>
  <pageMargins left="0.59055118110236227" right="0.51181102362204722" top="0.74803149606299213" bottom="0.74803149606299213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0"/>
  <sheetViews>
    <sheetView workbookViewId="0"/>
  </sheetViews>
  <sheetFormatPr defaultColWidth="14.44140625" defaultRowHeight="15" customHeight="1" outlineLevelRow="1" x14ac:dyDescent="0.3"/>
  <cols>
    <col min="1" max="1" width="5.6640625" customWidth="1"/>
    <col min="2" max="2" width="46.33203125" customWidth="1"/>
    <col min="3" max="3" width="20.109375" customWidth="1"/>
    <col min="4" max="4" width="22" customWidth="1"/>
    <col min="5" max="5" width="9.109375" customWidth="1"/>
    <col min="6" max="6" width="82.109375" customWidth="1"/>
    <col min="7" max="7" width="9.109375" customWidth="1"/>
    <col min="8" max="8" width="47" customWidth="1"/>
    <col min="9" max="26" width="9.109375" customWidth="1"/>
  </cols>
  <sheetData>
    <row r="1" spans="1:8" ht="18.75" customHeight="1" x14ac:dyDescent="0.35">
      <c r="A1" s="77"/>
      <c r="B1" s="77"/>
      <c r="C1" s="77"/>
      <c r="D1" s="77"/>
    </row>
    <row r="2" spans="1:8" ht="18.75" customHeight="1" x14ac:dyDescent="0.35">
      <c r="A2" s="77"/>
      <c r="B2" s="77"/>
      <c r="C2" s="77"/>
      <c r="D2" s="77"/>
      <c r="E2" s="78"/>
    </row>
    <row r="3" spans="1:8" ht="18.75" customHeight="1" x14ac:dyDescent="0.35">
      <c r="A3" s="77"/>
      <c r="B3" s="77"/>
      <c r="C3" s="77"/>
      <c r="D3" s="77"/>
      <c r="E3" s="79"/>
    </row>
    <row r="4" spans="1:8" ht="18.75" customHeight="1" x14ac:dyDescent="0.35">
      <c r="A4" s="77"/>
      <c r="B4" s="77"/>
      <c r="C4" s="77"/>
      <c r="D4" s="77"/>
      <c r="E4" s="80"/>
    </row>
    <row r="5" spans="1:8" ht="18.75" customHeight="1" x14ac:dyDescent="0.35">
      <c r="A5" s="77"/>
      <c r="B5" s="77"/>
      <c r="C5" s="77"/>
      <c r="D5" s="77"/>
    </row>
    <row r="6" spans="1:8" ht="18.75" customHeight="1" x14ac:dyDescent="0.35">
      <c r="A6" s="77"/>
      <c r="B6" s="77"/>
      <c r="C6" s="77"/>
      <c r="D6" s="77"/>
    </row>
    <row r="7" spans="1:8" ht="18.75" customHeight="1" x14ac:dyDescent="0.35">
      <c r="A7" s="77"/>
      <c r="B7" s="77"/>
      <c r="C7" s="77"/>
      <c r="D7" s="77"/>
    </row>
    <row r="8" spans="1:8" ht="18.75" customHeight="1" x14ac:dyDescent="0.3">
      <c r="A8" s="81" t="s">
        <v>139</v>
      </c>
      <c r="B8" s="81"/>
      <c r="C8" s="81"/>
      <c r="D8" s="81"/>
    </row>
    <row r="9" spans="1:8" ht="18.75" customHeight="1" x14ac:dyDescent="0.3">
      <c r="A9" s="81" t="s">
        <v>140</v>
      </c>
      <c r="B9" s="81"/>
      <c r="C9" s="81"/>
      <c r="D9" s="81"/>
      <c r="F9" s="81"/>
    </row>
    <row r="10" spans="1:8" ht="18.75" customHeight="1" x14ac:dyDescent="0.3">
      <c r="A10" s="81" t="str">
        <f t="array" ref="A10">(INDEX(факультеты!$A$2:$G$20,MATCH(INDEX(абитуриенты!$A$2:$AT$3,MATCH(заявление!D1,абитуриенты!$A$2:$A$3,0),22),факультеты!$A$2:$A$20,0),3))</f>
        <v xml:space="preserve">факультета технологий управления и гуманитаризации </v>
      </c>
      <c r="B10" s="81"/>
      <c r="C10" s="81"/>
      <c r="D10" s="81"/>
      <c r="F10" s="81"/>
    </row>
    <row r="11" spans="1:8" ht="18.75" customHeight="1" x14ac:dyDescent="0.3">
      <c r="A11" s="207" t="str">
        <f t="array" ref="A11">CONCATENATE("", IF(INDEX(абитуриенты!$A$2:$AT$3, MATCH(заявление!D1,абитуриенты!$A$2:$A$3,0),21)="ДО", "в дневную", "в заочную")," форму получения")</f>
        <v>в дневную форму получения</v>
      </c>
      <c r="B11" s="189"/>
      <c r="C11" s="81"/>
      <c r="D11" s="81"/>
      <c r="F11" s="81" t="str">
        <f t="array" ref="F11">CONCATENATE("О зачислении в БНТУ ",IF(INDEX(абитуриенты!$A$2:$AT$3, MATCH(заявление!D1,абитуриенты!$A$2:$A$3,0),8)="М", "иностранного гражданина","иностранной гражданки"))</f>
        <v>О зачислении в БНТУ иностранного гражданина</v>
      </c>
    </row>
    <row r="12" spans="1:8" ht="18.75" customHeight="1" x14ac:dyDescent="0.3">
      <c r="A12" s="207" t="s">
        <v>141</v>
      </c>
      <c r="B12" s="189"/>
      <c r="C12" s="81"/>
      <c r="D12" s="81"/>
      <c r="F12" s="48" t="str">
        <f t="array" ref="F12">CONCATENATE("",IF(INDEX(абитуриенты!$A$2:$AT$3, MATCH(заявление!D1,абитуриенты!$A$2:$A$3,0),8)="М", "студентом в ","студенткой в "), IF(INDEX(абитуриенты!$A$2:$AT$3, MATCH(заявление!D1,абитуриенты!$A$2:$A$3,0),21)="ДО", "дневную", "заочную")," форму")</f>
        <v>студентом в дневную форму</v>
      </c>
    </row>
    <row r="13" spans="1:8" ht="33.75" customHeight="1" x14ac:dyDescent="0.35">
      <c r="A13" s="77"/>
      <c r="B13" s="77"/>
      <c r="C13" s="77"/>
      <c r="D13" s="77"/>
    </row>
    <row r="14" spans="1:8" ht="17.25" customHeight="1" x14ac:dyDescent="0.35">
      <c r="A14" s="208" t="s">
        <v>142</v>
      </c>
      <c r="B14" s="189"/>
      <c r="C14" s="77"/>
      <c r="D14" s="77"/>
    </row>
    <row r="15" spans="1:8" ht="108.75" customHeight="1" x14ac:dyDescent="0.3">
      <c r="A15" s="203" t="s">
        <v>143</v>
      </c>
      <c r="B15" s="189"/>
      <c r="C15" s="189"/>
      <c r="D15" s="189"/>
      <c r="F15" s="84" t="str">
        <f t="array" ref="F15">CONCATENATE("        Зачислить ",TEXT(INDEX(абитуриенты!$A$2:$AT$3,MATCH(заявление!D1,абитуриенты!$A$2:$A$3,0),33),"ДД.ММ.ГГГГ"), " в БНТУ ",IF(INDEX(абитуриенты!$A$2:$AT$3, MATCH(заявление!D1,абитуриенты!$A$2:$A$3,0),8)="М", " иностранного гражданина"," иностранную гражданку"),, IF(INDEX(абитуриенты!$A$2:$AT$3, MATCH(заявление!D1,абитуриенты!$A$2:$A$3,0),8)="М", " студентом"," студенткой")," 1 курса  учебной группы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", сводная!C4, "  на профилизацию """,сводная!C5,""" ",  CONCATENATE(INDEX(факультеты!$A$2:$G$20,MATCH(INDEX(абитуриенты!$A$2:$AT$3,MATCH(заявление!D1,абитуриенты!$A$2:$A$3,0),22),факультеты!$A$2:$A$20,0),3),)," для освоения соответствующей образовательной программы на русском языке нижеследующее лицо"," заключившее нижеуказанный договор о подготовке специалиста с высшим образованием на платной основе в БНТУ и приступить студенту", ","," указанному в настоящем приказе", ",", " к освоению содержания образовательной программы с 01.09.2023","", "", "", "", ":")</f>
        <v xml:space="preserve">        Зачислить ДД.ММ.ГГГГ в БНТУ  иностранного гражданина студентом 1 курса  учебной группы 10808324 в дневную форму получения образования на платной основе на специальность 6-05-0311-02 "Экономика и управление"  на профилизацию "Организация и безопасность дорожного движения" факультета технологий управления и гуманитаризации  для освоения соответствующей образовательной программы на русском языке нижеследующее лицо заключившее нижеуказанный договор о подготовке специалиста с высшим образованием на платной основе в БНТУ и приступить студенту, указанному в настоящем приказе, к освоению содержания образовательной программы с 01.09.2023:</v>
      </c>
      <c r="H15" s="85" t="str">
        <f t="array" ref="H15">CONCATENATE("        Зачислить ",TEXT(INDEX(абитуриенты!$A$2:$AT$3,MATCH(заявление!D1,абитуриенты!$A$2:$A$3,0),33),"ДД.ММ.ГГГГ"), " в БНТУ ",IF(INDEX(абитуриенты!$A$2:$AT$3, MATCH(заявление!D1,абитуриенты!$A$2:$A$3,0),8)="М", " иностранного гражданина"," иностранную гражданку"),, IF(INDEX(абитуриенты!$A$2:$AT$3, MATCH(заявление!D1,абитуриенты!$A$2:$A$3,0),8)="М", " студентом"," студенткой")," 1 курса ",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             ", сводная!C4, "  на профилизацию """,сводная!C5,""" ",  CONCATENATE(INDEX(факультеты!$A$2:$G$20,MATCH(INDEX(абитуриенты!$A$2:$AT$3,MATCH(заявление!D1,абитуриенты!$A$2:$A$3,0),22),факультеты!$A$2:$A$20,0),3),)," для освоения соответствующей образовательной программы на русском языке нижеследующее лицо", ",", " заключившее нижеуказанный договор о подготовке специалиста с высшим образованием на платной основе в БНТУ и приступить студенту", ","," указанному в настоящем приказе", ",", " к освоению содержания образовательной программы с 01.09.2023","", "", "", "", ":")</f>
        <v xml:space="preserve">        Зачислить ДД.ММ.ГГГГ в БНТУ  иностранного гражданина студентом 1 курса  в дневную форму получения образования на платной основе на специальность              6-05-0311-02 "Экономика и управление"  на профилизацию "Организация и безопасность дорожного движения" факультета технологий управления и гуманитаризации  для освоения соответствующей образовательной программы на русском языке нижеследующее лицо, заключившее нижеуказанный договор о подготовке специалиста с высшим образованием на платной основе в БНТУ и приступить студенту, указанному в настоящем приказе, к освоению содержания образовательной программы с 01.09.2023:</v>
      </c>
    </row>
    <row r="16" spans="1:8" ht="5.25" customHeight="1" x14ac:dyDescent="0.3">
      <c r="A16" s="203"/>
      <c r="B16" s="189"/>
      <c r="C16" s="189"/>
      <c r="D16" s="189"/>
    </row>
    <row r="17" spans="1:9" ht="46.5" customHeight="1" x14ac:dyDescent="0.3">
      <c r="A17" s="86" t="s">
        <v>144</v>
      </c>
      <c r="B17" s="86" t="s">
        <v>145</v>
      </c>
      <c r="C17" s="209" t="s">
        <v>146</v>
      </c>
      <c r="D17" s="205"/>
      <c r="F17" s="48" t="str">
        <f t="array" ref="F17">CONCATENATE("       Нижеследующее лицо, "," ", "из числа иностранных граждан, ", ," заключившее нижеуказанный договор о подготовке специалиста с высшим образованием на платной основе в БНТУ,"," зачислить","   ",TEXT(INDEX(абитуриенты!$A$2:$AT$3,MATCH(заявление!D1,абитуриенты!$A$2:$A$3,0),33),"ДД.ММ.ГГГГ"), " в БНТУ ",, IF(INDEX(абитуриенты!$A$2:$AT$3, MATCH(заявление!D1,абитуриенты!$A$2:$A$3,0),8)="М", " студентом"," студенткой")," 1 курса  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                                ", сводная!C4, "   ", ,   CONCATENATE(INDEX(факультеты!$A$2:$G$20,MATCH(INDEX(абитуриенты!$A$2:$AT$3,MATCH(заявление!D1,абитуриенты!$A$2:$A$3,0),22),факультеты!$A$2:$A$20,0),3),), , ," и приступить студенту", ","," указанному в настоящем приказе", ",", " к освоению содержания образовательной программы на русском языке с 01.09.2023","", "", "", "", ":")</f>
        <v xml:space="preserve">       Нижеследующее лицо,  из числа иностранных граждан,  заключившее нижеуказанный договор о подготовке специалиста с высшим образованием на платной основе в БНТУ, зачислить   ДД.ММ.ГГГГ в БНТУ  студентом 1 курса   10808324 в дневную форму получения образования на платной основе на специальность                                 6-05-0311-02 "Экономика и управление"   факультета технологий управления и гуманитаризации  и приступить студенту, указанному в настоящем приказе, к освоению содержания образовательной программы на русском языке с 01.09.2023:</v>
      </c>
      <c r="H17" s="48" t="str">
        <f t="array" ref="H17">CONCATENATE("        Зачислить ",TEXT(INDEX(абитуриенты!$A$2:$AT$3,MATCH(заявление!D1,абитуриенты!$A$2:$A$3,0),33),"ДД.ММ.ГГГГ"), " в БНТУ ",IF(INDEX(абитуриенты!$A$2:$AT$3, MATCH(заявление!D1,абитуриенты!$A$2:$A$3,0),8)="М", " иностранного гражданина"," иностранную гражданку"),, IF(INDEX(абитуриенты!$A$2:$AT$3, MATCH(заявление!D1,абитуриенты!$A$2:$A$3,0),8)="М", " студентом"," студенткой")," 1 курса  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                                ", сводная!C4, "   ", "  на профилизацию """,сводная!C5,""" ", CONCATENATE(INDEX(факультеты!$A$2:$G$20,MATCH(INDEX(абитуриенты!$A$2:$AT$3,MATCH(заявление!D1,абитуриенты!$A$2:$A$3,0),22),факультеты!$A$2:$A$20,0),3),)," для освоения соответствующей образовательной программы на русском языке нижеследующее лицо,"," заключившее нижеуказанный договор о подготовке специалиста с высшим образованием на платной основе в БНТУ и приступить студенту", ","," указанному в настоящем приказе", ",", " к освоению содержания образовательной программы с 01.09.2023","", "", "", "", ":")</f>
        <v xml:space="preserve">        Зачислить ДД.ММ.ГГГГ в БНТУ  иностранного гражданина студентом 1 курса   10808324 в дневную форму получения образования на платной основе на специальность                                 6-05-0311-02 "Экономика и управление"     на профилизацию "Организация и безопасность дорожного движения" факультета технологий управления и гуманитаризации  для освоения соответствующей образовательной программы на русском языке нижеследующее лицо, заключившее нижеуказанный договор о подготовке специалиста с высшим образованием на платной основе в БНТУ и приступить студенту, указанному в настоящем приказе, к освоению содержания образовательной программы с 01.09.2023:</v>
      </c>
    </row>
    <row r="18" spans="1:9" ht="36.75" customHeight="1" x14ac:dyDescent="0.35">
      <c r="A18" s="87">
        <v>1</v>
      </c>
      <c r="B18" s="88" t="str">
        <f>сводная!C10</f>
        <v>Yang  Haobo  (да, гражданин Китайской Народной Республики)</v>
      </c>
      <c r="C18" s="204" t="str">
        <f t="array" ref="C18">CONCATENATE("от ", TEXT(INDEX(абитуриенты!$A$2:$AT$3,MATCH(заявление!D1,абитуриенты!$A$2:$A$3,0),33),"ДД.ММ.ГГГГ")," №",INDEX(абитуриенты!$A$2:$AT$3,MATCH(заявление!D1,абитуриенты!$A$2:$A$3,0),32))</f>
        <v>от ДД.ММ.ГГГГ №1208120240001001</v>
      </c>
      <c r="D18" s="205"/>
    </row>
    <row r="19" spans="1:9" ht="54.75" customHeight="1" x14ac:dyDescent="0.3">
      <c r="A19" s="202" t="s">
        <v>147</v>
      </c>
      <c r="B19" s="176"/>
      <c r="C19" s="176"/>
      <c r="D19" s="176"/>
      <c r="F19" s="203" t="str">
        <f t="array" ref="F19">CONCATENATE("         2. Декану ",INDEX(абитуриенты!$A$2:$AT$3,MATCH(заявление!D1,абитуриенты!$A$2:$A$3,0),22)," ",INDEX(факультеты!$A$2:$G$20,MATCH(сводная!H15,факультеты!$D$2:$D$20,0),7), "  обеспечить разработку и утверждение индивидуального плана обучения студента, указанного в пункте 1 настоящего приказа по специальности ",сводная!C4, ", за 1 курс.")</f>
        <v xml:space="preserve">         2. Декану ФТУГ Бровке Г.М.  обеспечить разработку и утверждение индивидуального плана обучения студента, указанного в пункте 1 настоящего приказа по специальности 6-05-0311-02 "Экономика и управление", за 1 курс.</v>
      </c>
      <c r="G19" s="189"/>
      <c r="H19" s="189"/>
      <c r="I19" s="189"/>
    </row>
    <row r="20" spans="1:9" ht="22.5" customHeight="1" x14ac:dyDescent="0.3">
      <c r="A20" s="203" t="str">
        <f t="array" ref="A20">CONCATENATE("Основание: решение приемной комиссии БНТУ (протокол от ",TEXT(INDEX(абитуриенты!$A$2:$AT$3,MATCH(заявление!D1,абитуриенты!$A$2:$A$3,0),33),"ДД.ММ.ГГГГ"), " №", INDEX(абитуриенты!$A$2:$AT$3,MATCH(заявление!D1,абитуриенты!$A$2:$A$3,0),34),").")</f>
        <v>Основание: решение приемной комиссии БНТУ (протокол от ДД.ММ.ГГГГ №3).</v>
      </c>
      <c r="B20" s="189"/>
      <c r="C20" s="189"/>
      <c r="D20" s="189"/>
      <c r="F20" s="203" t="str">
        <f t="array" ref="F20">CONCATENATE("Основание: решение приемной комиссии БНТУ (протокол от ",TEXT(INDEX(абитуриенты!$A$2:$AT$3,MATCH(заявление!D1,абитуриенты!$A$2:$A$3,0),33),"ДД.ММ.ГГГГ"), " №", INDEX(абитуриенты!$A$2:$AT$3,MATCH(заявление!D1,абитуриенты!$A$2:$A$3,0),34),").")</f>
        <v>Основание: решение приемной комиссии БНТУ (протокол от ДД.ММ.ГГГГ №3).</v>
      </c>
      <c r="G20" s="189"/>
      <c r="H20" s="189"/>
      <c r="I20" s="189"/>
    </row>
    <row r="21" spans="1:9" ht="11.25" customHeight="1" x14ac:dyDescent="0.35">
      <c r="A21" s="77"/>
      <c r="B21" s="77"/>
      <c r="C21" s="77"/>
      <c r="D21" s="77"/>
    </row>
    <row r="22" spans="1:9" ht="8.25" customHeight="1" x14ac:dyDescent="0.35">
      <c r="A22" s="77"/>
      <c r="B22" s="77"/>
      <c r="C22" s="77"/>
      <c r="D22" s="77"/>
      <c r="F22" s="89"/>
    </row>
    <row r="23" spans="1:9" ht="41.25" customHeight="1" x14ac:dyDescent="0.35">
      <c r="A23" s="90" t="s">
        <v>148</v>
      </c>
      <c r="B23" s="91"/>
      <c r="C23" s="206" t="s">
        <v>149</v>
      </c>
      <c r="D23" s="189"/>
      <c r="F23" s="92" t="str">
        <f t="array" ref="F23">CONCATENATE("Основание: решение приемной комиссии БНТУ (протокол от ",TEXT(INDEX(абитуриенты!$A$2:$AT$3,MATCH(заявление!D1,абитуриенты!$A$2:$A$3,0),33),"ДД.ММ.ГГГГ"), " №", INDEX(абитуриенты!$A$2:$AT$3,MATCH(заявление!D1,абитуриенты!$A$2:$A$3,0),34),"), договор о подготовке специалиста с высшим образованием  на платной основе в БНТУ от ",C18,"", ".")</f>
        <v>Основание: решение приемной комиссии БНТУ (протокол от ДД.ММ.ГГГГ №3), договор о подготовке специалиста с высшим образованием  на платной основе в БНТУ от от ДД.ММ.ГГГГ №1208120240001001.</v>
      </c>
    </row>
    <row r="24" spans="1:9" ht="41.25" customHeight="1" x14ac:dyDescent="0.35">
      <c r="A24" s="91"/>
      <c r="B24" s="91"/>
      <c r="C24" s="93"/>
      <c r="D24" s="93"/>
    </row>
    <row r="25" spans="1:9" ht="32.25" customHeight="1" x14ac:dyDescent="0.35">
      <c r="A25" s="91"/>
      <c r="B25" s="91" t="s">
        <v>150</v>
      </c>
      <c r="C25" s="91"/>
      <c r="D25" s="91"/>
      <c r="H25" s="48" t="s">
        <v>106</v>
      </c>
    </row>
    <row r="26" spans="1:9" ht="96" customHeight="1" x14ac:dyDescent="0.3">
      <c r="A26" s="212"/>
      <c r="B26" s="189"/>
      <c r="C26" s="90"/>
      <c r="D26" s="90"/>
    </row>
    <row r="27" spans="1:9" ht="18.75" hidden="1" customHeight="1" x14ac:dyDescent="0.3">
      <c r="A27" s="90" t="s">
        <v>151</v>
      </c>
      <c r="B27" s="90"/>
      <c r="C27" s="90"/>
      <c r="D27" s="90"/>
      <c r="F27" s="94" t="s">
        <v>152</v>
      </c>
      <c r="G27" s="90"/>
    </row>
    <row r="28" spans="1:9" ht="18.75" hidden="1" customHeight="1" x14ac:dyDescent="0.3">
      <c r="A28" s="211" t="s">
        <v>153</v>
      </c>
      <c r="B28" s="189"/>
      <c r="C28" s="90"/>
      <c r="D28" s="90"/>
      <c r="F28" s="213" t="s">
        <v>154</v>
      </c>
      <c r="G28" s="189"/>
    </row>
    <row r="29" spans="1:9" ht="18.75" hidden="1" customHeight="1" x14ac:dyDescent="0.3">
      <c r="A29" s="90" t="s">
        <v>155</v>
      </c>
      <c r="B29" s="90"/>
      <c r="C29" s="90"/>
      <c r="D29" s="90"/>
      <c r="F29" s="211" t="s">
        <v>156</v>
      </c>
      <c r="G29" s="189"/>
    </row>
    <row r="30" spans="1:9" ht="18.75" hidden="1" customHeight="1" x14ac:dyDescent="0.3">
      <c r="A30" s="95" t="s">
        <v>157</v>
      </c>
      <c r="B30" s="95"/>
      <c r="C30" s="90"/>
      <c r="D30" s="90"/>
      <c r="F30" s="90" t="s">
        <v>158</v>
      </c>
      <c r="G30" s="90"/>
    </row>
    <row r="31" spans="1:9" ht="18.75" hidden="1" customHeight="1" x14ac:dyDescent="0.3">
      <c r="A31" s="214" t="s">
        <v>159</v>
      </c>
      <c r="B31" s="189"/>
      <c r="C31" s="90"/>
      <c r="D31" s="90"/>
    </row>
    <row r="32" spans="1:9" ht="18.75" hidden="1" customHeight="1" x14ac:dyDescent="0.3">
      <c r="A32" s="95" t="s">
        <v>155</v>
      </c>
      <c r="B32" s="95"/>
      <c r="C32" s="90"/>
      <c r="D32" s="90"/>
    </row>
    <row r="33" spans="1:7" ht="18.75" hidden="1" customHeight="1" x14ac:dyDescent="0.3">
      <c r="A33" s="90" t="s">
        <v>157</v>
      </c>
      <c r="B33" s="90"/>
      <c r="C33" s="90"/>
      <c r="D33" s="90"/>
    </row>
    <row r="34" spans="1:7" ht="18.75" hidden="1" customHeight="1" x14ac:dyDescent="0.3">
      <c r="A34" s="211" t="s">
        <v>160</v>
      </c>
      <c r="B34" s="189"/>
      <c r="C34" s="90"/>
      <c r="D34" s="90"/>
    </row>
    <row r="35" spans="1:7" ht="18.75" hidden="1" customHeight="1" x14ac:dyDescent="0.3">
      <c r="A35" s="90" t="s">
        <v>155</v>
      </c>
      <c r="B35" s="90"/>
      <c r="C35" s="90"/>
      <c r="D35" s="90"/>
    </row>
    <row r="36" spans="1:7" ht="18.75" hidden="1" customHeight="1" outlineLevel="1" x14ac:dyDescent="0.3">
      <c r="A36" s="90" t="s">
        <v>157</v>
      </c>
      <c r="B36" s="90"/>
      <c r="C36" s="90"/>
      <c r="D36" s="90"/>
    </row>
    <row r="37" spans="1:7" ht="18.75" hidden="1" customHeight="1" outlineLevel="1" x14ac:dyDescent="0.3">
      <c r="A37" s="211" t="s">
        <v>160</v>
      </c>
      <c r="B37" s="189"/>
      <c r="C37" s="90"/>
      <c r="D37" s="90"/>
    </row>
    <row r="38" spans="1:7" ht="18.75" hidden="1" customHeight="1" outlineLevel="1" x14ac:dyDescent="0.3">
      <c r="A38" s="90" t="s">
        <v>161</v>
      </c>
      <c r="B38" s="90"/>
      <c r="C38" s="90"/>
      <c r="D38" s="90"/>
    </row>
    <row r="39" spans="1:7" ht="18.75" hidden="1" customHeight="1" collapsed="1" x14ac:dyDescent="0.3">
      <c r="A39" s="90" t="s">
        <v>162</v>
      </c>
      <c r="B39" s="90"/>
      <c r="C39" s="90"/>
      <c r="D39" s="90"/>
    </row>
    <row r="40" spans="1:7" ht="33" hidden="1" customHeight="1" x14ac:dyDescent="0.35">
      <c r="A40" s="91"/>
      <c r="B40" s="90" t="s">
        <v>163</v>
      </c>
      <c r="C40" s="90"/>
      <c r="D40" s="90"/>
    </row>
    <row r="41" spans="1:7" ht="18.75" customHeight="1" x14ac:dyDescent="0.3">
      <c r="A41" s="96" t="s">
        <v>151</v>
      </c>
      <c r="B41" s="96"/>
      <c r="C41" s="90"/>
      <c r="D41" s="90"/>
    </row>
    <row r="42" spans="1:7" ht="18.75" customHeight="1" x14ac:dyDescent="0.3">
      <c r="A42" s="210" t="s">
        <v>153</v>
      </c>
      <c r="B42" s="189"/>
      <c r="C42" s="90"/>
      <c r="D42" s="90"/>
    </row>
    <row r="43" spans="1:7" ht="18.75" customHeight="1" x14ac:dyDescent="0.3">
      <c r="A43" s="96" t="s">
        <v>155</v>
      </c>
      <c r="B43" s="96"/>
      <c r="C43" s="90"/>
      <c r="D43" s="90"/>
    </row>
    <row r="44" spans="1:7" ht="18" customHeight="1" x14ac:dyDescent="0.3">
      <c r="A44" s="90" t="s">
        <v>157</v>
      </c>
      <c r="B44" s="90"/>
      <c r="C44" s="90"/>
      <c r="D44" s="90"/>
      <c r="F44" s="94"/>
      <c r="G44" s="90"/>
    </row>
    <row r="45" spans="1:7" ht="15.75" customHeight="1" x14ac:dyDescent="0.3">
      <c r="A45" s="211" t="s">
        <v>160</v>
      </c>
      <c r="B45" s="189"/>
      <c r="C45" s="90"/>
      <c r="D45" s="90"/>
      <c r="F45" s="211"/>
      <c r="G45" s="189"/>
    </row>
    <row r="46" spans="1:7" ht="19.5" customHeight="1" x14ac:dyDescent="0.3">
      <c r="A46" s="90" t="s">
        <v>155</v>
      </c>
      <c r="B46" s="90"/>
      <c r="C46" s="90"/>
      <c r="D46" s="90"/>
      <c r="F46" s="90"/>
      <c r="G46" s="90"/>
    </row>
    <row r="47" spans="1:7" ht="18.75" customHeight="1" x14ac:dyDescent="0.3">
      <c r="A47" s="94" t="s">
        <v>164</v>
      </c>
      <c r="B47" s="90"/>
      <c r="C47" s="90"/>
      <c r="D47" s="90"/>
      <c r="F47" s="90"/>
      <c r="G47" s="90"/>
    </row>
    <row r="48" spans="1:7" ht="18.75" customHeight="1" x14ac:dyDescent="0.3">
      <c r="A48" s="211" t="s">
        <v>165</v>
      </c>
      <c r="B48" s="189"/>
      <c r="C48" s="90"/>
      <c r="D48" s="90"/>
      <c r="F48" s="90"/>
      <c r="G48" s="90"/>
    </row>
    <row r="49" spans="1:7" ht="18.75" customHeight="1" x14ac:dyDescent="0.3">
      <c r="A49" s="90" t="s">
        <v>158</v>
      </c>
      <c r="B49" s="90"/>
      <c r="C49" s="90"/>
      <c r="D49" s="90"/>
      <c r="F49" s="90"/>
      <c r="G49" s="90"/>
    </row>
    <row r="50" spans="1:7" ht="18.75" customHeight="1" x14ac:dyDescent="0.35">
      <c r="A50" s="90" t="str">
        <f>сводная!B12</f>
        <v>Ответственный секретарь приемной комиссии</v>
      </c>
      <c r="B50" s="90"/>
      <c r="C50" s="90"/>
      <c r="D50" s="77"/>
    </row>
    <row r="51" spans="1:7" ht="18.75" customHeight="1" x14ac:dyDescent="0.35">
      <c r="A51" s="90" t="s">
        <v>166</v>
      </c>
      <c r="B51" s="90"/>
      <c r="C51" s="90"/>
      <c r="D51" s="77"/>
    </row>
    <row r="52" spans="1:7" ht="18.75" customHeight="1" x14ac:dyDescent="0.35">
      <c r="A52" s="211" t="str">
        <f>CONCATENATE("__________________",сводная!H12)</f>
        <v>__________________Н.А. Афанасьева</v>
      </c>
      <c r="B52" s="189"/>
      <c r="C52" s="90"/>
      <c r="D52" s="77"/>
    </row>
    <row r="53" spans="1:7" ht="18.75" customHeight="1" x14ac:dyDescent="0.35">
      <c r="A53" s="90" t="s">
        <v>155</v>
      </c>
      <c r="B53" s="90"/>
      <c r="C53" s="90"/>
      <c r="D53" s="77"/>
    </row>
    <row r="54" spans="1:7" ht="18.75" customHeight="1" x14ac:dyDescent="0.35">
      <c r="A54" s="90" t="str">
        <f>заявление!A44</f>
        <v>Декан ФТУГ</v>
      </c>
      <c r="B54" s="90"/>
      <c r="C54" s="90"/>
      <c r="D54" s="77"/>
    </row>
    <row r="55" spans="1:7" ht="18.75" customHeight="1" x14ac:dyDescent="0.35">
      <c r="A55" s="211" t="str">
        <f>CONCATENATE("__________________",заявление!G44)</f>
        <v>__________________Г.М. Бровка</v>
      </c>
      <c r="B55" s="189"/>
      <c r="C55" s="90"/>
      <c r="D55" s="77"/>
    </row>
    <row r="56" spans="1:7" ht="18.75" customHeight="1" x14ac:dyDescent="0.35">
      <c r="A56" s="90" t="s">
        <v>155</v>
      </c>
      <c r="B56" s="90"/>
      <c r="C56" s="90"/>
      <c r="D56" s="77"/>
    </row>
    <row r="57" spans="1:7" ht="18.75" customHeight="1" x14ac:dyDescent="0.35">
      <c r="A57" s="90" t="str">
        <f>заявление!B55</f>
        <v>Декан ФМС</v>
      </c>
      <c r="B57" s="90"/>
      <c r="C57" s="77"/>
      <c r="D57" s="77"/>
    </row>
    <row r="58" spans="1:7" ht="18.75" customHeight="1" x14ac:dyDescent="0.35">
      <c r="A58" s="211" t="str">
        <f>CONCATENATE("__________________",заявление!H55)</f>
        <v>__________________П.И. Ширвель</v>
      </c>
      <c r="B58" s="189"/>
      <c r="C58" s="77"/>
      <c r="D58" s="77"/>
    </row>
    <row r="59" spans="1:7" ht="24" customHeight="1" x14ac:dyDescent="0.35">
      <c r="A59" s="90" t="s">
        <v>155</v>
      </c>
      <c r="B59" s="90"/>
      <c r="C59" s="77"/>
      <c r="D59" s="77"/>
    </row>
    <row r="60" spans="1:7" ht="409.5" customHeight="1" x14ac:dyDescent="0.35">
      <c r="A60" s="77"/>
      <c r="B60" s="97" t="s">
        <v>167</v>
      </c>
      <c r="C60" s="77"/>
      <c r="D60" s="77"/>
      <c r="F60" s="48" t="str">
        <f t="array" ref="F60">CONCATENATE("       Нижеследующее лицо  из числа иностранных граждан, ", ," заключившее нижеуказанный договор о подготовке специалиста с высшим образованием на платной основе в БНТУ,"," зачислить","   ",TEXT(INDEX(абитуриенты!$A$2:$AT$3,MATCH(заявление!D1,абитуриенты!$A$2:$A$3,0),33),"ДД.ММ.ГГГГ"), " в БНТУ ",, IF(INDEX(абитуриенты!$A$2:$AT$3, MATCH(заявление!D1,абитуриенты!$A$2:$A$3,0),8)="М", " студентом"," студенткой")," 1 курса в учебную группу 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", сводная!C4, " ", , "на профилизацию """,сводная!C5,"""  ",CONCATENATE(INDEX(факультеты!$A$2:$G$20,MATCH(INDEX(абитуриенты!$A$2:$AT$3,MATCH(заявление!D1,абитуриенты!$A$2:$A$3,0),22),факультеты!$A$2:$A$20,0),3),),  " и приступить студенту", ","," указанному в настоящем приказе", ",", " к освоению содержания образовательной программы на русском языке с 01.09.2023","", "", "", "", ":")</f>
        <v xml:space="preserve">       Нижеследующее лицо  из числа иностранных граждан,  заключившее нижеуказанный договор о подготовке специалиста с высшим образованием на платной основе в БНТУ, зачислить   ДД.ММ.ГГГГ в БНТУ  студентом 1 курса в учебную группу  10808324 в дневную форму получения образования на платной основе на специальность 6-05-0311-02 "Экономика и управление" на профилизацию "Организация и безопасность дорожного движения"  факультета технологий управления и гуманитаризации  и приступить студенту, указанному в настоящем приказе, к освоению содержания образовательной программы на русском языке с 01.09.2023:</v>
      </c>
    </row>
    <row r="61" spans="1:7" ht="18.75" customHeight="1" x14ac:dyDescent="0.35">
      <c r="A61" s="77"/>
      <c r="B61" s="98" t="s">
        <v>168</v>
      </c>
      <c r="C61" s="77"/>
      <c r="D61" s="77"/>
    </row>
    <row r="62" spans="1:7" ht="66.75" customHeight="1" x14ac:dyDescent="0.35">
      <c r="A62" s="77"/>
      <c r="B62" s="99"/>
      <c r="C62" s="77"/>
      <c r="D62" s="77"/>
    </row>
    <row r="63" spans="1:7" ht="18.75" customHeight="1" x14ac:dyDescent="0.35">
      <c r="A63" s="77"/>
      <c r="B63" s="77"/>
      <c r="C63" s="77"/>
      <c r="D63" s="77"/>
    </row>
    <row r="64" spans="1:7" ht="18.75" customHeight="1" x14ac:dyDescent="0.35">
      <c r="A64" s="77"/>
      <c r="B64" s="77"/>
      <c r="C64" s="77"/>
      <c r="D64" s="77"/>
    </row>
    <row r="65" spans="1:4" ht="18.75" customHeight="1" x14ac:dyDescent="0.35">
      <c r="A65" s="77"/>
      <c r="B65" s="77"/>
      <c r="C65" s="77"/>
      <c r="D65" s="77"/>
    </row>
    <row r="66" spans="1:4" ht="18.75" customHeight="1" x14ac:dyDescent="0.3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   <c r="D67" s="77"/>
    </row>
    <row r="68" spans="1:4" ht="18.75" customHeight="1" x14ac:dyDescent="0.35">
      <c r="A68" s="77"/>
      <c r="B68" s="77"/>
      <c r="C68" s="77"/>
      <c r="D68" s="77"/>
    </row>
    <row r="69" spans="1:4" ht="18.75" customHeight="1" x14ac:dyDescent="0.35">
      <c r="A69" s="77"/>
      <c r="B69" s="77"/>
      <c r="C69" s="77"/>
      <c r="D69" s="77"/>
    </row>
    <row r="70" spans="1:4" ht="18.75" customHeight="1" x14ac:dyDescent="0.35">
      <c r="A70" s="77"/>
      <c r="B70" s="77"/>
      <c r="C70" s="77"/>
      <c r="D70" s="77"/>
    </row>
    <row r="71" spans="1:4" ht="18.75" customHeight="1" x14ac:dyDescent="0.35">
      <c r="A71" s="77"/>
      <c r="B71" s="77"/>
      <c r="C71" s="77"/>
      <c r="D71" s="77"/>
    </row>
    <row r="72" spans="1:4" ht="18.75" customHeight="1" x14ac:dyDescent="0.35">
      <c r="A72" s="77"/>
      <c r="B72" s="77"/>
      <c r="C72" s="77"/>
      <c r="D72" s="77"/>
    </row>
    <row r="73" spans="1:4" ht="18.75" customHeight="1" x14ac:dyDescent="0.35">
      <c r="A73" s="77"/>
      <c r="B73" s="77"/>
      <c r="C73" s="77"/>
      <c r="D73" s="77"/>
    </row>
    <row r="74" spans="1:4" ht="18.75" customHeight="1" x14ac:dyDescent="0.35">
      <c r="A74" s="77"/>
      <c r="B74" s="77"/>
      <c r="C74" s="77"/>
      <c r="D74" s="77"/>
    </row>
    <row r="75" spans="1:4" ht="18.75" customHeight="1" x14ac:dyDescent="0.35">
      <c r="A75" s="77"/>
      <c r="B75" s="77"/>
      <c r="C75" s="77"/>
      <c r="D75" s="77"/>
    </row>
    <row r="76" spans="1:4" ht="18.75" customHeight="1" x14ac:dyDescent="0.35">
      <c r="A76" s="77"/>
      <c r="B76" s="77"/>
      <c r="C76" s="77"/>
      <c r="D76" s="77"/>
    </row>
    <row r="77" spans="1:4" ht="18.75" customHeight="1" x14ac:dyDescent="0.35">
      <c r="A77" s="77"/>
      <c r="B77" s="77"/>
      <c r="C77" s="77"/>
      <c r="D77" s="77"/>
    </row>
    <row r="78" spans="1:4" ht="18.75" customHeight="1" x14ac:dyDescent="0.35">
      <c r="A78" s="77"/>
      <c r="B78" s="77"/>
      <c r="C78" s="77"/>
      <c r="D78" s="77"/>
    </row>
    <row r="79" spans="1:4" ht="18.75" customHeight="1" x14ac:dyDescent="0.35">
      <c r="A79" s="77"/>
      <c r="B79" s="77"/>
      <c r="C79" s="77"/>
      <c r="D79" s="77"/>
    </row>
    <row r="80" spans="1:4" ht="18.75" customHeight="1" x14ac:dyDescent="0.35">
      <c r="A80" s="77"/>
      <c r="B80" s="77"/>
      <c r="C80" s="77"/>
      <c r="D80" s="77"/>
    </row>
    <row r="81" spans="1:4" ht="18.75" customHeight="1" x14ac:dyDescent="0.35">
      <c r="A81" s="77"/>
      <c r="B81" s="77"/>
      <c r="C81" s="77"/>
      <c r="D81" s="77"/>
    </row>
    <row r="82" spans="1:4" ht="18.75" customHeight="1" x14ac:dyDescent="0.35">
      <c r="A82" s="77"/>
      <c r="B82" s="77"/>
      <c r="C82" s="77"/>
      <c r="D82" s="77"/>
    </row>
    <row r="83" spans="1:4" ht="18.75" customHeight="1" x14ac:dyDescent="0.35">
      <c r="A83" s="77"/>
      <c r="B83" s="77"/>
      <c r="C83" s="77"/>
      <c r="D83" s="77"/>
    </row>
    <row r="84" spans="1:4" ht="18.75" customHeight="1" x14ac:dyDescent="0.35">
      <c r="A84" s="77"/>
      <c r="B84" s="77"/>
      <c r="C84" s="77"/>
      <c r="D84" s="77"/>
    </row>
    <row r="85" spans="1:4" ht="18.75" customHeight="1" x14ac:dyDescent="0.35">
      <c r="A85" s="77"/>
      <c r="B85" s="77"/>
      <c r="C85" s="77"/>
      <c r="D85" s="77"/>
    </row>
    <row r="86" spans="1:4" ht="18.75" customHeight="1" x14ac:dyDescent="0.35">
      <c r="A86" s="77"/>
      <c r="B86" s="77"/>
      <c r="C86" s="77"/>
      <c r="D86" s="77"/>
    </row>
    <row r="87" spans="1:4" ht="18.75" customHeight="1" x14ac:dyDescent="0.35">
      <c r="A87" s="77"/>
      <c r="B87" s="77"/>
      <c r="C87" s="77"/>
      <c r="D87" s="77"/>
    </row>
    <row r="88" spans="1:4" ht="18.75" customHeight="1" x14ac:dyDescent="0.35">
      <c r="A88" s="77"/>
      <c r="B88" s="77"/>
      <c r="C88" s="77"/>
      <c r="D88" s="77"/>
    </row>
    <row r="89" spans="1:4" ht="18.75" customHeight="1" x14ac:dyDescent="0.35">
      <c r="A89" s="77"/>
      <c r="B89" s="77"/>
      <c r="C89" s="77"/>
      <c r="D89" s="77"/>
    </row>
    <row r="90" spans="1:4" ht="18.75" customHeight="1" x14ac:dyDescent="0.35">
      <c r="A90" s="77"/>
      <c r="B90" s="77"/>
      <c r="C90" s="77"/>
      <c r="D90" s="77"/>
    </row>
    <row r="91" spans="1:4" ht="18.75" customHeight="1" x14ac:dyDescent="0.35">
      <c r="A91" s="77"/>
      <c r="B91" s="77"/>
      <c r="C91" s="77"/>
      <c r="D91" s="77"/>
    </row>
    <row r="92" spans="1:4" ht="18.75" customHeight="1" x14ac:dyDescent="0.35">
      <c r="A92" s="77"/>
      <c r="B92" s="77"/>
      <c r="C92" s="77"/>
      <c r="D92" s="77"/>
    </row>
    <row r="93" spans="1:4" ht="18.75" customHeight="1" x14ac:dyDescent="0.35">
      <c r="A93" s="77"/>
      <c r="B93" s="77"/>
      <c r="C93" s="77"/>
      <c r="D93" s="77"/>
    </row>
    <row r="94" spans="1:4" ht="18.75" customHeight="1" x14ac:dyDescent="0.35">
      <c r="A94" s="77"/>
      <c r="B94" s="77"/>
      <c r="C94" s="77"/>
      <c r="D94" s="77"/>
    </row>
    <row r="95" spans="1:4" ht="18.75" customHeight="1" x14ac:dyDescent="0.35">
      <c r="A95" s="77"/>
      <c r="B95" s="77"/>
      <c r="C95" s="77"/>
      <c r="D95" s="77"/>
    </row>
    <row r="96" spans="1:4" ht="18.75" customHeight="1" x14ac:dyDescent="0.35">
      <c r="A96" s="77"/>
      <c r="B96" s="77"/>
      <c r="C96" s="77"/>
      <c r="D96" s="77"/>
    </row>
    <row r="97" spans="1:4" ht="18.75" customHeight="1" x14ac:dyDescent="0.35">
      <c r="A97" s="77"/>
      <c r="B97" s="77"/>
      <c r="C97" s="77"/>
      <c r="D97" s="77"/>
    </row>
    <row r="98" spans="1:4" ht="18.75" customHeight="1" x14ac:dyDescent="0.35">
      <c r="A98" s="77"/>
      <c r="B98" s="77"/>
      <c r="C98" s="77"/>
      <c r="D98" s="77"/>
    </row>
    <row r="99" spans="1:4" ht="18.75" customHeight="1" x14ac:dyDescent="0.35">
      <c r="A99" s="77"/>
      <c r="B99" s="77"/>
      <c r="C99" s="77"/>
      <c r="D99" s="77"/>
    </row>
    <row r="100" spans="1:4" ht="18.75" customHeight="1" x14ac:dyDescent="0.35">
      <c r="A100" s="77"/>
      <c r="B100" s="77"/>
      <c r="C100" s="77"/>
      <c r="D100" s="77"/>
    </row>
    <row r="101" spans="1:4" ht="18.75" customHeight="1" x14ac:dyDescent="0.35">
      <c r="A101" s="77"/>
      <c r="B101" s="77"/>
      <c r="C101" s="77"/>
      <c r="D101" s="77"/>
    </row>
    <row r="102" spans="1:4" ht="18.75" customHeight="1" x14ac:dyDescent="0.35">
      <c r="A102" s="77"/>
      <c r="B102" s="77"/>
      <c r="C102" s="77"/>
      <c r="D102" s="77"/>
    </row>
    <row r="103" spans="1:4" ht="18.75" customHeight="1" x14ac:dyDescent="0.35">
      <c r="A103" s="77"/>
      <c r="B103" s="77"/>
      <c r="C103" s="77"/>
      <c r="D103" s="77"/>
    </row>
    <row r="104" spans="1:4" ht="18.75" customHeight="1" x14ac:dyDescent="0.35">
      <c r="A104" s="77"/>
      <c r="B104" s="77"/>
      <c r="C104" s="77"/>
      <c r="D104" s="77"/>
    </row>
    <row r="105" spans="1:4" ht="18.75" customHeight="1" x14ac:dyDescent="0.35">
      <c r="A105" s="77"/>
      <c r="B105" s="77"/>
      <c r="C105" s="77"/>
      <c r="D105" s="77"/>
    </row>
    <row r="106" spans="1:4" ht="18.75" customHeight="1" x14ac:dyDescent="0.35">
      <c r="A106" s="77"/>
      <c r="B106" s="77"/>
      <c r="C106" s="77"/>
      <c r="D106" s="77"/>
    </row>
    <row r="107" spans="1:4" ht="18.75" customHeight="1" x14ac:dyDescent="0.35">
      <c r="A107" s="77"/>
      <c r="B107" s="77"/>
      <c r="C107" s="77"/>
      <c r="D107" s="77"/>
    </row>
    <row r="108" spans="1:4" ht="18.75" customHeight="1" x14ac:dyDescent="0.35">
      <c r="A108" s="77"/>
      <c r="B108" s="77"/>
      <c r="C108" s="77"/>
      <c r="D108" s="77"/>
    </row>
    <row r="109" spans="1:4" ht="18.75" customHeight="1" x14ac:dyDescent="0.35">
      <c r="A109" s="77"/>
      <c r="B109" s="77"/>
      <c r="C109" s="77"/>
      <c r="D109" s="77"/>
    </row>
    <row r="110" spans="1:4" ht="18.75" customHeight="1" x14ac:dyDescent="0.35">
      <c r="A110" s="77"/>
      <c r="B110" s="77"/>
      <c r="C110" s="77"/>
      <c r="D110" s="77"/>
    </row>
    <row r="111" spans="1:4" ht="18.75" customHeight="1" x14ac:dyDescent="0.35">
      <c r="A111" s="77"/>
      <c r="B111" s="77"/>
      <c r="C111" s="77"/>
      <c r="D111" s="77"/>
    </row>
    <row r="112" spans="1:4" ht="18.75" customHeight="1" x14ac:dyDescent="0.35">
      <c r="A112" s="77"/>
      <c r="B112" s="77"/>
      <c r="C112" s="77"/>
      <c r="D112" s="77"/>
    </row>
    <row r="113" spans="1:4" ht="18.75" customHeight="1" x14ac:dyDescent="0.35">
      <c r="A113" s="77"/>
      <c r="B113" s="77"/>
      <c r="C113" s="77"/>
      <c r="D113" s="77"/>
    </row>
    <row r="114" spans="1:4" ht="18.75" customHeight="1" x14ac:dyDescent="0.35">
      <c r="A114" s="77"/>
      <c r="B114" s="77"/>
      <c r="C114" s="77"/>
      <c r="D114" s="77"/>
    </row>
    <row r="115" spans="1:4" ht="18.75" customHeight="1" x14ac:dyDescent="0.35">
      <c r="A115" s="77"/>
      <c r="B115" s="77"/>
      <c r="C115" s="77"/>
      <c r="D115" s="77"/>
    </row>
    <row r="116" spans="1:4" ht="18.75" customHeight="1" x14ac:dyDescent="0.35">
      <c r="A116" s="77"/>
      <c r="B116" s="77"/>
      <c r="C116" s="77"/>
      <c r="D116" s="77"/>
    </row>
    <row r="117" spans="1:4" ht="18.75" customHeight="1" x14ac:dyDescent="0.35">
      <c r="A117" s="77"/>
      <c r="B117" s="77"/>
      <c r="C117" s="77"/>
      <c r="D117" s="77"/>
    </row>
    <row r="118" spans="1:4" ht="18.75" customHeight="1" x14ac:dyDescent="0.35">
      <c r="A118" s="77"/>
      <c r="B118" s="77"/>
      <c r="C118" s="77"/>
      <c r="D118" s="77"/>
    </row>
    <row r="119" spans="1:4" ht="18.75" customHeight="1" x14ac:dyDescent="0.35">
      <c r="A119" s="77"/>
      <c r="B119" s="77"/>
      <c r="C119" s="77"/>
      <c r="D119" s="77"/>
    </row>
    <row r="120" spans="1:4" ht="18.75" customHeight="1" x14ac:dyDescent="0.35">
      <c r="A120" s="77"/>
      <c r="B120" s="77"/>
      <c r="C120" s="77"/>
      <c r="D120" s="77"/>
    </row>
    <row r="121" spans="1:4" ht="18.75" customHeight="1" x14ac:dyDescent="0.35">
      <c r="A121" s="77"/>
      <c r="B121" s="77"/>
      <c r="C121" s="77"/>
      <c r="D121" s="77"/>
    </row>
    <row r="122" spans="1:4" ht="18.75" customHeight="1" x14ac:dyDescent="0.35">
      <c r="A122" s="77"/>
      <c r="B122" s="77"/>
      <c r="C122" s="77"/>
      <c r="D122" s="77"/>
    </row>
    <row r="123" spans="1:4" ht="18.75" customHeight="1" x14ac:dyDescent="0.35">
      <c r="A123" s="77"/>
      <c r="B123" s="77"/>
      <c r="C123" s="77"/>
      <c r="D123" s="77"/>
    </row>
    <row r="124" spans="1:4" ht="18.75" customHeight="1" x14ac:dyDescent="0.35">
      <c r="A124" s="77"/>
      <c r="B124" s="77"/>
      <c r="C124" s="77"/>
      <c r="D124" s="77"/>
    </row>
    <row r="125" spans="1:4" ht="18.75" customHeight="1" x14ac:dyDescent="0.35">
      <c r="A125" s="77"/>
      <c r="B125" s="77"/>
      <c r="C125" s="77"/>
      <c r="D125" s="77"/>
    </row>
    <row r="126" spans="1:4" ht="18.75" customHeight="1" x14ac:dyDescent="0.35">
      <c r="A126" s="77"/>
      <c r="B126" s="77"/>
      <c r="C126" s="77"/>
      <c r="D126" s="77"/>
    </row>
    <row r="127" spans="1:4" ht="18.75" customHeight="1" x14ac:dyDescent="0.35">
      <c r="A127" s="77"/>
      <c r="B127" s="77"/>
      <c r="C127" s="77"/>
      <c r="D127" s="77"/>
    </row>
    <row r="128" spans="1:4" ht="18.75" customHeight="1" x14ac:dyDescent="0.35">
      <c r="A128" s="77"/>
      <c r="B128" s="77"/>
      <c r="C128" s="77"/>
      <c r="D128" s="77"/>
    </row>
    <row r="129" spans="1:4" ht="18.75" customHeight="1" x14ac:dyDescent="0.35">
      <c r="A129" s="77"/>
      <c r="B129" s="77"/>
      <c r="C129" s="77"/>
      <c r="D129" s="77"/>
    </row>
    <row r="130" spans="1:4" ht="18.75" customHeight="1" x14ac:dyDescent="0.35">
      <c r="A130" s="77"/>
      <c r="B130" s="77"/>
      <c r="C130" s="77"/>
      <c r="D130" s="77"/>
    </row>
    <row r="131" spans="1:4" ht="18.75" customHeight="1" x14ac:dyDescent="0.35">
      <c r="A131" s="77"/>
      <c r="B131" s="77"/>
      <c r="C131" s="77"/>
      <c r="D131" s="77"/>
    </row>
    <row r="132" spans="1:4" ht="18.75" customHeight="1" x14ac:dyDescent="0.35">
      <c r="A132" s="77"/>
      <c r="B132" s="77"/>
      <c r="C132" s="77"/>
      <c r="D132" s="77"/>
    </row>
    <row r="133" spans="1:4" ht="18.75" customHeight="1" x14ac:dyDescent="0.35">
      <c r="A133" s="77"/>
      <c r="B133" s="77"/>
      <c r="C133" s="77"/>
      <c r="D133" s="77"/>
    </row>
    <row r="134" spans="1:4" ht="18.75" customHeight="1" x14ac:dyDescent="0.35">
      <c r="A134" s="77"/>
      <c r="B134" s="77"/>
      <c r="C134" s="77"/>
      <c r="D134" s="77"/>
    </row>
    <row r="135" spans="1:4" ht="18.75" customHeight="1" x14ac:dyDescent="0.35">
      <c r="A135" s="77"/>
      <c r="B135" s="77"/>
      <c r="C135" s="77"/>
      <c r="D135" s="77"/>
    </row>
    <row r="136" spans="1:4" ht="18.75" customHeight="1" x14ac:dyDescent="0.35">
      <c r="A136" s="77"/>
      <c r="B136" s="77"/>
      <c r="C136" s="77"/>
      <c r="D136" s="77"/>
    </row>
    <row r="137" spans="1:4" ht="18.75" customHeight="1" x14ac:dyDescent="0.35">
      <c r="A137" s="77"/>
      <c r="B137" s="77"/>
      <c r="C137" s="77"/>
      <c r="D137" s="77"/>
    </row>
    <row r="138" spans="1:4" ht="18.75" customHeight="1" x14ac:dyDescent="0.35">
      <c r="A138" s="77"/>
      <c r="B138" s="77"/>
      <c r="C138" s="77"/>
      <c r="D138" s="77"/>
    </row>
    <row r="139" spans="1:4" ht="18.75" customHeight="1" x14ac:dyDescent="0.35">
      <c r="A139" s="77"/>
      <c r="B139" s="77"/>
      <c r="C139" s="77"/>
      <c r="D139" s="77"/>
    </row>
    <row r="140" spans="1:4" ht="18.75" customHeight="1" x14ac:dyDescent="0.35">
      <c r="A140" s="77"/>
      <c r="B140" s="77"/>
      <c r="C140" s="77"/>
      <c r="D140" s="77"/>
    </row>
    <row r="141" spans="1:4" ht="18.75" customHeight="1" x14ac:dyDescent="0.35">
      <c r="A141" s="77"/>
      <c r="B141" s="77"/>
      <c r="C141" s="77"/>
      <c r="D141" s="77"/>
    </row>
    <row r="142" spans="1:4" ht="18.75" customHeight="1" x14ac:dyDescent="0.35">
      <c r="A142" s="77"/>
      <c r="B142" s="77"/>
      <c r="C142" s="77"/>
      <c r="D142" s="77"/>
    </row>
    <row r="143" spans="1:4" ht="18.75" customHeight="1" x14ac:dyDescent="0.35">
      <c r="A143" s="77"/>
      <c r="B143" s="77"/>
      <c r="C143" s="77"/>
      <c r="D143" s="77"/>
    </row>
    <row r="144" spans="1:4" ht="18.75" customHeight="1" x14ac:dyDescent="0.35">
      <c r="A144" s="77"/>
      <c r="B144" s="77"/>
      <c r="C144" s="77"/>
      <c r="D144" s="77"/>
    </row>
    <row r="145" spans="1:4" ht="18.75" customHeight="1" x14ac:dyDescent="0.35">
      <c r="A145" s="77"/>
      <c r="B145" s="77"/>
      <c r="C145" s="77"/>
      <c r="D145" s="77"/>
    </row>
    <row r="146" spans="1:4" ht="18.75" customHeight="1" x14ac:dyDescent="0.35">
      <c r="A146" s="77"/>
      <c r="B146" s="77"/>
      <c r="C146" s="77"/>
      <c r="D146" s="77"/>
    </row>
    <row r="147" spans="1:4" ht="18.75" customHeight="1" x14ac:dyDescent="0.35">
      <c r="A147" s="77"/>
      <c r="B147" s="77"/>
      <c r="C147" s="77"/>
      <c r="D147" s="77"/>
    </row>
    <row r="148" spans="1:4" ht="18.75" customHeight="1" x14ac:dyDescent="0.35">
      <c r="A148" s="77"/>
      <c r="B148" s="77"/>
      <c r="C148" s="77"/>
      <c r="D148" s="77"/>
    </row>
    <row r="149" spans="1:4" ht="18.75" customHeight="1" x14ac:dyDescent="0.35">
      <c r="A149" s="77"/>
      <c r="B149" s="77"/>
      <c r="C149" s="77"/>
      <c r="D149" s="77"/>
    </row>
    <row r="150" spans="1:4" ht="18.75" customHeight="1" x14ac:dyDescent="0.35">
      <c r="A150" s="77"/>
      <c r="B150" s="77"/>
      <c r="C150" s="77"/>
      <c r="D150" s="77"/>
    </row>
    <row r="151" spans="1:4" ht="18.75" customHeight="1" x14ac:dyDescent="0.35">
      <c r="A151" s="77"/>
      <c r="B151" s="77"/>
      <c r="C151" s="77"/>
      <c r="D151" s="77"/>
    </row>
    <row r="152" spans="1:4" ht="18.75" customHeight="1" x14ac:dyDescent="0.35">
      <c r="A152" s="77"/>
      <c r="B152" s="77"/>
      <c r="C152" s="77"/>
      <c r="D152" s="77"/>
    </row>
    <row r="153" spans="1:4" ht="18.75" customHeight="1" x14ac:dyDescent="0.35">
      <c r="A153" s="77"/>
      <c r="B153" s="77"/>
      <c r="C153" s="77"/>
      <c r="D153" s="77"/>
    </row>
    <row r="154" spans="1:4" ht="18.75" customHeight="1" x14ac:dyDescent="0.35">
      <c r="A154" s="77"/>
      <c r="B154" s="77"/>
      <c r="C154" s="77"/>
      <c r="D154" s="77"/>
    </row>
    <row r="155" spans="1:4" ht="18.75" customHeight="1" x14ac:dyDescent="0.35">
      <c r="A155" s="77"/>
      <c r="B155" s="77"/>
      <c r="C155" s="77"/>
      <c r="D155" s="77"/>
    </row>
    <row r="156" spans="1:4" ht="18.75" customHeight="1" x14ac:dyDescent="0.35">
      <c r="A156" s="77"/>
      <c r="B156" s="77"/>
      <c r="C156" s="77"/>
      <c r="D156" s="77"/>
    </row>
    <row r="157" spans="1:4" ht="18.75" customHeight="1" x14ac:dyDescent="0.35">
      <c r="A157" s="77"/>
      <c r="B157" s="77"/>
      <c r="C157" s="77"/>
      <c r="D157" s="77"/>
    </row>
    <row r="158" spans="1:4" ht="18.75" customHeight="1" x14ac:dyDescent="0.35">
      <c r="A158" s="77"/>
      <c r="B158" s="77"/>
      <c r="C158" s="77"/>
      <c r="D158" s="77"/>
    </row>
    <row r="159" spans="1:4" ht="18.75" customHeight="1" x14ac:dyDescent="0.35">
      <c r="A159" s="77"/>
      <c r="B159" s="77"/>
      <c r="C159" s="77"/>
      <c r="D159" s="77"/>
    </row>
    <row r="160" spans="1:4" ht="18.75" customHeight="1" x14ac:dyDescent="0.35">
      <c r="A160" s="77"/>
      <c r="B160" s="77"/>
      <c r="C160" s="77"/>
      <c r="D160" s="77"/>
    </row>
    <row r="161" spans="1:4" ht="18.75" customHeight="1" x14ac:dyDescent="0.35">
      <c r="A161" s="77"/>
      <c r="B161" s="77"/>
      <c r="C161" s="77"/>
      <c r="D161" s="77"/>
    </row>
    <row r="162" spans="1:4" ht="18.75" customHeight="1" x14ac:dyDescent="0.35">
      <c r="A162" s="77"/>
      <c r="B162" s="77"/>
      <c r="C162" s="77"/>
      <c r="D162" s="77"/>
    </row>
    <row r="163" spans="1:4" ht="18.75" customHeight="1" x14ac:dyDescent="0.35">
      <c r="A163" s="77"/>
      <c r="B163" s="77"/>
      <c r="C163" s="77"/>
      <c r="D163" s="77"/>
    </row>
    <row r="164" spans="1:4" ht="18.75" customHeight="1" x14ac:dyDescent="0.35">
      <c r="A164" s="77"/>
      <c r="B164" s="77"/>
      <c r="C164" s="77"/>
      <c r="D164" s="77"/>
    </row>
    <row r="165" spans="1:4" ht="18.75" customHeight="1" x14ac:dyDescent="0.35">
      <c r="A165" s="77"/>
      <c r="B165" s="77"/>
      <c r="C165" s="77"/>
      <c r="D165" s="77"/>
    </row>
    <row r="166" spans="1:4" ht="18.75" customHeight="1" x14ac:dyDescent="0.35">
      <c r="A166" s="77"/>
      <c r="B166" s="77"/>
      <c r="C166" s="77"/>
      <c r="D166" s="77"/>
    </row>
    <row r="167" spans="1:4" ht="18.75" customHeight="1" x14ac:dyDescent="0.35">
      <c r="A167" s="77"/>
      <c r="B167" s="77"/>
      <c r="C167" s="77"/>
      <c r="D167" s="77"/>
    </row>
    <row r="168" spans="1:4" ht="18.75" customHeight="1" x14ac:dyDescent="0.35">
      <c r="A168" s="77"/>
      <c r="B168" s="77"/>
      <c r="C168" s="77"/>
      <c r="D168" s="77"/>
    </row>
    <row r="169" spans="1:4" ht="18.75" customHeight="1" x14ac:dyDescent="0.35">
      <c r="A169" s="77"/>
      <c r="B169" s="77"/>
      <c r="C169" s="77"/>
      <c r="D169" s="77"/>
    </row>
    <row r="170" spans="1:4" ht="18.75" customHeight="1" x14ac:dyDescent="0.35">
      <c r="A170" s="77"/>
      <c r="B170" s="77"/>
      <c r="C170" s="77"/>
      <c r="D170" s="77"/>
    </row>
    <row r="171" spans="1:4" ht="18.75" customHeight="1" x14ac:dyDescent="0.35">
      <c r="A171" s="77"/>
      <c r="B171" s="77"/>
      <c r="C171" s="77"/>
      <c r="D171" s="77"/>
    </row>
    <row r="172" spans="1:4" ht="18.75" customHeight="1" x14ac:dyDescent="0.35">
      <c r="A172" s="77"/>
      <c r="B172" s="77"/>
      <c r="C172" s="77"/>
      <c r="D172" s="77"/>
    </row>
    <row r="173" spans="1:4" ht="18.75" customHeight="1" x14ac:dyDescent="0.35">
      <c r="A173" s="77"/>
      <c r="B173" s="77"/>
      <c r="C173" s="77"/>
      <c r="D173" s="77"/>
    </row>
    <row r="174" spans="1:4" ht="18.75" customHeight="1" x14ac:dyDescent="0.35">
      <c r="A174" s="77"/>
      <c r="B174" s="77"/>
      <c r="C174" s="77"/>
      <c r="D174" s="77"/>
    </row>
    <row r="175" spans="1:4" ht="18.75" customHeight="1" x14ac:dyDescent="0.35">
      <c r="A175" s="77"/>
      <c r="B175" s="77"/>
      <c r="C175" s="77"/>
      <c r="D175" s="77"/>
    </row>
    <row r="176" spans="1:4" ht="18.75" customHeight="1" x14ac:dyDescent="0.35">
      <c r="A176" s="77"/>
      <c r="B176" s="77"/>
      <c r="C176" s="77"/>
      <c r="D176" s="77"/>
    </row>
    <row r="177" spans="1:4" ht="18.75" customHeight="1" x14ac:dyDescent="0.35">
      <c r="A177" s="77"/>
      <c r="B177" s="77"/>
      <c r="C177" s="77"/>
      <c r="D177" s="77"/>
    </row>
    <row r="178" spans="1:4" ht="18.75" customHeight="1" x14ac:dyDescent="0.35">
      <c r="A178" s="77"/>
      <c r="B178" s="77"/>
      <c r="C178" s="77"/>
      <c r="D178" s="77"/>
    </row>
    <row r="179" spans="1:4" ht="18.75" customHeight="1" x14ac:dyDescent="0.35">
      <c r="A179" s="77"/>
      <c r="B179" s="77"/>
      <c r="C179" s="77"/>
      <c r="D179" s="77"/>
    </row>
    <row r="180" spans="1:4" ht="18.75" customHeight="1" x14ac:dyDescent="0.35">
      <c r="A180" s="77"/>
      <c r="B180" s="77"/>
      <c r="C180" s="77"/>
      <c r="D180" s="77"/>
    </row>
    <row r="181" spans="1:4" ht="18.75" customHeight="1" x14ac:dyDescent="0.35">
      <c r="A181" s="77"/>
      <c r="B181" s="77"/>
      <c r="C181" s="77"/>
      <c r="D181" s="77"/>
    </row>
    <row r="182" spans="1:4" ht="18.75" customHeight="1" x14ac:dyDescent="0.35">
      <c r="A182" s="77"/>
      <c r="B182" s="77"/>
      <c r="C182" s="77"/>
      <c r="D182" s="77"/>
    </row>
    <row r="183" spans="1:4" ht="18.75" customHeight="1" x14ac:dyDescent="0.35">
      <c r="A183" s="77"/>
      <c r="B183" s="77"/>
      <c r="C183" s="77"/>
      <c r="D183" s="77"/>
    </row>
    <row r="184" spans="1:4" ht="18.75" customHeight="1" x14ac:dyDescent="0.35">
      <c r="A184" s="77"/>
      <c r="B184" s="77"/>
      <c r="C184" s="77"/>
      <c r="D184" s="77"/>
    </row>
    <row r="185" spans="1:4" ht="18.75" customHeight="1" x14ac:dyDescent="0.35">
      <c r="A185" s="77"/>
      <c r="B185" s="77"/>
      <c r="C185" s="77"/>
      <c r="D185" s="77"/>
    </row>
    <row r="186" spans="1:4" ht="18.75" customHeight="1" x14ac:dyDescent="0.35">
      <c r="A186" s="77"/>
      <c r="B186" s="77"/>
      <c r="C186" s="77"/>
      <c r="D186" s="77"/>
    </row>
    <row r="187" spans="1:4" ht="18.75" customHeight="1" x14ac:dyDescent="0.35">
      <c r="A187" s="77"/>
      <c r="B187" s="77"/>
      <c r="C187" s="77"/>
      <c r="D187" s="77"/>
    </row>
    <row r="188" spans="1:4" ht="18.75" customHeight="1" x14ac:dyDescent="0.35">
      <c r="A188" s="77"/>
      <c r="B188" s="77"/>
      <c r="C188" s="77"/>
      <c r="D188" s="77"/>
    </row>
    <row r="189" spans="1:4" ht="18.75" customHeight="1" x14ac:dyDescent="0.35">
      <c r="A189" s="77"/>
      <c r="B189" s="77"/>
      <c r="C189" s="77"/>
      <c r="D189" s="77"/>
    </row>
    <row r="190" spans="1:4" ht="18.75" customHeight="1" x14ac:dyDescent="0.35">
      <c r="A190" s="77"/>
      <c r="B190" s="77"/>
      <c r="C190" s="77"/>
      <c r="D190" s="77"/>
    </row>
    <row r="191" spans="1:4" ht="18.75" customHeight="1" x14ac:dyDescent="0.35">
      <c r="A191" s="77"/>
      <c r="B191" s="77"/>
      <c r="C191" s="77"/>
      <c r="D191" s="77"/>
    </row>
    <row r="192" spans="1:4" ht="18.75" customHeight="1" x14ac:dyDescent="0.35">
      <c r="A192" s="77"/>
      <c r="B192" s="77"/>
      <c r="C192" s="77"/>
      <c r="D192" s="77"/>
    </row>
    <row r="193" spans="1:4" ht="18.75" customHeight="1" x14ac:dyDescent="0.35">
      <c r="A193" s="77"/>
      <c r="B193" s="77"/>
      <c r="C193" s="77"/>
      <c r="D193" s="77"/>
    </row>
    <row r="194" spans="1:4" ht="18.75" customHeight="1" x14ac:dyDescent="0.35">
      <c r="A194" s="77"/>
      <c r="B194" s="77"/>
      <c r="C194" s="77"/>
      <c r="D194" s="77"/>
    </row>
    <row r="195" spans="1:4" ht="18.75" customHeight="1" x14ac:dyDescent="0.35">
      <c r="A195" s="77"/>
      <c r="B195" s="77"/>
      <c r="C195" s="77"/>
      <c r="D195" s="77"/>
    </row>
    <row r="196" spans="1:4" ht="18.75" customHeight="1" x14ac:dyDescent="0.35">
      <c r="A196" s="77"/>
      <c r="B196" s="77"/>
      <c r="C196" s="77"/>
      <c r="D196" s="77"/>
    </row>
    <row r="197" spans="1:4" ht="18.75" customHeight="1" x14ac:dyDescent="0.35">
      <c r="A197" s="77"/>
      <c r="B197" s="77"/>
      <c r="C197" s="77"/>
      <c r="D197" s="77"/>
    </row>
    <row r="198" spans="1:4" ht="18.75" customHeight="1" x14ac:dyDescent="0.35">
      <c r="A198" s="77"/>
      <c r="B198" s="77"/>
      <c r="C198" s="77"/>
      <c r="D198" s="77"/>
    </row>
    <row r="199" spans="1:4" ht="18.75" customHeight="1" x14ac:dyDescent="0.35">
      <c r="A199" s="77"/>
      <c r="B199" s="77"/>
      <c r="C199" s="77"/>
      <c r="D199" s="77"/>
    </row>
    <row r="200" spans="1:4" ht="18.75" customHeight="1" x14ac:dyDescent="0.35">
      <c r="A200" s="77"/>
      <c r="B200" s="77"/>
      <c r="C200" s="77"/>
      <c r="D200" s="77"/>
    </row>
    <row r="201" spans="1:4" ht="18.75" customHeight="1" x14ac:dyDescent="0.35">
      <c r="A201" s="77"/>
      <c r="B201" s="77"/>
      <c r="C201" s="77"/>
      <c r="D201" s="77"/>
    </row>
    <row r="202" spans="1:4" ht="18.75" customHeight="1" x14ac:dyDescent="0.35">
      <c r="A202" s="77"/>
      <c r="B202" s="77"/>
      <c r="C202" s="77"/>
      <c r="D202" s="77"/>
    </row>
    <row r="203" spans="1:4" ht="18.75" customHeight="1" x14ac:dyDescent="0.35">
      <c r="A203" s="77"/>
      <c r="B203" s="77"/>
      <c r="C203" s="77"/>
      <c r="D203" s="77"/>
    </row>
    <row r="204" spans="1:4" ht="18.75" customHeight="1" x14ac:dyDescent="0.35">
      <c r="A204" s="77"/>
      <c r="B204" s="77"/>
      <c r="C204" s="77"/>
      <c r="D204" s="77"/>
    </row>
    <row r="205" spans="1:4" ht="18.75" customHeight="1" x14ac:dyDescent="0.35">
      <c r="A205" s="77"/>
      <c r="B205" s="77"/>
      <c r="C205" s="77"/>
      <c r="D205" s="77"/>
    </row>
    <row r="206" spans="1:4" ht="18.75" customHeight="1" x14ac:dyDescent="0.35">
      <c r="A206" s="77"/>
      <c r="B206" s="77"/>
      <c r="C206" s="77"/>
      <c r="D206" s="77"/>
    </row>
    <row r="207" spans="1:4" ht="18.75" customHeight="1" x14ac:dyDescent="0.35">
      <c r="A207" s="77"/>
      <c r="B207" s="77"/>
      <c r="C207" s="77"/>
      <c r="D207" s="77"/>
    </row>
    <row r="208" spans="1:4" ht="18.75" customHeight="1" x14ac:dyDescent="0.35">
      <c r="A208" s="77"/>
      <c r="B208" s="77"/>
      <c r="C208" s="77"/>
      <c r="D208" s="77"/>
    </row>
    <row r="209" spans="1:4" ht="18.75" customHeight="1" x14ac:dyDescent="0.35">
      <c r="A209" s="77"/>
      <c r="B209" s="77"/>
      <c r="C209" s="77"/>
      <c r="D209" s="77"/>
    </row>
    <row r="210" spans="1:4" ht="18.75" customHeight="1" x14ac:dyDescent="0.35">
      <c r="A210" s="77"/>
      <c r="B210" s="77"/>
      <c r="C210" s="77"/>
      <c r="D210" s="77"/>
    </row>
    <row r="211" spans="1:4" ht="18.75" customHeight="1" x14ac:dyDescent="0.35">
      <c r="A211" s="77"/>
      <c r="B211" s="77"/>
      <c r="C211" s="77"/>
      <c r="D211" s="77"/>
    </row>
    <row r="212" spans="1:4" ht="18.75" customHeight="1" x14ac:dyDescent="0.35">
      <c r="A212" s="77"/>
      <c r="B212" s="77"/>
      <c r="C212" s="77"/>
      <c r="D212" s="77"/>
    </row>
    <row r="213" spans="1:4" ht="18.75" customHeight="1" x14ac:dyDescent="0.35">
      <c r="A213" s="77"/>
      <c r="B213" s="77"/>
      <c r="C213" s="77"/>
      <c r="D213" s="77"/>
    </row>
    <row r="214" spans="1:4" ht="18.75" customHeight="1" x14ac:dyDescent="0.35">
      <c r="A214" s="77"/>
      <c r="B214" s="77"/>
      <c r="C214" s="77"/>
      <c r="D214" s="77"/>
    </row>
    <row r="215" spans="1:4" ht="18.75" customHeight="1" x14ac:dyDescent="0.35">
      <c r="A215" s="77"/>
      <c r="B215" s="77"/>
      <c r="C215" s="77"/>
      <c r="D215" s="77"/>
    </row>
    <row r="216" spans="1:4" ht="18.75" customHeight="1" x14ac:dyDescent="0.35">
      <c r="A216" s="77"/>
      <c r="B216" s="77"/>
      <c r="C216" s="77"/>
      <c r="D216" s="77"/>
    </row>
    <row r="217" spans="1:4" ht="18.75" customHeight="1" x14ac:dyDescent="0.35">
      <c r="A217" s="77"/>
      <c r="B217" s="77"/>
      <c r="C217" s="77"/>
      <c r="D217" s="77"/>
    </row>
    <row r="218" spans="1:4" ht="18.75" customHeight="1" x14ac:dyDescent="0.35">
      <c r="A218" s="77"/>
      <c r="B218" s="77"/>
      <c r="C218" s="77"/>
      <c r="D218" s="77"/>
    </row>
    <row r="219" spans="1:4" ht="18.75" customHeight="1" x14ac:dyDescent="0.35">
      <c r="A219" s="77"/>
      <c r="B219" s="77"/>
      <c r="C219" s="77"/>
      <c r="D219" s="77"/>
    </row>
    <row r="220" spans="1:4" ht="18.75" customHeight="1" x14ac:dyDescent="0.35">
      <c r="A220" s="77"/>
      <c r="B220" s="77"/>
      <c r="C220" s="77"/>
      <c r="D220" s="77"/>
    </row>
    <row r="221" spans="1:4" ht="18.75" customHeight="1" x14ac:dyDescent="0.35">
      <c r="A221" s="77"/>
      <c r="B221" s="77"/>
      <c r="C221" s="77"/>
      <c r="D221" s="77"/>
    </row>
    <row r="222" spans="1:4" ht="18.75" customHeight="1" x14ac:dyDescent="0.35">
      <c r="A222" s="77"/>
      <c r="B222" s="77"/>
      <c r="C222" s="77"/>
      <c r="D222" s="77"/>
    </row>
    <row r="223" spans="1:4" ht="18.75" customHeight="1" x14ac:dyDescent="0.35">
      <c r="A223" s="77"/>
      <c r="B223" s="77"/>
      <c r="C223" s="77"/>
      <c r="D223" s="77"/>
    </row>
    <row r="224" spans="1:4" ht="18.75" customHeight="1" x14ac:dyDescent="0.35">
      <c r="A224" s="77"/>
      <c r="B224" s="77"/>
      <c r="C224" s="77"/>
      <c r="D224" s="77"/>
    </row>
    <row r="225" spans="1:4" ht="18.75" customHeight="1" x14ac:dyDescent="0.35">
      <c r="A225" s="77"/>
      <c r="B225" s="77"/>
      <c r="C225" s="77"/>
      <c r="D225" s="77"/>
    </row>
    <row r="226" spans="1:4" ht="18.75" customHeight="1" x14ac:dyDescent="0.35">
      <c r="A226" s="77"/>
      <c r="B226" s="77"/>
      <c r="C226" s="77"/>
      <c r="D226" s="77"/>
    </row>
    <row r="227" spans="1:4" ht="18.75" customHeight="1" x14ac:dyDescent="0.35">
      <c r="A227" s="77"/>
      <c r="B227" s="77"/>
      <c r="C227" s="77"/>
      <c r="D227" s="77"/>
    </row>
    <row r="228" spans="1:4" ht="18.75" customHeight="1" x14ac:dyDescent="0.35">
      <c r="A228" s="77"/>
      <c r="B228" s="77"/>
      <c r="C228" s="77"/>
      <c r="D228" s="77"/>
    </row>
    <row r="229" spans="1:4" ht="18.75" customHeight="1" x14ac:dyDescent="0.35">
      <c r="A229" s="77"/>
      <c r="B229" s="77"/>
      <c r="C229" s="77"/>
      <c r="D229" s="77"/>
    </row>
    <row r="230" spans="1:4" ht="18.75" customHeight="1" x14ac:dyDescent="0.35">
      <c r="A230" s="77"/>
      <c r="B230" s="77"/>
      <c r="C230" s="77"/>
      <c r="D230" s="77"/>
    </row>
    <row r="231" spans="1:4" ht="18.75" customHeight="1" x14ac:dyDescent="0.35">
      <c r="A231" s="77"/>
      <c r="B231" s="77"/>
      <c r="C231" s="77"/>
      <c r="D231" s="77"/>
    </row>
    <row r="232" spans="1:4" ht="18.75" customHeight="1" x14ac:dyDescent="0.35">
      <c r="A232" s="77"/>
      <c r="B232" s="77"/>
      <c r="C232" s="77"/>
      <c r="D232" s="77"/>
    </row>
    <row r="233" spans="1:4" ht="18.75" customHeight="1" x14ac:dyDescent="0.35">
      <c r="A233" s="77"/>
      <c r="B233" s="77"/>
      <c r="C233" s="77"/>
      <c r="D233" s="77"/>
    </row>
    <row r="234" spans="1:4" ht="18.75" customHeight="1" x14ac:dyDescent="0.35">
      <c r="A234" s="77"/>
      <c r="B234" s="77"/>
      <c r="C234" s="77"/>
      <c r="D234" s="77"/>
    </row>
    <row r="235" spans="1:4" ht="18.75" customHeight="1" x14ac:dyDescent="0.35">
      <c r="A235" s="77"/>
      <c r="B235" s="77"/>
      <c r="C235" s="77"/>
      <c r="D235" s="77"/>
    </row>
    <row r="236" spans="1:4" ht="18.75" customHeight="1" x14ac:dyDescent="0.35">
      <c r="A236" s="77"/>
      <c r="B236" s="77"/>
      <c r="C236" s="77"/>
      <c r="D236" s="77"/>
    </row>
    <row r="237" spans="1:4" ht="18.75" customHeight="1" x14ac:dyDescent="0.35">
      <c r="A237" s="77"/>
      <c r="B237" s="77"/>
      <c r="C237" s="77"/>
      <c r="D237" s="77"/>
    </row>
    <row r="238" spans="1:4" ht="18.75" customHeight="1" x14ac:dyDescent="0.35">
      <c r="A238" s="77"/>
      <c r="B238" s="77"/>
      <c r="C238" s="77"/>
      <c r="D238" s="77"/>
    </row>
    <row r="239" spans="1:4" ht="18.75" customHeight="1" x14ac:dyDescent="0.35">
      <c r="A239" s="77"/>
      <c r="B239" s="77"/>
      <c r="C239" s="77"/>
      <c r="D239" s="77"/>
    </row>
    <row r="240" spans="1:4" ht="18.75" customHeight="1" x14ac:dyDescent="0.35">
      <c r="A240" s="77"/>
      <c r="B240" s="77"/>
      <c r="C240" s="77"/>
      <c r="D240" s="77"/>
    </row>
    <row r="241" spans="1:4" ht="18.75" customHeight="1" x14ac:dyDescent="0.35">
      <c r="A241" s="77"/>
      <c r="B241" s="77"/>
      <c r="C241" s="77"/>
      <c r="D241" s="77"/>
    </row>
    <row r="242" spans="1:4" ht="18.75" customHeight="1" x14ac:dyDescent="0.35">
      <c r="A242" s="77"/>
      <c r="B242" s="77"/>
      <c r="C242" s="77"/>
      <c r="D242" s="77"/>
    </row>
    <row r="243" spans="1:4" ht="18.75" customHeight="1" x14ac:dyDescent="0.35">
      <c r="A243" s="77"/>
      <c r="B243" s="77"/>
      <c r="C243" s="77"/>
      <c r="D243" s="77"/>
    </row>
    <row r="244" spans="1:4" ht="18.75" customHeight="1" x14ac:dyDescent="0.35">
      <c r="A244" s="77"/>
      <c r="B244" s="77"/>
      <c r="C244" s="77"/>
      <c r="D244" s="77"/>
    </row>
    <row r="245" spans="1:4" ht="18.75" customHeight="1" x14ac:dyDescent="0.35">
      <c r="A245" s="77"/>
      <c r="B245" s="77"/>
      <c r="C245" s="77"/>
      <c r="D245" s="77"/>
    </row>
    <row r="246" spans="1:4" ht="18.75" customHeight="1" x14ac:dyDescent="0.35">
      <c r="A246" s="77"/>
      <c r="B246" s="77"/>
      <c r="C246" s="77"/>
      <c r="D246" s="77"/>
    </row>
    <row r="247" spans="1:4" ht="18.75" customHeight="1" x14ac:dyDescent="0.35">
      <c r="A247" s="77"/>
      <c r="B247" s="77"/>
      <c r="C247" s="77"/>
      <c r="D247" s="77"/>
    </row>
    <row r="248" spans="1:4" ht="18.75" customHeight="1" x14ac:dyDescent="0.35">
      <c r="A248" s="77"/>
      <c r="B248" s="77"/>
      <c r="C248" s="77"/>
      <c r="D248" s="77"/>
    </row>
    <row r="249" spans="1:4" ht="18.75" customHeight="1" x14ac:dyDescent="0.35">
      <c r="A249" s="77"/>
      <c r="B249" s="77"/>
      <c r="C249" s="77"/>
      <c r="D249" s="77"/>
    </row>
    <row r="250" spans="1:4" ht="18.75" customHeight="1" x14ac:dyDescent="0.35">
      <c r="A250" s="77"/>
      <c r="B250" s="77"/>
      <c r="C250" s="77"/>
      <c r="D250" s="77"/>
    </row>
    <row r="251" spans="1:4" ht="18.75" customHeight="1" x14ac:dyDescent="0.35">
      <c r="A251" s="77"/>
      <c r="B251" s="77"/>
      <c r="C251" s="77"/>
      <c r="D251" s="77"/>
    </row>
    <row r="252" spans="1:4" ht="18.75" customHeight="1" x14ac:dyDescent="0.35">
      <c r="A252" s="77"/>
      <c r="B252" s="77"/>
      <c r="C252" s="77"/>
      <c r="D252" s="77"/>
    </row>
    <row r="253" spans="1:4" ht="18.75" customHeight="1" x14ac:dyDescent="0.35">
      <c r="A253" s="77"/>
      <c r="B253" s="77"/>
      <c r="C253" s="77"/>
      <c r="D253" s="77"/>
    </row>
    <row r="254" spans="1:4" ht="18.75" customHeight="1" x14ac:dyDescent="0.35">
      <c r="A254" s="77"/>
      <c r="B254" s="77"/>
      <c r="C254" s="77"/>
      <c r="D254" s="77"/>
    </row>
    <row r="255" spans="1:4" ht="18.75" customHeight="1" x14ac:dyDescent="0.35">
      <c r="A255" s="77"/>
      <c r="B255" s="77"/>
      <c r="C255" s="77"/>
      <c r="D255" s="77"/>
    </row>
    <row r="256" spans="1:4" ht="18.75" customHeight="1" x14ac:dyDescent="0.35">
      <c r="A256" s="77"/>
      <c r="B256" s="77"/>
      <c r="C256" s="77"/>
      <c r="D256" s="77"/>
    </row>
    <row r="257" spans="1:4" ht="18.75" customHeight="1" x14ac:dyDescent="0.35">
      <c r="A257" s="77"/>
      <c r="B257" s="77"/>
      <c r="C257" s="77"/>
      <c r="D257" s="77"/>
    </row>
    <row r="258" spans="1:4" ht="18.75" customHeight="1" x14ac:dyDescent="0.35">
      <c r="A258" s="77"/>
      <c r="B258" s="77"/>
      <c r="C258" s="77"/>
      <c r="D258" s="77"/>
    </row>
    <row r="259" spans="1:4" ht="18.75" customHeight="1" x14ac:dyDescent="0.35">
      <c r="A259" s="77"/>
      <c r="B259" s="77"/>
      <c r="C259" s="77"/>
      <c r="D259" s="77"/>
    </row>
    <row r="260" spans="1:4" ht="18.75" customHeight="1" x14ac:dyDescent="0.35">
      <c r="A260" s="77"/>
      <c r="B260" s="77"/>
      <c r="C260" s="77"/>
      <c r="D260" s="77"/>
    </row>
    <row r="261" spans="1:4" ht="18.75" customHeight="1" x14ac:dyDescent="0.35">
      <c r="A261" s="77"/>
      <c r="B261" s="77"/>
      <c r="C261" s="77"/>
      <c r="D261" s="77"/>
    </row>
    <row r="262" spans="1:4" ht="18.75" customHeight="1" x14ac:dyDescent="0.35">
      <c r="A262" s="77"/>
      <c r="B262" s="77"/>
      <c r="C262" s="77"/>
      <c r="D262" s="77"/>
    </row>
    <row r="263" spans="1:4" ht="18.75" customHeight="1" x14ac:dyDescent="0.35">
      <c r="A263" s="77"/>
      <c r="B263" s="77"/>
      <c r="C263" s="77"/>
      <c r="D263" s="77"/>
    </row>
    <row r="264" spans="1:4" ht="18.75" customHeight="1" x14ac:dyDescent="0.35">
      <c r="A264" s="77"/>
      <c r="B264" s="77"/>
      <c r="C264" s="77"/>
      <c r="D264" s="77"/>
    </row>
    <row r="265" spans="1:4" ht="18.75" customHeight="1" x14ac:dyDescent="0.35">
      <c r="A265" s="77"/>
      <c r="B265" s="77"/>
      <c r="C265" s="77"/>
      <c r="D265" s="77"/>
    </row>
    <row r="266" spans="1:4" ht="18.75" customHeight="1" x14ac:dyDescent="0.35">
      <c r="A266" s="77"/>
      <c r="B266" s="77"/>
      <c r="C266" s="77"/>
      <c r="D266" s="77"/>
    </row>
    <row r="267" spans="1:4" ht="18.75" customHeight="1" x14ac:dyDescent="0.35">
      <c r="A267" s="77"/>
      <c r="B267" s="77"/>
      <c r="C267" s="77"/>
      <c r="D267" s="77"/>
    </row>
    <row r="268" spans="1:4" ht="18.75" customHeight="1" x14ac:dyDescent="0.35">
      <c r="A268" s="77"/>
      <c r="B268" s="77"/>
      <c r="C268" s="77"/>
      <c r="D268" s="77"/>
    </row>
    <row r="269" spans="1:4" ht="18.75" customHeight="1" x14ac:dyDescent="0.35">
      <c r="A269" s="77"/>
      <c r="B269" s="77"/>
      <c r="C269" s="77"/>
      <c r="D269" s="77"/>
    </row>
    <row r="270" spans="1:4" ht="18.75" customHeight="1" x14ac:dyDescent="0.35">
      <c r="A270" s="77"/>
      <c r="B270" s="77"/>
      <c r="C270" s="77"/>
      <c r="D270" s="77"/>
    </row>
    <row r="271" spans="1:4" ht="18.75" customHeight="1" x14ac:dyDescent="0.35">
      <c r="A271" s="77"/>
      <c r="B271" s="77"/>
      <c r="C271" s="77"/>
      <c r="D271" s="77"/>
    </row>
    <row r="272" spans="1:4" ht="18.75" customHeight="1" x14ac:dyDescent="0.35">
      <c r="A272" s="77"/>
      <c r="B272" s="77"/>
      <c r="C272" s="77"/>
      <c r="D272" s="77"/>
    </row>
    <row r="273" spans="1:4" ht="18.75" customHeight="1" x14ac:dyDescent="0.35">
      <c r="A273" s="77"/>
      <c r="B273" s="77"/>
      <c r="C273" s="77"/>
      <c r="D273" s="77"/>
    </row>
    <row r="274" spans="1:4" ht="18.75" customHeight="1" x14ac:dyDescent="0.35">
      <c r="A274" s="77"/>
      <c r="B274" s="77"/>
      <c r="C274" s="77"/>
      <c r="D274" s="77"/>
    </row>
    <row r="275" spans="1:4" ht="18.75" customHeight="1" x14ac:dyDescent="0.35">
      <c r="A275" s="77"/>
      <c r="B275" s="77"/>
      <c r="C275" s="77"/>
      <c r="D275" s="77"/>
    </row>
    <row r="276" spans="1:4" ht="18.75" customHeight="1" x14ac:dyDescent="0.35">
      <c r="A276" s="77"/>
      <c r="B276" s="77"/>
      <c r="C276" s="77"/>
      <c r="D276" s="77"/>
    </row>
    <row r="277" spans="1:4" ht="18.75" customHeight="1" x14ac:dyDescent="0.35">
      <c r="A277" s="77"/>
      <c r="B277" s="77"/>
      <c r="C277" s="77"/>
      <c r="D277" s="77"/>
    </row>
    <row r="278" spans="1:4" ht="18.75" customHeight="1" x14ac:dyDescent="0.35">
      <c r="A278" s="77"/>
      <c r="B278" s="77"/>
      <c r="C278" s="77"/>
      <c r="D278" s="77"/>
    </row>
    <row r="279" spans="1:4" ht="18.75" customHeight="1" x14ac:dyDescent="0.35">
      <c r="A279" s="77"/>
      <c r="B279" s="77"/>
      <c r="C279" s="77"/>
      <c r="D279" s="77"/>
    </row>
    <row r="280" spans="1:4" ht="18.75" customHeight="1" x14ac:dyDescent="0.35">
      <c r="A280" s="77"/>
      <c r="B280" s="77"/>
      <c r="C280" s="77"/>
      <c r="D280" s="77"/>
    </row>
    <row r="281" spans="1:4" ht="18.75" customHeight="1" x14ac:dyDescent="0.35">
      <c r="A281" s="77"/>
      <c r="B281" s="77"/>
      <c r="C281" s="77"/>
      <c r="D281" s="77"/>
    </row>
    <row r="282" spans="1:4" ht="18.75" customHeight="1" x14ac:dyDescent="0.35">
      <c r="A282" s="77"/>
      <c r="B282" s="77"/>
      <c r="C282" s="77"/>
      <c r="D282" s="77"/>
    </row>
    <row r="283" spans="1:4" ht="18.75" customHeight="1" x14ac:dyDescent="0.35">
      <c r="A283" s="77"/>
      <c r="B283" s="77"/>
      <c r="C283" s="77"/>
      <c r="D283" s="77"/>
    </row>
    <row r="284" spans="1:4" ht="18.75" customHeight="1" x14ac:dyDescent="0.35">
      <c r="A284" s="77"/>
      <c r="B284" s="77"/>
      <c r="C284" s="77"/>
      <c r="D284" s="77"/>
    </row>
    <row r="285" spans="1:4" ht="18.75" customHeight="1" x14ac:dyDescent="0.35">
      <c r="A285" s="77"/>
      <c r="B285" s="77"/>
      <c r="C285" s="77"/>
      <c r="D285" s="77"/>
    </row>
    <row r="286" spans="1:4" ht="18.75" customHeight="1" x14ac:dyDescent="0.35">
      <c r="A286" s="77"/>
      <c r="B286" s="77"/>
      <c r="C286" s="77"/>
      <c r="D286" s="77"/>
    </row>
    <row r="287" spans="1:4" ht="18.75" customHeight="1" x14ac:dyDescent="0.35">
      <c r="A287" s="77"/>
      <c r="B287" s="77"/>
      <c r="C287" s="77"/>
      <c r="D287" s="77"/>
    </row>
    <row r="288" spans="1:4" ht="18.75" customHeight="1" x14ac:dyDescent="0.35">
      <c r="A288" s="77"/>
      <c r="B288" s="77"/>
      <c r="C288" s="77"/>
      <c r="D288" s="77"/>
    </row>
    <row r="289" spans="1:4" ht="18.75" customHeight="1" x14ac:dyDescent="0.35">
      <c r="A289" s="77"/>
      <c r="B289" s="77"/>
      <c r="C289" s="77"/>
      <c r="D289" s="77"/>
    </row>
    <row r="290" spans="1:4" ht="18.75" customHeight="1" x14ac:dyDescent="0.35">
      <c r="A290" s="77"/>
      <c r="B290" s="77"/>
      <c r="C290" s="77"/>
      <c r="D290" s="77"/>
    </row>
    <row r="291" spans="1:4" ht="18.75" customHeight="1" x14ac:dyDescent="0.35">
      <c r="A291" s="77"/>
      <c r="B291" s="77"/>
      <c r="C291" s="77"/>
      <c r="D291" s="77"/>
    </row>
    <row r="292" spans="1:4" ht="18.75" customHeight="1" x14ac:dyDescent="0.35">
      <c r="A292" s="77"/>
      <c r="B292" s="77"/>
      <c r="C292" s="77"/>
      <c r="D292" s="77"/>
    </row>
    <row r="293" spans="1:4" ht="18.75" customHeight="1" x14ac:dyDescent="0.35">
      <c r="A293" s="77"/>
      <c r="B293" s="77"/>
      <c r="C293" s="77"/>
      <c r="D293" s="77"/>
    </row>
    <row r="294" spans="1:4" ht="18.75" customHeight="1" x14ac:dyDescent="0.35">
      <c r="A294" s="77"/>
      <c r="B294" s="77"/>
      <c r="C294" s="77"/>
      <c r="D294" s="77"/>
    </row>
    <row r="295" spans="1:4" ht="18.75" customHeight="1" x14ac:dyDescent="0.35">
      <c r="A295" s="77"/>
      <c r="B295" s="77"/>
      <c r="C295" s="77"/>
      <c r="D295" s="77"/>
    </row>
    <row r="296" spans="1:4" ht="18.75" customHeight="1" x14ac:dyDescent="0.35">
      <c r="A296" s="77"/>
      <c r="B296" s="77"/>
      <c r="C296" s="77"/>
      <c r="D296" s="77"/>
    </row>
    <row r="297" spans="1:4" ht="18.75" customHeight="1" x14ac:dyDescent="0.35">
      <c r="A297" s="77"/>
      <c r="B297" s="77"/>
      <c r="C297" s="77"/>
      <c r="D297" s="77"/>
    </row>
    <row r="298" spans="1:4" ht="18.75" customHeight="1" x14ac:dyDescent="0.35">
      <c r="A298" s="77"/>
      <c r="B298" s="77"/>
      <c r="C298" s="77"/>
      <c r="D298" s="77"/>
    </row>
    <row r="299" spans="1:4" ht="18.75" customHeight="1" x14ac:dyDescent="0.35">
      <c r="A299" s="77"/>
      <c r="B299" s="77"/>
      <c r="C299" s="77"/>
      <c r="D299" s="77"/>
    </row>
    <row r="300" spans="1:4" ht="18.75" customHeight="1" x14ac:dyDescent="0.35">
      <c r="A300" s="77"/>
      <c r="B300" s="77"/>
      <c r="C300" s="77"/>
      <c r="D300" s="77"/>
    </row>
    <row r="301" spans="1:4" ht="18.75" customHeight="1" x14ac:dyDescent="0.35">
      <c r="A301" s="77"/>
      <c r="B301" s="77"/>
      <c r="C301" s="77"/>
      <c r="D301" s="77"/>
    </row>
    <row r="302" spans="1:4" ht="18.75" customHeight="1" x14ac:dyDescent="0.35">
      <c r="A302" s="77"/>
      <c r="B302" s="77"/>
      <c r="C302" s="77"/>
      <c r="D302" s="77"/>
    </row>
    <row r="303" spans="1:4" ht="18.75" customHeight="1" x14ac:dyDescent="0.35">
      <c r="A303" s="77"/>
      <c r="B303" s="77"/>
      <c r="C303" s="77"/>
      <c r="D303" s="77"/>
    </row>
    <row r="304" spans="1:4" ht="18.75" customHeight="1" x14ac:dyDescent="0.35">
      <c r="A304" s="77"/>
      <c r="B304" s="77"/>
      <c r="C304" s="77"/>
      <c r="D304" s="77"/>
    </row>
    <row r="305" spans="1:4" ht="18.75" customHeight="1" x14ac:dyDescent="0.35">
      <c r="A305" s="77"/>
      <c r="B305" s="77"/>
      <c r="C305" s="77"/>
      <c r="D305" s="77"/>
    </row>
    <row r="306" spans="1:4" ht="18.75" customHeight="1" x14ac:dyDescent="0.35">
      <c r="A306" s="77"/>
      <c r="B306" s="77"/>
      <c r="C306" s="77"/>
      <c r="D306" s="77"/>
    </row>
    <row r="307" spans="1:4" ht="18.75" customHeight="1" x14ac:dyDescent="0.35">
      <c r="A307" s="77"/>
      <c r="B307" s="77"/>
      <c r="C307" s="77"/>
      <c r="D307" s="77"/>
    </row>
    <row r="308" spans="1:4" ht="18.75" customHeight="1" x14ac:dyDescent="0.35">
      <c r="A308" s="77"/>
      <c r="B308" s="77"/>
      <c r="C308" s="77"/>
      <c r="D308" s="77"/>
    </row>
    <row r="309" spans="1:4" ht="18.75" customHeight="1" x14ac:dyDescent="0.35">
      <c r="A309" s="77"/>
      <c r="B309" s="77"/>
      <c r="C309" s="77"/>
      <c r="D309" s="77"/>
    </row>
    <row r="310" spans="1:4" ht="18.75" customHeight="1" x14ac:dyDescent="0.35">
      <c r="A310" s="77"/>
      <c r="B310" s="77"/>
      <c r="C310" s="77"/>
      <c r="D310" s="77"/>
    </row>
    <row r="311" spans="1:4" ht="18.75" customHeight="1" x14ac:dyDescent="0.35">
      <c r="A311" s="77"/>
      <c r="B311" s="77"/>
      <c r="C311" s="77"/>
      <c r="D311" s="77"/>
    </row>
    <row r="312" spans="1:4" ht="18.75" customHeight="1" x14ac:dyDescent="0.35">
      <c r="A312" s="77"/>
      <c r="B312" s="77"/>
      <c r="C312" s="77"/>
      <c r="D312" s="77"/>
    </row>
    <row r="313" spans="1:4" ht="18.75" customHeight="1" x14ac:dyDescent="0.35">
      <c r="A313" s="77"/>
      <c r="B313" s="77"/>
      <c r="C313" s="77"/>
      <c r="D313" s="77"/>
    </row>
    <row r="314" spans="1:4" ht="18.75" customHeight="1" x14ac:dyDescent="0.35">
      <c r="A314" s="77"/>
      <c r="B314" s="77"/>
      <c r="C314" s="77"/>
      <c r="D314" s="77"/>
    </row>
    <row r="315" spans="1:4" ht="18.75" customHeight="1" x14ac:dyDescent="0.35">
      <c r="A315" s="77"/>
      <c r="B315" s="77"/>
      <c r="C315" s="77"/>
      <c r="D315" s="77"/>
    </row>
    <row r="316" spans="1:4" ht="18.75" customHeight="1" x14ac:dyDescent="0.35">
      <c r="A316" s="77"/>
      <c r="B316" s="77"/>
      <c r="C316" s="77"/>
      <c r="D316" s="77"/>
    </row>
    <row r="317" spans="1:4" ht="18.75" customHeight="1" x14ac:dyDescent="0.35">
      <c r="A317" s="77"/>
      <c r="B317" s="77"/>
      <c r="C317" s="77"/>
      <c r="D317" s="77"/>
    </row>
    <row r="318" spans="1:4" ht="18.75" customHeight="1" x14ac:dyDescent="0.35">
      <c r="A318" s="77"/>
      <c r="B318" s="77"/>
      <c r="C318" s="77"/>
      <c r="D318" s="77"/>
    </row>
    <row r="319" spans="1:4" ht="18.75" customHeight="1" x14ac:dyDescent="0.35">
      <c r="A319" s="77"/>
      <c r="B319" s="77"/>
      <c r="C319" s="77"/>
      <c r="D319" s="77"/>
    </row>
    <row r="320" spans="1:4" ht="18.75" customHeight="1" x14ac:dyDescent="0.35">
      <c r="A320" s="77"/>
      <c r="B320" s="77"/>
      <c r="C320" s="77"/>
      <c r="D320" s="77"/>
    </row>
    <row r="321" spans="1:4" ht="18.75" customHeight="1" x14ac:dyDescent="0.35">
      <c r="A321" s="77"/>
      <c r="B321" s="77"/>
      <c r="C321" s="77"/>
      <c r="D321" s="77"/>
    </row>
    <row r="322" spans="1:4" ht="18.75" customHeight="1" x14ac:dyDescent="0.35">
      <c r="A322" s="77"/>
      <c r="B322" s="77"/>
      <c r="C322" s="77"/>
      <c r="D322" s="77"/>
    </row>
    <row r="323" spans="1:4" ht="18.75" customHeight="1" x14ac:dyDescent="0.35">
      <c r="A323" s="77"/>
      <c r="B323" s="77"/>
      <c r="C323" s="77"/>
      <c r="D323" s="77"/>
    </row>
    <row r="324" spans="1:4" ht="18.75" customHeight="1" x14ac:dyDescent="0.35">
      <c r="A324" s="77"/>
      <c r="B324" s="77"/>
      <c r="C324" s="77"/>
      <c r="D324" s="77"/>
    </row>
    <row r="325" spans="1:4" ht="18.75" customHeight="1" x14ac:dyDescent="0.35">
      <c r="A325" s="77"/>
      <c r="B325" s="77"/>
      <c r="C325" s="77"/>
      <c r="D325" s="77"/>
    </row>
    <row r="326" spans="1:4" ht="18.75" customHeight="1" x14ac:dyDescent="0.35">
      <c r="A326" s="77"/>
      <c r="B326" s="77"/>
      <c r="C326" s="77"/>
      <c r="D326" s="77"/>
    </row>
    <row r="327" spans="1:4" ht="18.75" customHeight="1" x14ac:dyDescent="0.35">
      <c r="A327" s="77"/>
      <c r="B327" s="77"/>
      <c r="C327" s="77"/>
      <c r="D327" s="77"/>
    </row>
    <row r="328" spans="1:4" ht="18.75" customHeight="1" x14ac:dyDescent="0.35">
      <c r="A328" s="77"/>
      <c r="B328" s="77"/>
      <c r="C328" s="77"/>
      <c r="D328" s="77"/>
    </row>
    <row r="329" spans="1:4" ht="18.75" customHeight="1" x14ac:dyDescent="0.35">
      <c r="A329" s="77"/>
      <c r="B329" s="77"/>
      <c r="C329" s="77"/>
      <c r="D329" s="77"/>
    </row>
    <row r="330" spans="1:4" ht="18.75" customHeight="1" x14ac:dyDescent="0.35">
      <c r="A330" s="77"/>
      <c r="B330" s="77"/>
      <c r="C330" s="77"/>
      <c r="D330" s="77"/>
    </row>
    <row r="331" spans="1:4" ht="18.75" customHeight="1" x14ac:dyDescent="0.35">
      <c r="A331" s="77"/>
      <c r="B331" s="77"/>
      <c r="C331" s="77"/>
      <c r="D331" s="77"/>
    </row>
    <row r="332" spans="1:4" ht="18.75" customHeight="1" x14ac:dyDescent="0.35">
      <c r="A332" s="77"/>
      <c r="B332" s="77"/>
      <c r="C332" s="77"/>
      <c r="D332" s="77"/>
    </row>
    <row r="333" spans="1:4" ht="18.75" customHeight="1" x14ac:dyDescent="0.35">
      <c r="A333" s="77"/>
      <c r="B333" s="77"/>
      <c r="C333" s="77"/>
      <c r="D333" s="77"/>
    </row>
    <row r="334" spans="1:4" ht="18.75" customHeight="1" x14ac:dyDescent="0.35">
      <c r="A334" s="77"/>
      <c r="B334" s="77"/>
      <c r="C334" s="77"/>
      <c r="D334" s="77"/>
    </row>
    <row r="335" spans="1:4" ht="18.75" customHeight="1" x14ac:dyDescent="0.35">
      <c r="A335" s="77"/>
      <c r="B335" s="77"/>
      <c r="C335" s="77"/>
      <c r="D335" s="77"/>
    </row>
    <row r="336" spans="1:4" ht="18.75" customHeight="1" x14ac:dyDescent="0.35">
      <c r="A336" s="77"/>
      <c r="B336" s="77"/>
      <c r="C336" s="77"/>
      <c r="D336" s="77"/>
    </row>
    <row r="337" spans="1:4" ht="18.75" customHeight="1" x14ac:dyDescent="0.35">
      <c r="A337" s="77"/>
      <c r="B337" s="77"/>
      <c r="C337" s="77"/>
      <c r="D337" s="77"/>
    </row>
    <row r="338" spans="1:4" ht="18.75" customHeight="1" x14ac:dyDescent="0.35">
      <c r="A338" s="77"/>
      <c r="B338" s="77"/>
      <c r="C338" s="77"/>
      <c r="D338" s="77"/>
    </row>
    <row r="339" spans="1:4" ht="18.75" customHeight="1" x14ac:dyDescent="0.35">
      <c r="A339" s="77"/>
      <c r="B339" s="77"/>
      <c r="C339" s="77"/>
      <c r="D339" s="77"/>
    </row>
    <row r="340" spans="1:4" ht="18.75" customHeight="1" x14ac:dyDescent="0.35">
      <c r="A340" s="77"/>
      <c r="B340" s="77"/>
      <c r="C340" s="77"/>
      <c r="D340" s="77"/>
    </row>
    <row r="341" spans="1:4" ht="18.75" customHeight="1" x14ac:dyDescent="0.35">
      <c r="A341" s="77"/>
      <c r="B341" s="77"/>
      <c r="C341" s="77"/>
      <c r="D341" s="77"/>
    </row>
    <row r="342" spans="1:4" ht="18.75" customHeight="1" x14ac:dyDescent="0.35">
      <c r="A342" s="77"/>
      <c r="B342" s="77"/>
      <c r="C342" s="77"/>
      <c r="D342" s="77"/>
    </row>
    <row r="343" spans="1:4" ht="18.75" customHeight="1" x14ac:dyDescent="0.35">
      <c r="A343" s="77"/>
      <c r="B343" s="77"/>
      <c r="C343" s="77"/>
      <c r="D343" s="77"/>
    </row>
    <row r="344" spans="1:4" ht="18.75" customHeight="1" x14ac:dyDescent="0.35">
      <c r="A344" s="77"/>
      <c r="B344" s="77"/>
      <c r="C344" s="77"/>
      <c r="D344" s="77"/>
    </row>
    <row r="345" spans="1:4" ht="18.75" customHeight="1" x14ac:dyDescent="0.35">
      <c r="A345" s="77"/>
      <c r="B345" s="77"/>
      <c r="C345" s="77"/>
      <c r="D345" s="77"/>
    </row>
    <row r="346" spans="1:4" ht="18.75" customHeight="1" x14ac:dyDescent="0.35">
      <c r="A346" s="77"/>
      <c r="B346" s="77"/>
      <c r="C346" s="77"/>
      <c r="D346" s="77"/>
    </row>
    <row r="347" spans="1:4" ht="18.75" customHeight="1" x14ac:dyDescent="0.35">
      <c r="A347" s="77"/>
      <c r="B347" s="77"/>
      <c r="C347" s="77"/>
      <c r="D347" s="77"/>
    </row>
    <row r="348" spans="1:4" ht="18.75" customHeight="1" x14ac:dyDescent="0.35">
      <c r="A348" s="77"/>
      <c r="B348" s="77"/>
      <c r="C348" s="77"/>
      <c r="D348" s="77"/>
    </row>
    <row r="349" spans="1:4" ht="18.75" customHeight="1" x14ac:dyDescent="0.35">
      <c r="A349" s="77"/>
      <c r="B349" s="77"/>
      <c r="C349" s="77"/>
      <c r="D349" s="77"/>
    </row>
    <row r="350" spans="1:4" ht="18.75" customHeight="1" x14ac:dyDescent="0.35">
      <c r="A350" s="77"/>
      <c r="B350" s="77"/>
      <c r="C350" s="77"/>
      <c r="D350" s="77"/>
    </row>
    <row r="351" spans="1:4" ht="18.75" customHeight="1" x14ac:dyDescent="0.35">
      <c r="A351" s="77"/>
      <c r="B351" s="77"/>
      <c r="C351" s="77"/>
      <c r="D351" s="77"/>
    </row>
    <row r="352" spans="1:4" ht="18.75" customHeight="1" x14ac:dyDescent="0.35">
      <c r="A352" s="77"/>
      <c r="B352" s="77"/>
      <c r="C352" s="77"/>
      <c r="D352" s="77"/>
    </row>
    <row r="353" spans="1:4" ht="18.75" customHeight="1" x14ac:dyDescent="0.35">
      <c r="A353" s="77"/>
      <c r="B353" s="77"/>
      <c r="C353" s="77"/>
      <c r="D353" s="77"/>
    </row>
    <row r="354" spans="1:4" ht="18.75" customHeight="1" x14ac:dyDescent="0.35">
      <c r="A354" s="77"/>
      <c r="B354" s="77"/>
      <c r="C354" s="77"/>
      <c r="D354" s="77"/>
    </row>
    <row r="355" spans="1:4" ht="18.75" customHeight="1" x14ac:dyDescent="0.35">
      <c r="A355" s="77"/>
      <c r="B355" s="77"/>
      <c r="C355" s="77"/>
      <c r="D355" s="77"/>
    </row>
    <row r="356" spans="1:4" ht="18.75" customHeight="1" x14ac:dyDescent="0.35">
      <c r="A356" s="77"/>
      <c r="B356" s="77"/>
      <c r="C356" s="77"/>
      <c r="D356" s="77"/>
    </row>
    <row r="357" spans="1:4" ht="18.75" customHeight="1" x14ac:dyDescent="0.35">
      <c r="A357" s="77"/>
      <c r="B357" s="77"/>
      <c r="C357" s="77"/>
      <c r="D357" s="77"/>
    </row>
    <row r="358" spans="1:4" ht="18.75" customHeight="1" x14ac:dyDescent="0.35">
      <c r="A358" s="77"/>
      <c r="B358" s="77"/>
      <c r="C358" s="77"/>
      <c r="D358" s="77"/>
    </row>
    <row r="359" spans="1:4" ht="18.75" customHeight="1" x14ac:dyDescent="0.35">
      <c r="A359" s="77"/>
      <c r="B359" s="77"/>
      <c r="C359" s="77"/>
      <c r="D359" s="77"/>
    </row>
    <row r="360" spans="1:4" ht="18.75" customHeight="1" x14ac:dyDescent="0.35">
      <c r="A360" s="77"/>
      <c r="B360" s="77"/>
      <c r="C360" s="77"/>
      <c r="D360" s="77"/>
    </row>
    <row r="361" spans="1:4" ht="18.75" customHeight="1" x14ac:dyDescent="0.35">
      <c r="A361" s="77"/>
      <c r="B361" s="77"/>
      <c r="C361" s="77"/>
      <c r="D361" s="77"/>
    </row>
    <row r="362" spans="1:4" ht="18.75" customHeight="1" x14ac:dyDescent="0.35">
      <c r="A362" s="77"/>
      <c r="B362" s="77"/>
      <c r="C362" s="77"/>
      <c r="D362" s="77"/>
    </row>
    <row r="363" spans="1:4" ht="18.75" customHeight="1" x14ac:dyDescent="0.35">
      <c r="A363" s="77"/>
      <c r="B363" s="77"/>
      <c r="C363" s="77"/>
      <c r="D363" s="77"/>
    </row>
    <row r="364" spans="1:4" ht="18.75" customHeight="1" x14ac:dyDescent="0.35">
      <c r="A364" s="77"/>
      <c r="B364" s="77"/>
      <c r="C364" s="77"/>
      <c r="D364" s="77"/>
    </row>
    <row r="365" spans="1:4" ht="18.75" customHeight="1" x14ac:dyDescent="0.35">
      <c r="A365" s="77"/>
      <c r="B365" s="77"/>
      <c r="C365" s="77"/>
      <c r="D365" s="77"/>
    </row>
    <row r="366" spans="1:4" ht="18.75" customHeight="1" x14ac:dyDescent="0.35">
      <c r="A366" s="77"/>
      <c r="B366" s="77"/>
      <c r="C366" s="77"/>
      <c r="D366" s="77"/>
    </row>
    <row r="367" spans="1:4" ht="18.75" customHeight="1" x14ac:dyDescent="0.35">
      <c r="A367" s="77"/>
      <c r="B367" s="77"/>
      <c r="C367" s="77"/>
      <c r="D367" s="77"/>
    </row>
    <row r="368" spans="1:4" ht="18.75" customHeight="1" x14ac:dyDescent="0.35">
      <c r="A368" s="77"/>
      <c r="B368" s="77"/>
      <c r="C368" s="77"/>
      <c r="D368" s="77"/>
    </row>
    <row r="369" spans="1:4" ht="18.75" customHeight="1" x14ac:dyDescent="0.35">
      <c r="A369" s="77"/>
      <c r="B369" s="77"/>
      <c r="C369" s="77"/>
      <c r="D369" s="77"/>
    </row>
    <row r="370" spans="1:4" ht="18.75" customHeight="1" x14ac:dyDescent="0.35">
      <c r="A370" s="77"/>
      <c r="B370" s="77"/>
      <c r="C370" s="77"/>
      <c r="D370" s="77"/>
    </row>
    <row r="371" spans="1:4" ht="18.75" customHeight="1" x14ac:dyDescent="0.35">
      <c r="A371" s="77"/>
      <c r="B371" s="77"/>
      <c r="C371" s="77"/>
      <c r="D371" s="77"/>
    </row>
    <row r="372" spans="1:4" ht="18.75" customHeight="1" x14ac:dyDescent="0.35">
      <c r="A372" s="77"/>
      <c r="B372" s="77"/>
      <c r="C372" s="77"/>
      <c r="D372" s="77"/>
    </row>
    <row r="373" spans="1:4" ht="18.75" customHeight="1" x14ac:dyDescent="0.35">
      <c r="A373" s="77"/>
      <c r="B373" s="77"/>
      <c r="C373" s="77"/>
      <c r="D373" s="77"/>
    </row>
    <row r="374" spans="1:4" ht="18.75" customHeight="1" x14ac:dyDescent="0.35">
      <c r="A374" s="77"/>
      <c r="B374" s="77"/>
      <c r="C374" s="77"/>
      <c r="D374" s="77"/>
    </row>
    <row r="375" spans="1:4" ht="18.75" customHeight="1" x14ac:dyDescent="0.35">
      <c r="A375" s="77"/>
      <c r="B375" s="77"/>
      <c r="C375" s="77"/>
      <c r="D375" s="77"/>
    </row>
    <row r="376" spans="1:4" ht="18.75" customHeight="1" x14ac:dyDescent="0.35">
      <c r="A376" s="77"/>
      <c r="B376" s="77"/>
      <c r="C376" s="77"/>
      <c r="D376" s="77"/>
    </row>
    <row r="377" spans="1:4" ht="18.75" customHeight="1" x14ac:dyDescent="0.35">
      <c r="A377" s="77"/>
      <c r="B377" s="77"/>
      <c r="C377" s="77"/>
      <c r="D377" s="77"/>
    </row>
    <row r="378" spans="1:4" ht="18.75" customHeight="1" x14ac:dyDescent="0.35">
      <c r="A378" s="77"/>
      <c r="B378" s="77"/>
      <c r="C378" s="77"/>
      <c r="D378" s="77"/>
    </row>
    <row r="379" spans="1:4" ht="18.75" customHeight="1" x14ac:dyDescent="0.35">
      <c r="A379" s="77"/>
      <c r="B379" s="77"/>
      <c r="C379" s="77"/>
      <c r="D379" s="77"/>
    </row>
    <row r="380" spans="1:4" ht="18.75" customHeight="1" x14ac:dyDescent="0.35">
      <c r="A380" s="77"/>
      <c r="B380" s="77"/>
      <c r="C380" s="77"/>
      <c r="D380" s="77"/>
    </row>
    <row r="381" spans="1:4" ht="18.75" customHeight="1" x14ac:dyDescent="0.35">
      <c r="A381" s="77"/>
      <c r="B381" s="77"/>
      <c r="C381" s="77"/>
      <c r="D381" s="77"/>
    </row>
    <row r="382" spans="1:4" ht="18.75" customHeight="1" x14ac:dyDescent="0.35">
      <c r="A382" s="77"/>
      <c r="B382" s="77"/>
      <c r="C382" s="77"/>
      <c r="D382" s="77"/>
    </row>
    <row r="383" spans="1:4" ht="18.75" customHeight="1" x14ac:dyDescent="0.35">
      <c r="A383" s="77"/>
      <c r="B383" s="77"/>
      <c r="C383" s="77"/>
      <c r="D383" s="77"/>
    </row>
    <row r="384" spans="1:4" ht="18.75" customHeight="1" x14ac:dyDescent="0.35">
      <c r="A384" s="77"/>
      <c r="B384" s="77"/>
      <c r="C384" s="77"/>
      <c r="D384" s="77"/>
    </row>
    <row r="385" spans="1:4" ht="18.75" customHeight="1" x14ac:dyDescent="0.35">
      <c r="A385" s="77"/>
      <c r="B385" s="77"/>
      <c r="C385" s="77"/>
      <c r="D385" s="77"/>
    </row>
    <row r="386" spans="1:4" ht="18.75" customHeight="1" x14ac:dyDescent="0.35">
      <c r="A386" s="77"/>
      <c r="B386" s="77"/>
      <c r="C386" s="77"/>
      <c r="D386" s="77"/>
    </row>
    <row r="387" spans="1:4" ht="18.75" customHeight="1" x14ac:dyDescent="0.35">
      <c r="A387" s="77"/>
      <c r="B387" s="77"/>
      <c r="C387" s="77"/>
      <c r="D387" s="77"/>
    </row>
    <row r="388" spans="1:4" ht="18.75" customHeight="1" x14ac:dyDescent="0.35">
      <c r="A388" s="77"/>
      <c r="B388" s="77"/>
      <c r="C388" s="77"/>
      <c r="D388" s="77"/>
    </row>
    <row r="389" spans="1:4" ht="18.75" customHeight="1" x14ac:dyDescent="0.35">
      <c r="A389" s="77"/>
      <c r="B389" s="77"/>
      <c r="C389" s="77"/>
      <c r="D389" s="77"/>
    </row>
    <row r="390" spans="1:4" ht="18.75" customHeight="1" x14ac:dyDescent="0.35">
      <c r="A390" s="77"/>
      <c r="B390" s="77"/>
      <c r="C390" s="77"/>
      <c r="D390" s="77"/>
    </row>
    <row r="391" spans="1:4" ht="18.75" customHeight="1" x14ac:dyDescent="0.35">
      <c r="A391" s="77"/>
      <c r="B391" s="77"/>
      <c r="C391" s="77"/>
      <c r="D391" s="77"/>
    </row>
    <row r="392" spans="1:4" ht="18.75" customHeight="1" x14ac:dyDescent="0.35">
      <c r="A392" s="77"/>
      <c r="B392" s="77"/>
      <c r="C392" s="77"/>
      <c r="D392" s="77"/>
    </row>
    <row r="393" spans="1:4" ht="18.75" customHeight="1" x14ac:dyDescent="0.35">
      <c r="A393" s="77"/>
      <c r="B393" s="77"/>
      <c r="C393" s="77"/>
      <c r="D393" s="77"/>
    </row>
    <row r="394" spans="1:4" ht="18.75" customHeight="1" x14ac:dyDescent="0.35">
      <c r="A394" s="77"/>
      <c r="B394" s="77"/>
      <c r="C394" s="77"/>
      <c r="D394" s="77"/>
    </row>
    <row r="395" spans="1:4" ht="18.75" customHeight="1" x14ac:dyDescent="0.35">
      <c r="A395" s="77"/>
      <c r="B395" s="77"/>
      <c r="C395" s="77"/>
      <c r="D395" s="77"/>
    </row>
    <row r="396" spans="1:4" ht="18.75" customHeight="1" x14ac:dyDescent="0.35">
      <c r="A396" s="77"/>
      <c r="B396" s="77"/>
      <c r="C396" s="77"/>
      <c r="D396" s="77"/>
    </row>
    <row r="397" spans="1:4" ht="18.75" customHeight="1" x14ac:dyDescent="0.35">
      <c r="A397" s="77"/>
      <c r="B397" s="77"/>
      <c r="C397" s="77"/>
      <c r="D397" s="77"/>
    </row>
    <row r="398" spans="1:4" ht="18.75" customHeight="1" x14ac:dyDescent="0.35">
      <c r="A398" s="77"/>
      <c r="B398" s="77"/>
      <c r="C398" s="77"/>
      <c r="D398" s="77"/>
    </row>
    <row r="399" spans="1:4" ht="18.75" customHeight="1" x14ac:dyDescent="0.35">
      <c r="A399" s="77"/>
      <c r="B399" s="77"/>
      <c r="C399" s="77"/>
      <c r="D399" s="77"/>
    </row>
    <row r="400" spans="1:4" ht="18.75" customHeight="1" x14ac:dyDescent="0.35">
      <c r="A400" s="77"/>
      <c r="B400" s="77"/>
      <c r="C400" s="77"/>
      <c r="D400" s="77"/>
    </row>
    <row r="401" spans="1:4" ht="18.75" customHeight="1" x14ac:dyDescent="0.35">
      <c r="A401" s="77"/>
      <c r="B401" s="77"/>
      <c r="C401" s="77"/>
      <c r="D401" s="77"/>
    </row>
    <row r="402" spans="1:4" ht="18.75" customHeight="1" x14ac:dyDescent="0.35">
      <c r="A402" s="77"/>
      <c r="B402" s="77"/>
      <c r="C402" s="77"/>
      <c r="D402" s="77"/>
    </row>
    <row r="403" spans="1:4" ht="18.75" customHeight="1" x14ac:dyDescent="0.35">
      <c r="A403" s="77"/>
      <c r="B403" s="77"/>
      <c r="C403" s="77"/>
      <c r="D403" s="77"/>
    </row>
    <row r="404" spans="1:4" ht="18.75" customHeight="1" x14ac:dyDescent="0.35">
      <c r="A404" s="77"/>
      <c r="B404" s="77"/>
      <c r="C404" s="77"/>
      <c r="D404" s="77"/>
    </row>
    <row r="405" spans="1:4" ht="18.75" customHeight="1" x14ac:dyDescent="0.35">
      <c r="A405" s="77"/>
      <c r="B405" s="77"/>
      <c r="C405" s="77"/>
      <c r="D405" s="77"/>
    </row>
    <row r="406" spans="1:4" ht="18.75" customHeight="1" x14ac:dyDescent="0.35">
      <c r="A406" s="77"/>
      <c r="B406" s="77"/>
      <c r="C406" s="77"/>
      <c r="D406" s="77"/>
    </row>
    <row r="407" spans="1:4" ht="18.75" customHeight="1" x14ac:dyDescent="0.35">
      <c r="A407" s="77"/>
      <c r="B407" s="77"/>
      <c r="C407" s="77"/>
      <c r="D407" s="77"/>
    </row>
    <row r="408" spans="1:4" ht="18.75" customHeight="1" x14ac:dyDescent="0.35">
      <c r="A408" s="77"/>
      <c r="B408" s="77"/>
      <c r="C408" s="77"/>
      <c r="D408" s="77"/>
    </row>
    <row r="409" spans="1:4" ht="18.75" customHeight="1" x14ac:dyDescent="0.35">
      <c r="A409" s="77"/>
      <c r="B409" s="77"/>
      <c r="C409" s="77"/>
      <c r="D409" s="77"/>
    </row>
    <row r="410" spans="1:4" ht="18.75" customHeight="1" x14ac:dyDescent="0.35">
      <c r="A410" s="77"/>
      <c r="B410" s="77"/>
      <c r="C410" s="77"/>
      <c r="D410" s="77"/>
    </row>
    <row r="411" spans="1:4" ht="18.75" customHeight="1" x14ac:dyDescent="0.35">
      <c r="A411" s="77"/>
      <c r="B411" s="77"/>
      <c r="C411" s="77"/>
      <c r="D411" s="77"/>
    </row>
    <row r="412" spans="1:4" ht="18.75" customHeight="1" x14ac:dyDescent="0.35">
      <c r="A412" s="77"/>
      <c r="B412" s="77"/>
      <c r="C412" s="77"/>
      <c r="D412" s="77"/>
    </row>
    <row r="413" spans="1:4" ht="18.75" customHeight="1" x14ac:dyDescent="0.35">
      <c r="A413" s="77"/>
      <c r="B413" s="77"/>
      <c r="C413" s="77"/>
      <c r="D413" s="77"/>
    </row>
    <row r="414" spans="1:4" ht="18.75" customHeight="1" x14ac:dyDescent="0.35">
      <c r="A414" s="77"/>
      <c r="B414" s="77"/>
      <c r="C414" s="77"/>
      <c r="D414" s="77"/>
    </row>
    <row r="415" spans="1:4" ht="18.75" customHeight="1" x14ac:dyDescent="0.35">
      <c r="A415" s="77"/>
      <c r="B415" s="77"/>
      <c r="C415" s="77"/>
      <c r="D415" s="77"/>
    </row>
    <row r="416" spans="1:4" ht="18.75" customHeight="1" x14ac:dyDescent="0.35">
      <c r="A416" s="77"/>
      <c r="B416" s="77"/>
      <c r="C416" s="77"/>
      <c r="D416" s="77"/>
    </row>
    <row r="417" spans="1:4" ht="18.75" customHeight="1" x14ac:dyDescent="0.35">
      <c r="A417" s="77"/>
      <c r="B417" s="77"/>
      <c r="C417" s="77"/>
      <c r="D417" s="77"/>
    </row>
    <row r="418" spans="1:4" ht="18.75" customHeight="1" x14ac:dyDescent="0.35">
      <c r="A418" s="77"/>
      <c r="B418" s="77"/>
      <c r="C418" s="77"/>
      <c r="D418" s="77"/>
    </row>
    <row r="419" spans="1:4" ht="18.75" customHeight="1" x14ac:dyDescent="0.35">
      <c r="A419" s="77"/>
      <c r="B419" s="77"/>
      <c r="C419" s="77"/>
      <c r="D419" s="77"/>
    </row>
    <row r="420" spans="1:4" ht="18.75" customHeight="1" x14ac:dyDescent="0.35">
      <c r="A420" s="77"/>
      <c r="B420" s="77"/>
      <c r="C420" s="77"/>
      <c r="D420" s="77"/>
    </row>
    <row r="421" spans="1:4" ht="18.75" customHeight="1" x14ac:dyDescent="0.35">
      <c r="A421" s="77"/>
      <c r="B421" s="77"/>
      <c r="C421" s="77"/>
      <c r="D421" s="77"/>
    </row>
    <row r="422" spans="1:4" ht="18.75" customHeight="1" x14ac:dyDescent="0.35">
      <c r="A422" s="77"/>
      <c r="B422" s="77"/>
      <c r="C422" s="77"/>
      <c r="D422" s="77"/>
    </row>
    <row r="423" spans="1:4" ht="18.75" customHeight="1" x14ac:dyDescent="0.35">
      <c r="A423" s="77"/>
      <c r="B423" s="77"/>
      <c r="C423" s="77"/>
      <c r="D423" s="77"/>
    </row>
    <row r="424" spans="1:4" ht="18.75" customHeight="1" x14ac:dyDescent="0.35">
      <c r="A424" s="77"/>
      <c r="B424" s="77"/>
      <c r="C424" s="77"/>
      <c r="D424" s="77"/>
    </row>
    <row r="425" spans="1:4" ht="18.75" customHeight="1" x14ac:dyDescent="0.35">
      <c r="A425" s="77"/>
      <c r="B425" s="77"/>
      <c r="C425" s="77"/>
      <c r="D425" s="77"/>
    </row>
    <row r="426" spans="1:4" ht="18.75" customHeight="1" x14ac:dyDescent="0.35">
      <c r="A426" s="77"/>
      <c r="B426" s="77"/>
      <c r="C426" s="77"/>
      <c r="D426" s="77"/>
    </row>
    <row r="427" spans="1:4" ht="18.75" customHeight="1" x14ac:dyDescent="0.35">
      <c r="A427" s="77"/>
      <c r="B427" s="77"/>
      <c r="C427" s="77"/>
      <c r="D427" s="77"/>
    </row>
    <row r="428" spans="1:4" ht="18.75" customHeight="1" x14ac:dyDescent="0.35">
      <c r="A428" s="77"/>
      <c r="B428" s="77"/>
      <c r="C428" s="77"/>
      <c r="D428" s="77"/>
    </row>
    <row r="429" spans="1:4" ht="18.75" customHeight="1" x14ac:dyDescent="0.35">
      <c r="A429" s="77"/>
      <c r="B429" s="77"/>
      <c r="C429" s="77"/>
      <c r="D429" s="77"/>
    </row>
    <row r="430" spans="1:4" ht="18.75" customHeight="1" x14ac:dyDescent="0.35">
      <c r="A430" s="77"/>
      <c r="B430" s="77"/>
      <c r="C430" s="77"/>
      <c r="D430" s="77"/>
    </row>
    <row r="431" spans="1:4" ht="18.75" customHeight="1" x14ac:dyDescent="0.35">
      <c r="A431" s="77"/>
      <c r="B431" s="77"/>
      <c r="C431" s="77"/>
      <c r="D431" s="77"/>
    </row>
    <row r="432" spans="1:4" ht="18.75" customHeight="1" x14ac:dyDescent="0.35">
      <c r="A432" s="77"/>
      <c r="B432" s="77"/>
      <c r="C432" s="77"/>
      <c r="D432" s="77"/>
    </row>
    <row r="433" spans="1:4" ht="18.75" customHeight="1" x14ac:dyDescent="0.35">
      <c r="A433" s="77"/>
      <c r="B433" s="77"/>
      <c r="C433" s="77"/>
      <c r="D433" s="77"/>
    </row>
    <row r="434" spans="1:4" ht="18.75" customHeight="1" x14ac:dyDescent="0.35">
      <c r="A434" s="77"/>
      <c r="B434" s="77"/>
      <c r="C434" s="77"/>
      <c r="D434" s="77"/>
    </row>
    <row r="435" spans="1:4" ht="18.75" customHeight="1" x14ac:dyDescent="0.35">
      <c r="A435" s="77"/>
      <c r="B435" s="77"/>
      <c r="C435" s="77"/>
      <c r="D435" s="77"/>
    </row>
    <row r="436" spans="1:4" ht="18.75" customHeight="1" x14ac:dyDescent="0.35">
      <c r="A436" s="77"/>
      <c r="B436" s="77"/>
      <c r="C436" s="77"/>
      <c r="D436" s="77"/>
    </row>
    <row r="437" spans="1:4" ht="18.75" customHeight="1" x14ac:dyDescent="0.35">
      <c r="A437" s="77"/>
      <c r="B437" s="77"/>
      <c r="C437" s="77"/>
      <c r="D437" s="77"/>
    </row>
    <row r="438" spans="1:4" ht="18.75" customHeight="1" x14ac:dyDescent="0.35">
      <c r="A438" s="77"/>
      <c r="B438" s="77"/>
      <c r="C438" s="77"/>
      <c r="D438" s="77"/>
    </row>
    <row r="439" spans="1:4" ht="18.75" customHeight="1" x14ac:dyDescent="0.35">
      <c r="A439" s="77"/>
      <c r="B439" s="77"/>
      <c r="C439" s="77"/>
      <c r="D439" s="77"/>
    </row>
    <row r="440" spans="1:4" ht="18.75" customHeight="1" x14ac:dyDescent="0.35">
      <c r="A440" s="77"/>
      <c r="B440" s="77"/>
      <c r="C440" s="77"/>
      <c r="D440" s="77"/>
    </row>
    <row r="441" spans="1:4" ht="18.75" customHeight="1" x14ac:dyDescent="0.35">
      <c r="A441" s="77"/>
      <c r="B441" s="77"/>
      <c r="C441" s="77"/>
      <c r="D441" s="77"/>
    </row>
    <row r="442" spans="1:4" ht="18.75" customHeight="1" x14ac:dyDescent="0.35">
      <c r="A442" s="77"/>
      <c r="B442" s="77"/>
      <c r="C442" s="77"/>
      <c r="D442" s="77"/>
    </row>
    <row r="443" spans="1:4" ht="18.75" customHeight="1" x14ac:dyDescent="0.35">
      <c r="A443" s="77"/>
      <c r="B443" s="77"/>
      <c r="C443" s="77"/>
      <c r="D443" s="77"/>
    </row>
    <row r="444" spans="1:4" ht="18.75" customHeight="1" x14ac:dyDescent="0.35">
      <c r="A444" s="77"/>
      <c r="B444" s="77"/>
      <c r="C444" s="77"/>
      <c r="D444" s="77"/>
    </row>
    <row r="445" spans="1:4" ht="18.75" customHeight="1" x14ac:dyDescent="0.35">
      <c r="A445" s="77"/>
      <c r="B445" s="77"/>
      <c r="C445" s="77"/>
      <c r="D445" s="77"/>
    </row>
    <row r="446" spans="1:4" ht="18.75" customHeight="1" x14ac:dyDescent="0.35">
      <c r="A446" s="77"/>
      <c r="B446" s="77"/>
      <c r="C446" s="77"/>
      <c r="D446" s="77"/>
    </row>
    <row r="447" spans="1:4" ht="18.75" customHeight="1" x14ac:dyDescent="0.35">
      <c r="A447" s="77"/>
      <c r="B447" s="77"/>
      <c r="C447" s="77"/>
      <c r="D447" s="77"/>
    </row>
    <row r="448" spans="1:4" ht="18.75" customHeight="1" x14ac:dyDescent="0.35">
      <c r="A448" s="77"/>
      <c r="B448" s="77"/>
      <c r="C448" s="77"/>
      <c r="D448" s="77"/>
    </row>
    <row r="449" spans="1:4" ht="18.75" customHeight="1" x14ac:dyDescent="0.35">
      <c r="A449" s="77"/>
      <c r="B449" s="77"/>
      <c r="C449" s="77"/>
      <c r="D449" s="77"/>
    </row>
    <row r="450" spans="1:4" ht="18.75" customHeight="1" x14ac:dyDescent="0.35">
      <c r="A450" s="77"/>
      <c r="B450" s="77"/>
      <c r="C450" s="77"/>
      <c r="D450" s="77"/>
    </row>
    <row r="451" spans="1:4" ht="18.75" customHeight="1" x14ac:dyDescent="0.35">
      <c r="A451" s="77"/>
      <c r="B451" s="77"/>
      <c r="C451" s="77"/>
      <c r="D451" s="77"/>
    </row>
    <row r="452" spans="1:4" ht="18.75" customHeight="1" x14ac:dyDescent="0.35">
      <c r="A452" s="77"/>
      <c r="B452" s="77"/>
      <c r="C452" s="77"/>
      <c r="D452" s="77"/>
    </row>
    <row r="453" spans="1:4" ht="18.75" customHeight="1" x14ac:dyDescent="0.35">
      <c r="A453" s="77"/>
      <c r="B453" s="77"/>
      <c r="C453" s="77"/>
      <c r="D453" s="77"/>
    </row>
    <row r="454" spans="1:4" ht="18.75" customHeight="1" x14ac:dyDescent="0.35">
      <c r="A454" s="77"/>
      <c r="B454" s="77"/>
      <c r="C454" s="77"/>
      <c r="D454" s="77"/>
    </row>
    <row r="455" spans="1:4" ht="18.75" customHeight="1" x14ac:dyDescent="0.35">
      <c r="A455" s="77"/>
      <c r="B455" s="77"/>
      <c r="C455" s="77"/>
      <c r="D455" s="77"/>
    </row>
    <row r="456" spans="1:4" ht="18.75" customHeight="1" x14ac:dyDescent="0.35">
      <c r="A456" s="77"/>
      <c r="B456" s="77"/>
      <c r="C456" s="77"/>
      <c r="D456" s="77"/>
    </row>
    <row r="457" spans="1:4" ht="18.75" customHeight="1" x14ac:dyDescent="0.35">
      <c r="A457" s="77"/>
      <c r="B457" s="77"/>
      <c r="C457" s="77"/>
      <c r="D457" s="77"/>
    </row>
    <row r="458" spans="1:4" ht="18.75" customHeight="1" x14ac:dyDescent="0.35">
      <c r="A458" s="77"/>
      <c r="B458" s="77"/>
      <c r="C458" s="77"/>
      <c r="D458" s="77"/>
    </row>
    <row r="459" spans="1:4" ht="18.75" customHeight="1" x14ac:dyDescent="0.35">
      <c r="A459" s="77"/>
      <c r="B459" s="77"/>
      <c r="C459" s="77"/>
      <c r="D459" s="77"/>
    </row>
    <row r="460" spans="1:4" ht="18.75" customHeight="1" x14ac:dyDescent="0.35">
      <c r="A460" s="77"/>
      <c r="B460" s="77"/>
      <c r="C460" s="77"/>
      <c r="D460" s="77"/>
    </row>
    <row r="461" spans="1:4" ht="18.75" customHeight="1" x14ac:dyDescent="0.35">
      <c r="A461" s="77"/>
      <c r="B461" s="77"/>
      <c r="C461" s="77"/>
      <c r="D461" s="77"/>
    </row>
    <row r="462" spans="1:4" ht="18.75" customHeight="1" x14ac:dyDescent="0.35">
      <c r="A462" s="77"/>
      <c r="B462" s="77"/>
      <c r="C462" s="77"/>
      <c r="D462" s="77"/>
    </row>
    <row r="463" spans="1:4" ht="18.75" customHeight="1" x14ac:dyDescent="0.35">
      <c r="A463" s="77"/>
      <c r="B463" s="77"/>
      <c r="C463" s="77"/>
      <c r="D463" s="77"/>
    </row>
    <row r="464" spans="1:4" ht="18.75" customHeight="1" x14ac:dyDescent="0.35">
      <c r="A464" s="77"/>
      <c r="B464" s="77"/>
      <c r="C464" s="77"/>
      <c r="D464" s="77"/>
    </row>
    <row r="465" spans="1:4" ht="18.75" customHeight="1" x14ac:dyDescent="0.35">
      <c r="A465" s="77"/>
      <c r="B465" s="77"/>
      <c r="C465" s="77"/>
      <c r="D465" s="77"/>
    </row>
    <row r="466" spans="1:4" ht="18.75" customHeight="1" x14ac:dyDescent="0.35">
      <c r="A466" s="77"/>
      <c r="B466" s="77"/>
      <c r="C466" s="77"/>
      <c r="D466" s="77"/>
    </row>
    <row r="467" spans="1:4" ht="18.75" customHeight="1" x14ac:dyDescent="0.35">
      <c r="A467" s="77"/>
      <c r="B467" s="77"/>
      <c r="C467" s="77"/>
      <c r="D467" s="77"/>
    </row>
    <row r="468" spans="1:4" ht="18.75" customHeight="1" x14ac:dyDescent="0.35">
      <c r="A468" s="77"/>
      <c r="B468" s="77"/>
      <c r="C468" s="77"/>
      <c r="D468" s="77"/>
    </row>
    <row r="469" spans="1:4" ht="18.75" customHeight="1" x14ac:dyDescent="0.35">
      <c r="A469" s="77"/>
      <c r="B469" s="77"/>
      <c r="C469" s="77"/>
      <c r="D469" s="77"/>
    </row>
    <row r="470" spans="1:4" ht="18.75" customHeight="1" x14ac:dyDescent="0.35">
      <c r="A470" s="77"/>
      <c r="B470" s="77"/>
      <c r="C470" s="77"/>
      <c r="D470" s="77"/>
    </row>
    <row r="471" spans="1:4" ht="18.75" customHeight="1" x14ac:dyDescent="0.35">
      <c r="A471" s="77"/>
      <c r="B471" s="77"/>
      <c r="C471" s="77"/>
      <c r="D471" s="77"/>
    </row>
    <row r="472" spans="1:4" ht="18.75" customHeight="1" x14ac:dyDescent="0.35">
      <c r="A472" s="77"/>
      <c r="B472" s="77"/>
      <c r="C472" s="77"/>
      <c r="D472" s="77"/>
    </row>
    <row r="473" spans="1:4" ht="18.75" customHeight="1" x14ac:dyDescent="0.35">
      <c r="A473" s="77"/>
      <c r="B473" s="77"/>
      <c r="C473" s="77"/>
      <c r="D473" s="77"/>
    </row>
    <row r="474" spans="1:4" ht="18.75" customHeight="1" x14ac:dyDescent="0.35">
      <c r="A474" s="77"/>
      <c r="B474" s="77"/>
      <c r="C474" s="77"/>
      <c r="D474" s="77"/>
    </row>
    <row r="475" spans="1:4" ht="18.75" customHeight="1" x14ac:dyDescent="0.35">
      <c r="A475" s="77"/>
      <c r="B475" s="77"/>
      <c r="C475" s="77"/>
      <c r="D475" s="77"/>
    </row>
    <row r="476" spans="1:4" ht="18.75" customHeight="1" x14ac:dyDescent="0.35">
      <c r="A476" s="77"/>
      <c r="B476" s="77"/>
      <c r="C476" s="77"/>
      <c r="D476" s="77"/>
    </row>
    <row r="477" spans="1:4" ht="18.75" customHeight="1" x14ac:dyDescent="0.35">
      <c r="A477" s="77"/>
      <c r="B477" s="77"/>
      <c r="C477" s="77"/>
      <c r="D477" s="77"/>
    </row>
    <row r="478" spans="1:4" ht="18.75" customHeight="1" x14ac:dyDescent="0.35">
      <c r="A478" s="77"/>
      <c r="B478" s="77"/>
      <c r="C478" s="77"/>
      <c r="D478" s="77"/>
    </row>
    <row r="479" spans="1:4" ht="18.75" customHeight="1" x14ac:dyDescent="0.35">
      <c r="A479" s="77"/>
      <c r="B479" s="77"/>
      <c r="C479" s="77"/>
      <c r="D479" s="77"/>
    </row>
    <row r="480" spans="1:4" ht="18.75" customHeight="1" x14ac:dyDescent="0.35">
      <c r="A480" s="77"/>
      <c r="B480" s="77"/>
      <c r="C480" s="77"/>
      <c r="D480" s="77"/>
    </row>
    <row r="481" spans="1:4" ht="18.75" customHeight="1" x14ac:dyDescent="0.35">
      <c r="A481" s="77"/>
      <c r="B481" s="77"/>
      <c r="C481" s="77"/>
      <c r="D481" s="77"/>
    </row>
    <row r="482" spans="1:4" ht="18.75" customHeight="1" x14ac:dyDescent="0.35">
      <c r="A482" s="77"/>
      <c r="B482" s="77"/>
      <c r="C482" s="77"/>
      <c r="D482" s="77"/>
    </row>
    <row r="483" spans="1:4" ht="18.75" customHeight="1" x14ac:dyDescent="0.35">
      <c r="A483" s="77"/>
      <c r="B483" s="77"/>
      <c r="C483" s="77"/>
      <c r="D483" s="77"/>
    </row>
    <row r="484" spans="1:4" ht="18.75" customHeight="1" x14ac:dyDescent="0.35">
      <c r="A484" s="77"/>
      <c r="B484" s="77"/>
      <c r="C484" s="77"/>
      <c r="D484" s="77"/>
    </row>
    <row r="485" spans="1:4" ht="18.75" customHeight="1" x14ac:dyDescent="0.35">
      <c r="A485" s="77"/>
      <c r="B485" s="77"/>
      <c r="C485" s="77"/>
      <c r="D485" s="77"/>
    </row>
    <row r="486" spans="1:4" ht="18.75" customHeight="1" x14ac:dyDescent="0.35">
      <c r="A486" s="77"/>
      <c r="B486" s="77"/>
      <c r="C486" s="77"/>
      <c r="D486" s="77"/>
    </row>
    <row r="487" spans="1:4" ht="18.75" customHeight="1" x14ac:dyDescent="0.35">
      <c r="A487" s="77"/>
      <c r="B487" s="77"/>
      <c r="C487" s="77"/>
      <c r="D487" s="77"/>
    </row>
    <row r="488" spans="1:4" ht="18.75" customHeight="1" x14ac:dyDescent="0.35">
      <c r="A488" s="77"/>
      <c r="B488" s="77"/>
      <c r="C488" s="77"/>
      <c r="D488" s="77"/>
    </row>
    <row r="489" spans="1:4" ht="18.75" customHeight="1" x14ac:dyDescent="0.35">
      <c r="A489" s="77"/>
      <c r="B489" s="77"/>
      <c r="C489" s="77"/>
      <c r="D489" s="77"/>
    </row>
    <row r="490" spans="1:4" ht="18.75" customHeight="1" x14ac:dyDescent="0.35">
      <c r="A490" s="77"/>
      <c r="B490" s="77"/>
      <c r="C490" s="77"/>
      <c r="D490" s="77"/>
    </row>
    <row r="491" spans="1:4" ht="18.75" customHeight="1" x14ac:dyDescent="0.35">
      <c r="A491" s="77"/>
      <c r="B491" s="77"/>
      <c r="C491" s="77"/>
      <c r="D491" s="77"/>
    </row>
    <row r="492" spans="1:4" ht="18.75" customHeight="1" x14ac:dyDescent="0.35">
      <c r="A492" s="77"/>
      <c r="B492" s="77"/>
      <c r="C492" s="77"/>
      <c r="D492" s="77"/>
    </row>
    <row r="493" spans="1:4" ht="18.75" customHeight="1" x14ac:dyDescent="0.35">
      <c r="A493" s="77"/>
      <c r="B493" s="77"/>
      <c r="C493" s="77"/>
      <c r="D493" s="77"/>
    </row>
    <row r="494" spans="1:4" ht="18.75" customHeight="1" x14ac:dyDescent="0.35">
      <c r="A494" s="77"/>
      <c r="B494" s="77"/>
      <c r="C494" s="77"/>
      <c r="D494" s="77"/>
    </row>
    <row r="495" spans="1:4" ht="18.75" customHeight="1" x14ac:dyDescent="0.35">
      <c r="A495" s="77"/>
      <c r="B495" s="77"/>
      <c r="C495" s="77"/>
      <c r="D495" s="77"/>
    </row>
    <row r="496" spans="1:4" ht="18.75" customHeight="1" x14ac:dyDescent="0.35">
      <c r="A496" s="77"/>
      <c r="B496" s="77"/>
      <c r="C496" s="77"/>
      <c r="D496" s="77"/>
    </row>
    <row r="497" spans="1:4" ht="18.75" customHeight="1" x14ac:dyDescent="0.35">
      <c r="A497" s="77"/>
      <c r="B497" s="77"/>
      <c r="C497" s="77"/>
      <c r="D497" s="77"/>
    </row>
    <row r="498" spans="1:4" ht="18.75" customHeight="1" x14ac:dyDescent="0.35">
      <c r="A498" s="77"/>
      <c r="B498" s="77"/>
      <c r="C498" s="77"/>
      <c r="D498" s="77"/>
    </row>
    <row r="499" spans="1:4" ht="18.75" customHeight="1" x14ac:dyDescent="0.35">
      <c r="A499" s="77"/>
      <c r="B499" s="77"/>
      <c r="C499" s="77"/>
      <c r="D499" s="77"/>
    </row>
    <row r="500" spans="1:4" ht="18.75" customHeight="1" x14ac:dyDescent="0.35">
      <c r="A500" s="77"/>
      <c r="B500" s="77"/>
      <c r="C500" s="77"/>
      <c r="D500" s="77"/>
    </row>
    <row r="501" spans="1:4" ht="18.75" customHeight="1" x14ac:dyDescent="0.35">
      <c r="A501" s="77"/>
      <c r="B501" s="77"/>
      <c r="C501" s="77"/>
      <c r="D501" s="77"/>
    </row>
    <row r="502" spans="1:4" ht="18.75" customHeight="1" x14ac:dyDescent="0.35">
      <c r="A502" s="77"/>
      <c r="B502" s="77"/>
      <c r="C502" s="77"/>
      <c r="D502" s="77"/>
    </row>
    <row r="503" spans="1:4" ht="18.75" customHeight="1" x14ac:dyDescent="0.35">
      <c r="A503" s="77"/>
      <c r="B503" s="77"/>
      <c r="C503" s="77"/>
      <c r="D503" s="77"/>
    </row>
    <row r="504" spans="1:4" ht="18.75" customHeight="1" x14ac:dyDescent="0.35">
      <c r="A504" s="77"/>
      <c r="B504" s="77"/>
      <c r="C504" s="77"/>
      <c r="D504" s="77"/>
    </row>
    <row r="505" spans="1:4" ht="18.75" customHeight="1" x14ac:dyDescent="0.35">
      <c r="A505" s="77"/>
      <c r="B505" s="77"/>
      <c r="C505" s="77"/>
      <c r="D505" s="77"/>
    </row>
    <row r="506" spans="1:4" ht="18.75" customHeight="1" x14ac:dyDescent="0.35">
      <c r="A506" s="77"/>
      <c r="B506" s="77"/>
      <c r="C506" s="77"/>
      <c r="D506" s="77"/>
    </row>
    <row r="507" spans="1:4" ht="18.75" customHeight="1" x14ac:dyDescent="0.35">
      <c r="A507" s="77"/>
      <c r="B507" s="77"/>
      <c r="C507" s="77"/>
      <c r="D507" s="77"/>
    </row>
    <row r="508" spans="1:4" ht="18.75" customHeight="1" x14ac:dyDescent="0.35">
      <c r="A508" s="77"/>
      <c r="B508" s="77"/>
      <c r="C508" s="77"/>
      <c r="D508" s="77"/>
    </row>
    <row r="509" spans="1:4" ht="18.75" customHeight="1" x14ac:dyDescent="0.35">
      <c r="A509" s="77"/>
      <c r="B509" s="77"/>
      <c r="C509" s="77"/>
      <c r="D509" s="77"/>
    </row>
    <row r="510" spans="1:4" ht="18.75" customHeight="1" x14ac:dyDescent="0.35">
      <c r="A510" s="77"/>
      <c r="B510" s="77"/>
      <c r="C510" s="77"/>
      <c r="D510" s="77"/>
    </row>
    <row r="511" spans="1:4" ht="18.75" customHeight="1" x14ac:dyDescent="0.35">
      <c r="A511" s="77"/>
      <c r="B511" s="77"/>
      <c r="C511" s="77"/>
      <c r="D511" s="77"/>
    </row>
    <row r="512" spans="1:4" ht="18.75" customHeight="1" x14ac:dyDescent="0.35">
      <c r="A512" s="77"/>
      <c r="B512" s="77"/>
      <c r="C512" s="77"/>
      <c r="D512" s="77"/>
    </row>
    <row r="513" spans="1:4" ht="18.75" customHeight="1" x14ac:dyDescent="0.35">
      <c r="A513" s="77"/>
      <c r="B513" s="77"/>
      <c r="C513" s="77"/>
      <c r="D513" s="77"/>
    </row>
    <row r="514" spans="1:4" ht="18.75" customHeight="1" x14ac:dyDescent="0.35">
      <c r="A514" s="77"/>
      <c r="B514" s="77"/>
      <c r="C514" s="77"/>
      <c r="D514" s="77"/>
    </row>
    <row r="515" spans="1:4" ht="18.75" customHeight="1" x14ac:dyDescent="0.35">
      <c r="A515" s="77"/>
      <c r="B515" s="77"/>
      <c r="C515" s="77"/>
      <c r="D515" s="77"/>
    </row>
    <row r="516" spans="1:4" ht="18.75" customHeight="1" x14ac:dyDescent="0.35">
      <c r="A516" s="77"/>
      <c r="B516" s="77"/>
      <c r="C516" s="77"/>
      <c r="D516" s="77"/>
    </row>
    <row r="517" spans="1:4" ht="18.75" customHeight="1" x14ac:dyDescent="0.35">
      <c r="A517" s="77"/>
      <c r="B517" s="77"/>
      <c r="C517" s="77"/>
      <c r="D517" s="77"/>
    </row>
    <row r="518" spans="1:4" ht="18.75" customHeight="1" x14ac:dyDescent="0.35">
      <c r="A518" s="77"/>
      <c r="B518" s="77"/>
      <c r="C518" s="77"/>
      <c r="D518" s="77"/>
    </row>
    <row r="519" spans="1:4" ht="18.75" customHeight="1" x14ac:dyDescent="0.35">
      <c r="A519" s="77"/>
      <c r="B519" s="77"/>
      <c r="C519" s="77"/>
      <c r="D519" s="77"/>
    </row>
    <row r="520" spans="1:4" ht="18.75" customHeight="1" x14ac:dyDescent="0.35">
      <c r="A520" s="77"/>
      <c r="B520" s="77"/>
      <c r="C520" s="77"/>
      <c r="D520" s="77"/>
    </row>
    <row r="521" spans="1:4" ht="18.75" customHeight="1" x14ac:dyDescent="0.35">
      <c r="A521" s="77"/>
      <c r="B521" s="77"/>
      <c r="C521" s="77"/>
      <c r="D521" s="77"/>
    </row>
    <row r="522" spans="1:4" ht="18.75" customHeight="1" x14ac:dyDescent="0.35">
      <c r="A522" s="77"/>
      <c r="B522" s="77"/>
      <c r="C522" s="77"/>
      <c r="D522" s="77"/>
    </row>
    <row r="523" spans="1:4" ht="18.75" customHeight="1" x14ac:dyDescent="0.35">
      <c r="A523" s="77"/>
      <c r="B523" s="77"/>
      <c r="C523" s="77"/>
      <c r="D523" s="77"/>
    </row>
    <row r="524" spans="1:4" ht="18.75" customHeight="1" x14ac:dyDescent="0.35">
      <c r="A524" s="77"/>
      <c r="B524" s="77"/>
      <c r="C524" s="77"/>
      <c r="D524" s="77"/>
    </row>
    <row r="525" spans="1:4" ht="18.75" customHeight="1" x14ac:dyDescent="0.35">
      <c r="A525" s="77"/>
      <c r="B525" s="77"/>
      <c r="C525" s="77"/>
      <c r="D525" s="77"/>
    </row>
    <row r="526" spans="1:4" ht="18.75" customHeight="1" x14ac:dyDescent="0.35">
      <c r="A526" s="77"/>
      <c r="B526" s="77"/>
      <c r="C526" s="77"/>
      <c r="D526" s="77"/>
    </row>
    <row r="527" spans="1:4" ht="18.75" customHeight="1" x14ac:dyDescent="0.35">
      <c r="A527" s="77"/>
      <c r="B527" s="77"/>
      <c r="C527" s="77"/>
      <c r="D527" s="77"/>
    </row>
    <row r="528" spans="1:4" ht="18.75" customHeight="1" x14ac:dyDescent="0.35">
      <c r="A528" s="77"/>
      <c r="B528" s="77"/>
      <c r="C528" s="77"/>
      <c r="D528" s="77"/>
    </row>
    <row r="529" spans="1:4" ht="18.75" customHeight="1" x14ac:dyDescent="0.35">
      <c r="A529" s="77"/>
      <c r="B529" s="77"/>
      <c r="C529" s="77"/>
      <c r="D529" s="77"/>
    </row>
    <row r="530" spans="1:4" ht="18.75" customHeight="1" x14ac:dyDescent="0.35">
      <c r="A530" s="77"/>
      <c r="B530" s="77"/>
      <c r="C530" s="77"/>
      <c r="D530" s="77"/>
    </row>
    <row r="531" spans="1:4" ht="18.75" customHeight="1" x14ac:dyDescent="0.35">
      <c r="A531" s="77"/>
      <c r="B531" s="77"/>
      <c r="C531" s="77"/>
      <c r="D531" s="77"/>
    </row>
    <row r="532" spans="1:4" ht="18.75" customHeight="1" x14ac:dyDescent="0.35">
      <c r="A532" s="77"/>
      <c r="B532" s="77"/>
      <c r="C532" s="77"/>
      <c r="D532" s="77"/>
    </row>
    <row r="533" spans="1:4" ht="18.75" customHeight="1" x14ac:dyDescent="0.35">
      <c r="A533" s="77"/>
      <c r="B533" s="77"/>
      <c r="C533" s="77"/>
      <c r="D533" s="77"/>
    </row>
    <row r="534" spans="1:4" ht="18.75" customHeight="1" x14ac:dyDescent="0.35">
      <c r="A534" s="77"/>
      <c r="B534" s="77"/>
      <c r="C534" s="77"/>
      <c r="D534" s="77"/>
    </row>
    <row r="535" spans="1:4" ht="18.75" customHeight="1" x14ac:dyDescent="0.35">
      <c r="A535" s="77"/>
      <c r="B535" s="77"/>
      <c r="C535" s="77"/>
      <c r="D535" s="77"/>
    </row>
    <row r="536" spans="1:4" ht="18.75" customHeight="1" x14ac:dyDescent="0.35">
      <c r="A536" s="77"/>
      <c r="B536" s="77"/>
      <c r="C536" s="77"/>
      <c r="D536" s="77"/>
    </row>
    <row r="537" spans="1:4" ht="18.75" customHeight="1" x14ac:dyDescent="0.35">
      <c r="A537" s="77"/>
      <c r="B537" s="77"/>
      <c r="C537" s="77"/>
      <c r="D537" s="77"/>
    </row>
    <row r="538" spans="1:4" ht="18.75" customHeight="1" x14ac:dyDescent="0.35">
      <c r="A538" s="77"/>
      <c r="B538" s="77"/>
      <c r="C538" s="77"/>
      <c r="D538" s="77"/>
    </row>
    <row r="539" spans="1:4" ht="18.75" customHeight="1" x14ac:dyDescent="0.35">
      <c r="A539" s="77"/>
      <c r="B539" s="77"/>
      <c r="C539" s="77"/>
      <c r="D539" s="77"/>
    </row>
    <row r="540" spans="1:4" ht="18.75" customHeight="1" x14ac:dyDescent="0.35">
      <c r="A540" s="77"/>
      <c r="B540" s="77"/>
      <c r="C540" s="77"/>
      <c r="D540" s="77"/>
    </row>
    <row r="541" spans="1:4" ht="18.75" customHeight="1" x14ac:dyDescent="0.35">
      <c r="A541" s="77"/>
      <c r="B541" s="77"/>
      <c r="C541" s="77"/>
      <c r="D541" s="77"/>
    </row>
    <row r="542" spans="1:4" ht="18.75" customHeight="1" x14ac:dyDescent="0.35">
      <c r="A542" s="77"/>
      <c r="B542" s="77"/>
      <c r="C542" s="77"/>
      <c r="D542" s="77"/>
    </row>
    <row r="543" spans="1:4" ht="18.75" customHeight="1" x14ac:dyDescent="0.35">
      <c r="A543" s="77"/>
      <c r="B543" s="77"/>
      <c r="C543" s="77"/>
      <c r="D543" s="77"/>
    </row>
    <row r="544" spans="1:4" ht="18.75" customHeight="1" x14ac:dyDescent="0.35">
      <c r="A544" s="77"/>
      <c r="B544" s="77"/>
      <c r="C544" s="77"/>
      <c r="D544" s="77"/>
    </row>
    <row r="545" spans="1:4" ht="18.75" customHeight="1" x14ac:dyDescent="0.35">
      <c r="A545" s="77"/>
      <c r="B545" s="77"/>
      <c r="C545" s="77"/>
      <c r="D545" s="77"/>
    </row>
    <row r="546" spans="1:4" ht="18.75" customHeight="1" x14ac:dyDescent="0.35">
      <c r="A546" s="77"/>
      <c r="B546" s="77"/>
      <c r="C546" s="77"/>
      <c r="D546" s="77"/>
    </row>
    <row r="547" spans="1:4" ht="18.75" customHeight="1" x14ac:dyDescent="0.35">
      <c r="A547" s="77"/>
      <c r="B547" s="77"/>
      <c r="C547" s="77"/>
      <c r="D547" s="77"/>
    </row>
    <row r="548" spans="1:4" ht="18.75" customHeight="1" x14ac:dyDescent="0.35">
      <c r="A548" s="77"/>
      <c r="B548" s="77"/>
      <c r="C548" s="77"/>
      <c r="D548" s="77"/>
    </row>
    <row r="549" spans="1:4" ht="18.75" customHeight="1" x14ac:dyDescent="0.35">
      <c r="A549" s="77"/>
      <c r="B549" s="77"/>
      <c r="C549" s="77"/>
      <c r="D549" s="77"/>
    </row>
    <row r="550" spans="1:4" ht="18.75" customHeight="1" x14ac:dyDescent="0.35">
      <c r="A550" s="77"/>
      <c r="B550" s="77"/>
      <c r="C550" s="77"/>
      <c r="D550" s="77"/>
    </row>
    <row r="551" spans="1:4" ht="18.75" customHeight="1" x14ac:dyDescent="0.35">
      <c r="A551" s="77"/>
      <c r="B551" s="77"/>
      <c r="C551" s="77"/>
      <c r="D551" s="77"/>
    </row>
    <row r="552" spans="1:4" ht="18.75" customHeight="1" x14ac:dyDescent="0.35">
      <c r="A552" s="77"/>
      <c r="B552" s="77"/>
      <c r="C552" s="77"/>
      <c r="D552" s="77"/>
    </row>
    <row r="553" spans="1:4" ht="18.75" customHeight="1" x14ac:dyDescent="0.35">
      <c r="A553" s="77"/>
      <c r="B553" s="77"/>
      <c r="C553" s="77"/>
      <c r="D553" s="77"/>
    </row>
    <row r="554" spans="1:4" ht="18.75" customHeight="1" x14ac:dyDescent="0.35">
      <c r="A554" s="77"/>
      <c r="B554" s="77"/>
      <c r="C554" s="77"/>
      <c r="D554" s="77"/>
    </row>
    <row r="555" spans="1:4" ht="18.75" customHeight="1" x14ac:dyDescent="0.35">
      <c r="A555" s="77"/>
      <c r="B555" s="77"/>
      <c r="C555" s="77"/>
      <c r="D555" s="77"/>
    </row>
    <row r="556" spans="1:4" ht="18.75" customHeight="1" x14ac:dyDescent="0.35">
      <c r="A556" s="77"/>
      <c r="B556" s="77"/>
      <c r="C556" s="77"/>
      <c r="D556" s="77"/>
    </row>
    <row r="557" spans="1:4" ht="18.75" customHeight="1" x14ac:dyDescent="0.35">
      <c r="A557" s="77"/>
      <c r="B557" s="77"/>
      <c r="C557" s="77"/>
      <c r="D557" s="77"/>
    </row>
    <row r="558" spans="1:4" ht="18.75" customHeight="1" x14ac:dyDescent="0.35">
      <c r="A558" s="77"/>
      <c r="B558" s="77"/>
      <c r="C558" s="77"/>
      <c r="D558" s="77"/>
    </row>
    <row r="559" spans="1:4" ht="18.75" customHeight="1" x14ac:dyDescent="0.35">
      <c r="A559" s="77"/>
      <c r="B559" s="77"/>
      <c r="C559" s="77"/>
      <c r="D559" s="77"/>
    </row>
    <row r="560" spans="1:4" ht="18.75" customHeight="1" x14ac:dyDescent="0.35">
      <c r="A560" s="77"/>
      <c r="B560" s="77"/>
      <c r="C560" s="77"/>
      <c r="D560" s="77"/>
    </row>
    <row r="561" spans="1:4" ht="18.75" customHeight="1" x14ac:dyDescent="0.35">
      <c r="A561" s="77"/>
      <c r="B561" s="77"/>
      <c r="C561" s="77"/>
      <c r="D561" s="77"/>
    </row>
    <row r="562" spans="1:4" ht="18.75" customHeight="1" x14ac:dyDescent="0.35">
      <c r="A562" s="77"/>
      <c r="B562" s="77"/>
      <c r="C562" s="77"/>
      <c r="D562" s="77"/>
    </row>
    <row r="563" spans="1:4" ht="18.75" customHeight="1" x14ac:dyDescent="0.35">
      <c r="A563" s="77"/>
      <c r="B563" s="77"/>
      <c r="C563" s="77"/>
      <c r="D563" s="77"/>
    </row>
    <row r="564" spans="1:4" ht="18.75" customHeight="1" x14ac:dyDescent="0.35">
      <c r="A564" s="77"/>
      <c r="B564" s="77"/>
      <c r="C564" s="77"/>
      <c r="D564" s="77"/>
    </row>
    <row r="565" spans="1:4" ht="18.75" customHeight="1" x14ac:dyDescent="0.35">
      <c r="A565" s="77"/>
      <c r="B565" s="77"/>
      <c r="C565" s="77"/>
      <c r="D565" s="77"/>
    </row>
    <row r="566" spans="1:4" ht="18.75" customHeight="1" x14ac:dyDescent="0.35">
      <c r="A566" s="77"/>
      <c r="B566" s="77"/>
      <c r="C566" s="77"/>
      <c r="D566" s="77"/>
    </row>
    <row r="567" spans="1:4" ht="18.75" customHeight="1" x14ac:dyDescent="0.35">
      <c r="A567" s="77"/>
      <c r="B567" s="77"/>
      <c r="C567" s="77"/>
      <c r="D567" s="77"/>
    </row>
    <row r="568" spans="1:4" ht="18.75" customHeight="1" x14ac:dyDescent="0.35">
      <c r="A568" s="77"/>
      <c r="B568" s="77"/>
      <c r="C568" s="77"/>
      <c r="D568" s="77"/>
    </row>
    <row r="569" spans="1:4" ht="18.75" customHeight="1" x14ac:dyDescent="0.35">
      <c r="A569" s="77"/>
      <c r="B569" s="77"/>
      <c r="C569" s="77"/>
      <c r="D569" s="77"/>
    </row>
    <row r="570" spans="1:4" ht="18.75" customHeight="1" x14ac:dyDescent="0.35">
      <c r="A570" s="77"/>
      <c r="B570" s="77"/>
      <c r="C570" s="77"/>
      <c r="D570" s="77"/>
    </row>
    <row r="571" spans="1:4" ht="18.75" customHeight="1" x14ac:dyDescent="0.35">
      <c r="A571" s="77"/>
      <c r="B571" s="77"/>
      <c r="C571" s="77"/>
      <c r="D571" s="77"/>
    </row>
    <row r="572" spans="1:4" ht="18.75" customHeight="1" x14ac:dyDescent="0.35">
      <c r="A572" s="77"/>
      <c r="B572" s="77"/>
      <c r="C572" s="77"/>
      <c r="D572" s="77"/>
    </row>
    <row r="573" spans="1:4" ht="18.75" customHeight="1" x14ac:dyDescent="0.35">
      <c r="A573" s="77"/>
      <c r="B573" s="77"/>
      <c r="C573" s="77"/>
      <c r="D573" s="77"/>
    </row>
    <row r="574" spans="1:4" ht="18.75" customHeight="1" x14ac:dyDescent="0.35">
      <c r="A574" s="77"/>
      <c r="B574" s="77"/>
      <c r="C574" s="77"/>
      <c r="D574" s="77"/>
    </row>
    <row r="575" spans="1:4" ht="18.75" customHeight="1" x14ac:dyDescent="0.35">
      <c r="A575" s="77"/>
      <c r="B575" s="77"/>
      <c r="C575" s="77"/>
      <c r="D575" s="77"/>
    </row>
    <row r="576" spans="1:4" ht="18.75" customHeight="1" x14ac:dyDescent="0.35">
      <c r="A576" s="77"/>
      <c r="B576" s="77"/>
      <c r="C576" s="77"/>
      <c r="D576" s="77"/>
    </row>
    <row r="577" spans="1:4" ht="18.75" customHeight="1" x14ac:dyDescent="0.35">
      <c r="A577" s="77"/>
      <c r="B577" s="77"/>
      <c r="C577" s="77"/>
      <c r="D577" s="77"/>
    </row>
    <row r="578" spans="1:4" ht="18.75" customHeight="1" x14ac:dyDescent="0.35">
      <c r="A578" s="77"/>
      <c r="B578" s="77"/>
      <c r="C578" s="77"/>
      <c r="D578" s="77"/>
    </row>
    <row r="579" spans="1:4" ht="18.75" customHeight="1" x14ac:dyDescent="0.35">
      <c r="A579" s="77"/>
      <c r="B579" s="77"/>
      <c r="C579" s="77"/>
      <c r="D579" s="77"/>
    </row>
    <row r="580" spans="1:4" ht="18.75" customHeight="1" x14ac:dyDescent="0.35">
      <c r="A580" s="77"/>
      <c r="B580" s="77"/>
      <c r="C580" s="77"/>
      <c r="D580" s="77"/>
    </row>
    <row r="581" spans="1:4" ht="18.75" customHeight="1" x14ac:dyDescent="0.35">
      <c r="A581" s="77"/>
      <c r="B581" s="77"/>
      <c r="C581" s="77"/>
      <c r="D581" s="77"/>
    </row>
    <row r="582" spans="1:4" ht="18.75" customHeight="1" x14ac:dyDescent="0.35">
      <c r="A582" s="77"/>
      <c r="B582" s="77"/>
      <c r="C582" s="77"/>
      <c r="D582" s="77"/>
    </row>
    <row r="583" spans="1:4" ht="18.75" customHeight="1" x14ac:dyDescent="0.35">
      <c r="A583" s="77"/>
      <c r="B583" s="77"/>
      <c r="C583" s="77"/>
      <c r="D583" s="77"/>
    </row>
    <row r="584" spans="1:4" ht="18.75" customHeight="1" x14ac:dyDescent="0.35">
      <c r="A584" s="77"/>
      <c r="B584" s="77"/>
      <c r="C584" s="77"/>
      <c r="D584" s="77"/>
    </row>
    <row r="585" spans="1:4" ht="18.75" customHeight="1" x14ac:dyDescent="0.35">
      <c r="A585" s="77"/>
      <c r="B585" s="77"/>
      <c r="C585" s="77"/>
      <c r="D585" s="77"/>
    </row>
    <row r="586" spans="1:4" ht="18.75" customHeight="1" x14ac:dyDescent="0.35">
      <c r="A586" s="77"/>
      <c r="B586" s="77"/>
      <c r="C586" s="77"/>
      <c r="D586" s="77"/>
    </row>
    <row r="587" spans="1:4" ht="18.75" customHeight="1" x14ac:dyDescent="0.35">
      <c r="A587" s="77"/>
      <c r="B587" s="77"/>
      <c r="C587" s="77"/>
      <c r="D587" s="77"/>
    </row>
    <row r="588" spans="1:4" ht="18.75" customHeight="1" x14ac:dyDescent="0.35">
      <c r="A588" s="77"/>
      <c r="B588" s="77"/>
      <c r="C588" s="77"/>
      <c r="D588" s="77"/>
    </row>
    <row r="589" spans="1:4" ht="18.75" customHeight="1" x14ac:dyDescent="0.35">
      <c r="A589" s="77"/>
      <c r="B589" s="77"/>
      <c r="C589" s="77"/>
      <c r="D589" s="77"/>
    </row>
    <row r="590" spans="1:4" ht="18.75" customHeight="1" x14ac:dyDescent="0.35">
      <c r="A590" s="77"/>
      <c r="B590" s="77"/>
      <c r="C590" s="77"/>
      <c r="D590" s="77"/>
    </row>
    <row r="591" spans="1:4" ht="18.75" customHeight="1" x14ac:dyDescent="0.35">
      <c r="A591" s="77"/>
      <c r="B591" s="77"/>
      <c r="C591" s="77"/>
      <c r="D591" s="77"/>
    </row>
    <row r="592" spans="1:4" ht="18.75" customHeight="1" x14ac:dyDescent="0.35">
      <c r="A592" s="77"/>
      <c r="B592" s="77"/>
      <c r="C592" s="77"/>
      <c r="D592" s="77"/>
    </row>
    <row r="593" spans="1:4" ht="18.75" customHeight="1" x14ac:dyDescent="0.35">
      <c r="A593" s="77"/>
      <c r="B593" s="77"/>
      <c r="C593" s="77"/>
      <c r="D593" s="77"/>
    </row>
    <row r="594" spans="1:4" ht="18.75" customHeight="1" x14ac:dyDescent="0.35">
      <c r="A594" s="77"/>
      <c r="B594" s="77"/>
      <c r="C594" s="77"/>
      <c r="D594" s="77"/>
    </row>
    <row r="595" spans="1:4" ht="18.75" customHeight="1" x14ac:dyDescent="0.35">
      <c r="A595" s="77"/>
      <c r="B595" s="77"/>
      <c r="C595" s="77"/>
      <c r="D595" s="77"/>
    </row>
    <row r="596" spans="1:4" ht="18.75" customHeight="1" x14ac:dyDescent="0.35">
      <c r="A596" s="77"/>
      <c r="B596" s="77"/>
      <c r="C596" s="77"/>
      <c r="D596" s="77"/>
    </row>
    <row r="597" spans="1:4" ht="18.75" customHeight="1" x14ac:dyDescent="0.35">
      <c r="A597" s="77"/>
      <c r="B597" s="77"/>
      <c r="C597" s="77"/>
      <c r="D597" s="77"/>
    </row>
    <row r="598" spans="1:4" ht="18.75" customHeight="1" x14ac:dyDescent="0.35">
      <c r="A598" s="77"/>
      <c r="B598" s="77"/>
      <c r="C598" s="77"/>
      <c r="D598" s="77"/>
    </row>
    <row r="599" spans="1:4" ht="18.75" customHeight="1" x14ac:dyDescent="0.35">
      <c r="A599" s="77"/>
      <c r="B599" s="77"/>
      <c r="C599" s="77"/>
      <c r="D599" s="77"/>
    </row>
    <row r="600" spans="1:4" ht="18.75" customHeight="1" x14ac:dyDescent="0.35">
      <c r="A600" s="77"/>
      <c r="B600" s="77"/>
      <c r="C600" s="77"/>
      <c r="D600" s="77"/>
    </row>
    <row r="601" spans="1:4" ht="18.75" customHeight="1" x14ac:dyDescent="0.35">
      <c r="A601" s="77"/>
      <c r="B601" s="77"/>
      <c r="C601" s="77"/>
      <c r="D601" s="77"/>
    </row>
    <row r="602" spans="1:4" ht="18.75" customHeight="1" x14ac:dyDescent="0.35">
      <c r="A602" s="77"/>
      <c r="B602" s="77"/>
      <c r="C602" s="77"/>
      <c r="D602" s="77"/>
    </row>
    <row r="603" spans="1:4" ht="18.75" customHeight="1" x14ac:dyDescent="0.35">
      <c r="A603" s="77"/>
      <c r="B603" s="77"/>
      <c r="C603" s="77"/>
      <c r="D603" s="77"/>
    </row>
    <row r="604" spans="1:4" ht="18.75" customHeight="1" x14ac:dyDescent="0.35">
      <c r="A604" s="77"/>
      <c r="B604" s="77"/>
      <c r="C604" s="77"/>
      <c r="D604" s="77"/>
    </row>
    <row r="605" spans="1:4" ht="18.75" customHeight="1" x14ac:dyDescent="0.35">
      <c r="A605" s="77"/>
      <c r="B605" s="77"/>
      <c r="C605" s="77"/>
      <c r="D605" s="77"/>
    </row>
    <row r="606" spans="1:4" ht="18.75" customHeight="1" x14ac:dyDescent="0.35">
      <c r="A606" s="77"/>
      <c r="B606" s="77"/>
      <c r="C606" s="77"/>
      <c r="D606" s="77"/>
    </row>
    <row r="607" spans="1:4" ht="18.75" customHeight="1" x14ac:dyDescent="0.35">
      <c r="A607" s="77"/>
      <c r="B607" s="77"/>
      <c r="C607" s="77"/>
      <c r="D607" s="77"/>
    </row>
    <row r="608" spans="1:4" ht="18.75" customHeight="1" x14ac:dyDescent="0.35">
      <c r="A608" s="77"/>
      <c r="B608" s="77"/>
      <c r="C608" s="77"/>
      <c r="D608" s="77"/>
    </row>
    <row r="609" spans="1:4" ht="18.75" customHeight="1" x14ac:dyDescent="0.35">
      <c r="A609" s="77"/>
      <c r="B609" s="77"/>
      <c r="C609" s="77"/>
      <c r="D609" s="77"/>
    </row>
    <row r="610" spans="1:4" ht="18.75" customHeight="1" x14ac:dyDescent="0.35">
      <c r="A610" s="77"/>
      <c r="B610" s="77"/>
      <c r="C610" s="77"/>
      <c r="D610" s="77"/>
    </row>
    <row r="611" spans="1:4" ht="18.75" customHeight="1" x14ac:dyDescent="0.35">
      <c r="A611" s="77"/>
      <c r="B611" s="77"/>
      <c r="C611" s="77"/>
      <c r="D611" s="77"/>
    </row>
    <row r="612" spans="1:4" ht="18.75" customHeight="1" x14ac:dyDescent="0.35">
      <c r="A612" s="77"/>
      <c r="B612" s="77"/>
      <c r="C612" s="77"/>
      <c r="D612" s="77"/>
    </row>
    <row r="613" spans="1:4" ht="18.75" customHeight="1" x14ac:dyDescent="0.35">
      <c r="A613" s="77"/>
      <c r="B613" s="77"/>
      <c r="C613" s="77"/>
      <c r="D613" s="77"/>
    </row>
    <row r="614" spans="1:4" ht="18.75" customHeight="1" x14ac:dyDescent="0.35">
      <c r="A614" s="77"/>
      <c r="B614" s="77"/>
      <c r="C614" s="77"/>
      <c r="D614" s="77"/>
    </row>
    <row r="615" spans="1:4" ht="18.75" customHeight="1" x14ac:dyDescent="0.35">
      <c r="A615" s="77"/>
      <c r="B615" s="77"/>
      <c r="C615" s="77"/>
      <c r="D615" s="77"/>
    </row>
    <row r="616" spans="1:4" ht="18.75" customHeight="1" x14ac:dyDescent="0.35">
      <c r="A616" s="77"/>
      <c r="B616" s="77"/>
      <c r="C616" s="77"/>
      <c r="D616" s="77"/>
    </row>
    <row r="617" spans="1:4" ht="18.75" customHeight="1" x14ac:dyDescent="0.35">
      <c r="A617" s="77"/>
      <c r="B617" s="77"/>
      <c r="C617" s="77"/>
      <c r="D617" s="77"/>
    </row>
    <row r="618" spans="1:4" ht="18.75" customHeight="1" x14ac:dyDescent="0.35">
      <c r="A618" s="77"/>
      <c r="B618" s="77"/>
      <c r="C618" s="77"/>
      <c r="D618" s="77"/>
    </row>
    <row r="619" spans="1:4" ht="18.75" customHeight="1" x14ac:dyDescent="0.35">
      <c r="A619" s="77"/>
      <c r="B619" s="77"/>
      <c r="C619" s="77"/>
      <c r="D619" s="77"/>
    </row>
    <row r="620" spans="1:4" ht="18.75" customHeight="1" x14ac:dyDescent="0.35">
      <c r="A620" s="77"/>
      <c r="B620" s="77"/>
      <c r="C620" s="77"/>
      <c r="D620" s="77"/>
    </row>
    <row r="621" spans="1:4" ht="18.75" customHeight="1" x14ac:dyDescent="0.35">
      <c r="A621" s="77"/>
      <c r="B621" s="77"/>
      <c r="C621" s="77"/>
      <c r="D621" s="77"/>
    </row>
    <row r="622" spans="1:4" ht="18.75" customHeight="1" x14ac:dyDescent="0.35">
      <c r="A622" s="77"/>
      <c r="B622" s="77"/>
      <c r="C622" s="77"/>
      <c r="D622" s="77"/>
    </row>
    <row r="623" spans="1:4" ht="18.75" customHeight="1" x14ac:dyDescent="0.35">
      <c r="A623" s="77"/>
      <c r="B623" s="77"/>
      <c r="C623" s="77"/>
      <c r="D623" s="77"/>
    </row>
    <row r="624" spans="1:4" ht="18.75" customHeight="1" x14ac:dyDescent="0.35">
      <c r="A624" s="77"/>
      <c r="B624" s="77"/>
      <c r="C624" s="77"/>
      <c r="D624" s="77"/>
    </row>
    <row r="625" spans="1:4" ht="18.75" customHeight="1" x14ac:dyDescent="0.35">
      <c r="A625" s="77"/>
      <c r="B625" s="77"/>
      <c r="C625" s="77"/>
      <c r="D625" s="77"/>
    </row>
    <row r="626" spans="1:4" ht="18.75" customHeight="1" x14ac:dyDescent="0.35">
      <c r="A626" s="77"/>
      <c r="B626" s="77"/>
      <c r="C626" s="77"/>
      <c r="D626" s="77"/>
    </row>
    <row r="627" spans="1:4" ht="18.75" customHeight="1" x14ac:dyDescent="0.35">
      <c r="A627" s="77"/>
      <c r="B627" s="77"/>
      <c r="C627" s="77"/>
      <c r="D627" s="77"/>
    </row>
    <row r="628" spans="1:4" ht="18.75" customHeight="1" x14ac:dyDescent="0.35">
      <c r="A628" s="77"/>
      <c r="B628" s="77"/>
      <c r="C628" s="77"/>
      <c r="D628" s="77"/>
    </row>
    <row r="629" spans="1:4" ht="18.75" customHeight="1" x14ac:dyDescent="0.35">
      <c r="A629" s="77"/>
      <c r="B629" s="77"/>
      <c r="C629" s="77"/>
      <c r="D629" s="77"/>
    </row>
    <row r="630" spans="1:4" ht="18.75" customHeight="1" x14ac:dyDescent="0.35">
      <c r="A630" s="77"/>
      <c r="B630" s="77"/>
      <c r="C630" s="77"/>
      <c r="D630" s="77"/>
    </row>
    <row r="631" spans="1:4" ht="18.75" customHeight="1" x14ac:dyDescent="0.35">
      <c r="A631" s="77"/>
      <c r="B631" s="77"/>
      <c r="C631" s="77"/>
      <c r="D631" s="77"/>
    </row>
    <row r="632" spans="1:4" ht="18.75" customHeight="1" x14ac:dyDescent="0.35">
      <c r="A632" s="77"/>
      <c r="B632" s="77"/>
      <c r="C632" s="77"/>
      <c r="D632" s="77"/>
    </row>
    <row r="633" spans="1:4" ht="18.75" customHeight="1" x14ac:dyDescent="0.35">
      <c r="A633" s="77"/>
      <c r="B633" s="77"/>
      <c r="C633" s="77"/>
      <c r="D633" s="77"/>
    </row>
    <row r="634" spans="1:4" ht="18.75" customHeight="1" x14ac:dyDescent="0.35">
      <c r="A634" s="77"/>
      <c r="B634" s="77"/>
      <c r="C634" s="77"/>
      <c r="D634" s="77"/>
    </row>
    <row r="635" spans="1:4" ht="18.75" customHeight="1" x14ac:dyDescent="0.35">
      <c r="A635" s="77"/>
      <c r="B635" s="77"/>
      <c r="C635" s="77"/>
      <c r="D635" s="77"/>
    </row>
    <row r="636" spans="1:4" ht="18.75" customHeight="1" x14ac:dyDescent="0.35">
      <c r="A636" s="77"/>
      <c r="B636" s="77"/>
      <c r="C636" s="77"/>
      <c r="D636" s="77"/>
    </row>
    <row r="637" spans="1:4" ht="18.75" customHeight="1" x14ac:dyDescent="0.35">
      <c r="A637" s="77"/>
      <c r="B637" s="77"/>
      <c r="C637" s="77"/>
      <c r="D637" s="77"/>
    </row>
    <row r="638" spans="1:4" ht="18.75" customHeight="1" x14ac:dyDescent="0.35">
      <c r="A638" s="77"/>
      <c r="B638" s="77"/>
      <c r="C638" s="77"/>
      <c r="D638" s="77"/>
    </row>
    <row r="639" spans="1:4" ht="18.75" customHeight="1" x14ac:dyDescent="0.35">
      <c r="A639" s="77"/>
      <c r="B639" s="77"/>
      <c r="C639" s="77"/>
      <c r="D639" s="77"/>
    </row>
    <row r="640" spans="1:4" ht="18.75" customHeight="1" x14ac:dyDescent="0.35">
      <c r="A640" s="77"/>
      <c r="B640" s="77"/>
      <c r="C640" s="77"/>
      <c r="D640" s="77"/>
    </row>
    <row r="641" spans="1:4" ht="18.75" customHeight="1" x14ac:dyDescent="0.35">
      <c r="A641" s="77"/>
      <c r="B641" s="77"/>
      <c r="C641" s="77"/>
      <c r="D641" s="77"/>
    </row>
    <row r="642" spans="1:4" ht="18.75" customHeight="1" x14ac:dyDescent="0.35">
      <c r="A642" s="77"/>
      <c r="B642" s="77"/>
      <c r="C642" s="77"/>
      <c r="D642" s="77"/>
    </row>
    <row r="643" spans="1:4" ht="18.75" customHeight="1" x14ac:dyDescent="0.35">
      <c r="A643" s="77"/>
      <c r="B643" s="77"/>
      <c r="C643" s="77"/>
      <c r="D643" s="77"/>
    </row>
    <row r="644" spans="1:4" ht="18.75" customHeight="1" x14ac:dyDescent="0.35">
      <c r="A644" s="77"/>
      <c r="B644" s="77"/>
      <c r="C644" s="77"/>
      <c r="D644" s="77"/>
    </row>
    <row r="645" spans="1:4" ht="18.75" customHeight="1" x14ac:dyDescent="0.35">
      <c r="A645" s="77"/>
      <c r="B645" s="77"/>
      <c r="C645" s="77"/>
      <c r="D645" s="77"/>
    </row>
    <row r="646" spans="1:4" ht="18.75" customHeight="1" x14ac:dyDescent="0.35">
      <c r="A646" s="77"/>
      <c r="B646" s="77"/>
      <c r="C646" s="77"/>
      <c r="D646" s="77"/>
    </row>
    <row r="647" spans="1:4" ht="18.75" customHeight="1" x14ac:dyDescent="0.35">
      <c r="A647" s="77"/>
      <c r="B647" s="77"/>
      <c r="C647" s="77"/>
      <c r="D647" s="77"/>
    </row>
    <row r="648" spans="1:4" ht="18.75" customHeight="1" x14ac:dyDescent="0.35">
      <c r="A648" s="77"/>
      <c r="B648" s="77"/>
      <c r="C648" s="77"/>
      <c r="D648" s="77"/>
    </row>
    <row r="649" spans="1:4" ht="18.75" customHeight="1" x14ac:dyDescent="0.35">
      <c r="A649" s="77"/>
      <c r="B649" s="77"/>
      <c r="C649" s="77"/>
      <c r="D649" s="77"/>
    </row>
    <row r="650" spans="1:4" ht="18.75" customHeight="1" x14ac:dyDescent="0.35">
      <c r="A650" s="77"/>
      <c r="B650" s="77"/>
      <c r="C650" s="77"/>
      <c r="D650" s="77"/>
    </row>
    <row r="651" spans="1:4" ht="18.75" customHeight="1" x14ac:dyDescent="0.35">
      <c r="A651" s="77"/>
      <c r="B651" s="77"/>
      <c r="C651" s="77"/>
      <c r="D651" s="77"/>
    </row>
    <row r="652" spans="1:4" ht="18.75" customHeight="1" x14ac:dyDescent="0.35">
      <c r="A652" s="77"/>
      <c r="B652" s="77"/>
      <c r="C652" s="77"/>
      <c r="D652" s="77"/>
    </row>
    <row r="653" spans="1:4" ht="18.75" customHeight="1" x14ac:dyDescent="0.35">
      <c r="A653" s="77"/>
      <c r="B653" s="77"/>
      <c r="C653" s="77"/>
      <c r="D653" s="77"/>
    </row>
    <row r="654" spans="1:4" ht="18.75" customHeight="1" x14ac:dyDescent="0.35">
      <c r="A654" s="77"/>
      <c r="B654" s="77"/>
      <c r="C654" s="77"/>
      <c r="D654" s="77"/>
    </row>
    <row r="655" spans="1:4" ht="18.75" customHeight="1" x14ac:dyDescent="0.35">
      <c r="A655" s="77"/>
      <c r="B655" s="77"/>
      <c r="C655" s="77"/>
      <c r="D655" s="77"/>
    </row>
    <row r="656" spans="1:4" ht="18.75" customHeight="1" x14ac:dyDescent="0.35">
      <c r="A656" s="77"/>
      <c r="B656" s="77"/>
      <c r="C656" s="77"/>
      <c r="D656" s="77"/>
    </row>
    <row r="657" spans="1:4" ht="18.75" customHeight="1" x14ac:dyDescent="0.35">
      <c r="A657" s="77"/>
      <c r="B657" s="77"/>
      <c r="C657" s="77"/>
      <c r="D657" s="77"/>
    </row>
    <row r="658" spans="1:4" ht="18.75" customHeight="1" x14ac:dyDescent="0.35">
      <c r="A658" s="77"/>
      <c r="B658" s="77"/>
      <c r="C658" s="77"/>
      <c r="D658" s="77"/>
    </row>
    <row r="659" spans="1:4" ht="18.75" customHeight="1" x14ac:dyDescent="0.35">
      <c r="A659" s="77"/>
      <c r="B659" s="77"/>
      <c r="C659" s="77"/>
      <c r="D659" s="77"/>
    </row>
    <row r="660" spans="1:4" ht="18.75" customHeight="1" x14ac:dyDescent="0.35">
      <c r="A660" s="77"/>
      <c r="B660" s="77"/>
      <c r="C660" s="77"/>
      <c r="D660" s="77"/>
    </row>
    <row r="661" spans="1:4" ht="18.75" customHeight="1" x14ac:dyDescent="0.35">
      <c r="A661" s="77"/>
      <c r="B661" s="77"/>
      <c r="C661" s="77"/>
      <c r="D661" s="77"/>
    </row>
    <row r="662" spans="1:4" ht="18.75" customHeight="1" x14ac:dyDescent="0.35">
      <c r="A662" s="77"/>
      <c r="B662" s="77"/>
      <c r="C662" s="77"/>
      <c r="D662" s="77"/>
    </row>
    <row r="663" spans="1:4" ht="18.75" customHeight="1" x14ac:dyDescent="0.35">
      <c r="A663" s="77"/>
      <c r="B663" s="77"/>
      <c r="C663" s="77"/>
      <c r="D663" s="77"/>
    </row>
    <row r="664" spans="1:4" ht="18.75" customHeight="1" x14ac:dyDescent="0.35">
      <c r="A664" s="77"/>
      <c r="B664" s="77"/>
      <c r="C664" s="77"/>
      <c r="D664" s="77"/>
    </row>
    <row r="665" spans="1:4" ht="18.75" customHeight="1" x14ac:dyDescent="0.35">
      <c r="A665" s="77"/>
      <c r="B665" s="77"/>
      <c r="C665" s="77"/>
      <c r="D665" s="77"/>
    </row>
    <row r="666" spans="1:4" ht="18.75" customHeight="1" x14ac:dyDescent="0.35">
      <c r="A666" s="77"/>
      <c r="B666" s="77"/>
      <c r="C666" s="77"/>
      <c r="D666" s="77"/>
    </row>
    <row r="667" spans="1:4" ht="18.75" customHeight="1" x14ac:dyDescent="0.35">
      <c r="A667" s="77"/>
      <c r="B667" s="77"/>
      <c r="C667" s="77"/>
      <c r="D667" s="77"/>
    </row>
    <row r="668" spans="1:4" ht="18.75" customHeight="1" x14ac:dyDescent="0.35">
      <c r="A668" s="77"/>
      <c r="B668" s="77"/>
      <c r="C668" s="77"/>
      <c r="D668" s="77"/>
    </row>
    <row r="669" spans="1:4" ht="18.75" customHeight="1" x14ac:dyDescent="0.35">
      <c r="A669" s="77"/>
      <c r="B669" s="77"/>
      <c r="C669" s="77"/>
      <c r="D669" s="77"/>
    </row>
    <row r="670" spans="1:4" ht="18.75" customHeight="1" x14ac:dyDescent="0.35">
      <c r="A670" s="77"/>
      <c r="B670" s="77"/>
      <c r="C670" s="77"/>
      <c r="D670" s="77"/>
    </row>
    <row r="671" spans="1:4" ht="18.75" customHeight="1" x14ac:dyDescent="0.35">
      <c r="A671" s="77"/>
      <c r="B671" s="77"/>
      <c r="C671" s="77"/>
      <c r="D671" s="77"/>
    </row>
    <row r="672" spans="1:4" ht="18.75" customHeight="1" x14ac:dyDescent="0.35">
      <c r="A672" s="77"/>
      <c r="B672" s="77"/>
      <c r="C672" s="77"/>
      <c r="D672" s="77"/>
    </row>
    <row r="673" spans="1:4" ht="18.75" customHeight="1" x14ac:dyDescent="0.35">
      <c r="A673" s="77"/>
      <c r="B673" s="77"/>
      <c r="C673" s="77"/>
      <c r="D673" s="77"/>
    </row>
    <row r="674" spans="1:4" ht="18.75" customHeight="1" x14ac:dyDescent="0.35">
      <c r="A674" s="77"/>
      <c r="B674" s="77"/>
      <c r="C674" s="77"/>
      <c r="D674" s="77"/>
    </row>
    <row r="675" spans="1:4" ht="18.75" customHeight="1" x14ac:dyDescent="0.35">
      <c r="A675" s="77"/>
      <c r="B675" s="77"/>
      <c r="C675" s="77"/>
      <c r="D675" s="77"/>
    </row>
    <row r="676" spans="1:4" ht="18.75" customHeight="1" x14ac:dyDescent="0.35">
      <c r="A676" s="77"/>
      <c r="B676" s="77"/>
      <c r="C676" s="77"/>
      <c r="D676" s="77"/>
    </row>
    <row r="677" spans="1:4" ht="18.75" customHeight="1" x14ac:dyDescent="0.35">
      <c r="A677" s="77"/>
      <c r="B677" s="77"/>
      <c r="C677" s="77"/>
      <c r="D677" s="77"/>
    </row>
    <row r="678" spans="1:4" ht="18.75" customHeight="1" x14ac:dyDescent="0.35">
      <c r="A678" s="77"/>
      <c r="B678" s="77"/>
      <c r="C678" s="77"/>
      <c r="D678" s="77"/>
    </row>
    <row r="679" spans="1:4" ht="18.75" customHeight="1" x14ac:dyDescent="0.35">
      <c r="A679" s="77"/>
      <c r="B679" s="77"/>
      <c r="C679" s="77"/>
      <c r="D679" s="77"/>
    </row>
    <row r="680" spans="1:4" ht="18.75" customHeight="1" x14ac:dyDescent="0.35">
      <c r="A680" s="77"/>
      <c r="B680" s="77"/>
      <c r="C680" s="77"/>
      <c r="D680" s="77"/>
    </row>
    <row r="681" spans="1:4" ht="18.75" customHeight="1" x14ac:dyDescent="0.35">
      <c r="A681" s="77"/>
      <c r="B681" s="77"/>
      <c r="C681" s="77"/>
      <c r="D681" s="77"/>
    </row>
    <row r="682" spans="1:4" ht="18.75" customHeight="1" x14ac:dyDescent="0.35">
      <c r="A682" s="77"/>
      <c r="B682" s="77"/>
      <c r="C682" s="77"/>
      <c r="D682" s="77"/>
    </row>
    <row r="683" spans="1:4" ht="18.75" customHeight="1" x14ac:dyDescent="0.35">
      <c r="A683" s="77"/>
      <c r="B683" s="77"/>
      <c r="C683" s="77"/>
      <c r="D683" s="77"/>
    </row>
    <row r="684" spans="1:4" ht="18.75" customHeight="1" x14ac:dyDescent="0.35">
      <c r="A684" s="77"/>
      <c r="B684" s="77"/>
      <c r="C684" s="77"/>
      <c r="D684" s="77"/>
    </row>
    <row r="685" spans="1:4" ht="18.75" customHeight="1" x14ac:dyDescent="0.35">
      <c r="A685" s="77"/>
      <c r="B685" s="77"/>
      <c r="C685" s="77"/>
      <c r="D685" s="77"/>
    </row>
    <row r="686" spans="1:4" ht="18.75" customHeight="1" x14ac:dyDescent="0.35">
      <c r="A686" s="77"/>
      <c r="B686" s="77"/>
      <c r="C686" s="77"/>
      <c r="D686" s="77"/>
    </row>
    <row r="687" spans="1:4" ht="18.75" customHeight="1" x14ac:dyDescent="0.35">
      <c r="A687" s="77"/>
      <c r="B687" s="77"/>
      <c r="C687" s="77"/>
      <c r="D687" s="77"/>
    </row>
    <row r="688" spans="1:4" ht="18.75" customHeight="1" x14ac:dyDescent="0.35">
      <c r="A688" s="77"/>
      <c r="B688" s="77"/>
      <c r="C688" s="77"/>
      <c r="D688" s="77"/>
    </row>
    <row r="689" spans="1:4" ht="18.75" customHeight="1" x14ac:dyDescent="0.35">
      <c r="A689" s="77"/>
      <c r="B689" s="77"/>
      <c r="C689" s="77"/>
      <c r="D689" s="77"/>
    </row>
    <row r="690" spans="1:4" ht="18.75" customHeight="1" x14ac:dyDescent="0.35">
      <c r="A690" s="77"/>
      <c r="B690" s="77"/>
      <c r="C690" s="77"/>
      <c r="D690" s="77"/>
    </row>
    <row r="691" spans="1:4" ht="18.75" customHeight="1" x14ac:dyDescent="0.35">
      <c r="A691" s="77"/>
      <c r="B691" s="77"/>
      <c r="C691" s="77"/>
      <c r="D691" s="77"/>
    </row>
    <row r="692" spans="1:4" ht="18.75" customHeight="1" x14ac:dyDescent="0.35">
      <c r="A692" s="77"/>
      <c r="B692" s="77"/>
      <c r="C692" s="77"/>
      <c r="D692" s="77"/>
    </row>
    <row r="693" spans="1:4" ht="18.75" customHeight="1" x14ac:dyDescent="0.35">
      <c r="A693" s="77"/>
      <c r="B693" s="77"/>
      <c r="C693" s="77"/>
      <c r="D693" s="77"/>
    </row>
    <row r="694" spans="1:4" ht="18.75" customHeight="1" x14ac:dyDescent="0.35">
      <c r="A694" s="77"/>
      <c r="B694" s="77"/>
      <c r="C694" s="77"/>
      <c r="D694" s="77"/>
    </row>
    <row r="695" spans="1:4" ht="18.75" customHeight="1" x14ac:dyDescent="0.35">
      <c r="A695" s="77"/>
      <c r="B695" s="77"/>
      <c r="C695" s="77"/>
      <c r="D695" s="77"/>
    </row>
    <row r="696" spans="1:4" ht="18.75" customHeight="1" x14ac:dyDescent="0.35">
      <c r="A696" s="77"/>
      <c r="B696" s="77"/>
      <c r="C696" s="77"/>
      <c r="D696" s="77"/>
    </row>
    <row r="697" spans="1:4" ht="18.75" customHeight="1" x14ac:dyDescent="0.35">
      <c r="A697" s="77"/>
      <c r="B697" s="77"/>
      <c r="C697" s="77"/>
      <c r="D697" s="77"/>
    </row>
    <row r="698" spans="1:4" ht="18.75" customHeight="1" x14ac:dyDescent="0.35">
      <c r="A698" s="77"/>
      <c r="B698" s="77"/>
      <c r="C698" s="77"/>
      <c r="D698" s="77"/>
    </row>
    <row r="699" spans="1:4" ht="18.75" customHeight="1" x14ac:dyDescent="0.35">
      <c r="A699" s="77"/>
      <c r="B699" s="77"/>
      <c r="C699" s="77"/>
      <c r="D699" s="77"/>
    </row>
    <row r="700" spans="1:4" ht="18.75" customHeight="1" x14ac:dyDescent="0.35">
      <c r="A700" s="77"/>
      <c r="B700" s="77"/>
      <c r="C700" s="77"/>
      <c r="D700" s="77"/>
    </row>
    <row r="701" spans="1:4" ht="18.75" customHeight="1" x14ac:dyDescent="0.35">
      <c r="A701" s="77"/>
      <c r="B701" s="77"/>
      <c r="C701" s="77"/>
      <c r="D701" s="77"/>
    </row>
    <row r="702" spans="1:4" ht="18.75" customHeight="1" x14ac:dyDescent="0.35">
      <c r="A702" s="77"/>
      <c r="B702" s="77"/>
      <c r="C702" s="77"/>
      <c r="D702" s="77"/>
    </row>
    <row r="703" spans="1:4" ht="18.75" customHeight="1" x14ac:dyDescent="0.35">
      <c r="A703" s="77"/>
      <c r="B703" s="77"/>
      <c r="C703" s="77"/>
      <c r="D703" s="77"/>
    </row>
    <row r="704" spans="1:4" ht="18.75" customHeight="1" x14ac:dyDescent="0.35">
      <c r="A704" s="77"/>
      <c r="B704" s="77"/>
      <c r="C704" s="77"/>
      <c r="D704" s="77"/>
    </row>
    <row r="705" spans="1:4" ht="18.75" customHeight="1" x14ac:dyDescent="0.35">
      <c r="A705" s="77"/>
      <c r="B705" s="77"/>
      <c r="C705" s="77"/>
      <c r="D705" s="77"/>
    </row>
    <row r="706" spans="1:4" ht="18.75" customHeight="1" x14ac:dyDescent="0.35">
      <c r="A706" s="77"/>
      <c r="B706" s="77"/>
      <c r="C706" s="77"/>
      <c r="D706" s="77"/>
    </row>
    <row r="707" spans="1:4" ht="18.75" customHeight="1" x14ac:dyDescent="0.35">
      <c r="A707" s="77"/>
      <c r="B707" s="77"/>
      <c r="C707" s="77"/>
      <c r="D707" s="77"/>
    </row>
    <row r="708" spans="1:4" ht="18.75" customHeight="1" x14ac:dyDescent="0.35">
      <c r="A708" s="77"/>
      <c r="B708" s="77"/>
      <c r="C708" s="77"/>
      <c r="D708" s="77"/>
    </row>
    <row r="709" spans="1:4" ht="18.75" customHeight="1" x14ac:dyDescent="0.35">
      <c r="A709" s="77"/>
      <c r="B709" s="77"/>
      <c r="C709" s="77"/>
      <c r="D709" s="77"/>
    </row>
    <row r="710" spans="1:4" ht="18.75" customHeight="1" x14ac:dyDescent="0.35">
      <c r="A710" s="77"/>
      <c r="B710" s="77"/>
      <c r="C710" s="77"/>
      <c r="D710" s="77"/>
    </row>
    <row r="711" spans="1:4" ht="18.75" customHeight="1" x14ac:dyDescent="0.35">
      <c r="A711" s="77"/>
      <c r="B711" s="77"/>
      <c r="C711" s="77"/>
      <c r="D711" s="77"/>
    </row>
    <row r="712" spans="1:4" ht="18.75" customHeight="1" x14ac:dyDescent="0.35">
      <c r="A712" s="77"/>
      <c r="B712" s="77"/>
      <c r="C712" s="77"/>
      <c r="D712" s="77"/>
    </row>
    <row r="713" spans="1:4" ht="18.75" customHeight="1" x14ac:dyDescent="0.35">
      <c r="A713" s="77"/>
      <c r="B713" s="77"/>
      <c r="C713" s="77"/>
      <c r="D713" s="77"/>
    </row>
    <row r="714" spans="1:4" ht="18.75" customHeight="1" x14ac:dyDescent="0.35">
      <c r="A714" s="77"/>
      <c r="B714" s="77"/>
      <c r="C714" s="77"/>
      <c r="D714" s="77"/>
    </row>
    <row r="715" spans="1:4" ht="18.75" customHeight="1" x14ac:dyDescent="0.35">
      <c r="A715" s="77"/>
      <c r="B715" s="77"/>
      <c r="C715" s="77"/>
      <c r="D715" s="77"/>
    </row>
    <row r="716" spans="1:4" ht="18.75" customHeight="1" x14ac:dyDescent="0.35">
      <c r="A716" s="77"/>
      <c r="B716" s="77"/>
      <c r="C716" s="77"/>
      <c r="D716" s="77"/>
    </row>
    <row r="717" spans="1:4" ht="18.75" customHeight="1" x14ac:dyDescent="0.35">
      <c r="A717" s="77"/>
      <c r="B717" s="77"/>
      <c r="C717" s="77"/>
      <c r="D717" s="77"/>
    </row>
    <row r="718" spans="1:4" ht="18.75" customHeight="1" x14ac:dyDescent="0.35">
      <c r="A718" s="77"/>
      <c r="B718" s="77"/>
      <c r="C718" s="77"/>
      <c r="D718" s="77"/>
    </row>
    <row r="719" spans="1:4" ht="18.75" customHeight="1" x14ac:dyDescent="0.35">
      <c r="A719" s="77"/>
      <c r="B719" s="77"/>
      <c r="C719" s="77"/>
      <c r="D719" s="77"/>
    </row>
    <row r="720" spans="1:4" ht="18.75" customHeight="1" x14ac:dyDescent="0.35">
      <c r="A720" s="77"/>
      <c r="B720" s="77"/>
      <c r="C720" s="77"/>
      <c r="D720" s="77"/>
    </row>
    <row r="721" spans="1:4" ht="18.75" customHeight="1" x14ac:dyDescent="0.35">
      <c r="A721" s="77"/>
      <c r="B721" s="77"/>
      <c r="C721" s="77"/>
      <c r="D721" s="77"/>
    </row>
    <row r="722" spans="1:4" ht="18.75" customHeight="1" x14ac:dyDescent="0.35">
      <c r="A722" s="77"/>
      <c r="B722" s="77"/>
      <c r="C722" s="77"/>
      <c r="D722" s="77"/>
    </row>
    <row r="723" spans="1:4" ht="18.75" customHeight="1" x14ac:dyDescent="0.35">
      <c r="A723" s="77"/>
      <c r="B723" s="77"/>
      <c r="C723" s="77"/>
      <c r="D723" s="77"/>
    </row>
    <row r="724" spans="1:4" ht="18.75" customHeight="1" x14ac:dyDescent="0.35">
      <c r="A724" s="77"/>
      <c r="B724" s="77"/>
      <c r="C724" s="77"/>
      <c r="D724" s="77"/>
    </row>
    <row r="725" spans="1:4" ht="18.75" customHeight="1" x14ac:dyDescent="0.35">
      <c r="A725" s="77"/>
      <c r="B725" s="77"/>
      <c r="C725" s="77"/>
      <c r="D725" s="77"/>
    </row>
    <row r="726" spans="1:4" ht="18.75" customHeight="1" x14ac:dyDescent="0.35">
      <c r="A726" s="77"/>
      <c r="B726" s="77"/>
      <c r="C726" s="77"/>
      <c r="D726" s="77"/>
    </row>
    <row r="727" spans="1:4" ht="18.75" customHeight="1" x14ac:dyDescent="0.35">
      <c r="A727" s="77"/>
      <c r="B727" s="77"/>
      <c r="C727" s="77"/>
      <c r="D727" s="77"/>
    </row>
    <row r="728" spans="1:4" ht="18.75" customHeight="1" x14ac:dyDescent="0.35">
      <c r="A728" s="77"/>
      <c r="B728" s="77"/>
      <c r="C728" s="77"/>
      <c r="D728" s="77"/>
    </row>
    <row r="729" spans="1:4" ht="18.75" customHeight="1" x14ac:dyDescent="0.35">
      <c r="A729" s="77"/>
      <c r="B729" s="77"/>
      <c r="C729" s="77"/>
      <c r="D729" s="77"/>
    </row>
    <row r="730" spans="1:4" ht="18.75" customHeight="1" x14ac:dyDescent="0.35">
      <c r="A730" s="77"/>
      <c r="B730" s="77"/>
      <c r="C730" s="77"/>
      <c r="D730" s="77"/>
    </row>
    <row r="731" spans="1:4" ht="18.75" customHeight="1" x14ac:dyDescent="0.35">
      <c r="A731" s="77"/>
      <c r="B731" s="77"/>
      <c r="C731" s="77"/>
      <c r="D731" s="77"/>
    </row>
    <row r="732" spans="1:4" ht="18.75" customHeight="1" x14ac:dyDescent="0.35">
      <c r="A732" s="77"/>
      <c r="B732" s="77"/>
      <c r="C732" s="77"/>
      <c r="D732" s="77"/>
    </row>
    <row r="733" spans="1:4" ht="18.75" customHeight="1" x14ac:dyDescent="0.35">
      <c r="A733" s="77"/>
      <c r="B733" s="77"/>
      <c r="C733" s="77"/>
      <c r="D733" s="77"/>
    </row>
    <row r="734" spans="1:4" ht="18.75" customHeight="1" x14ac:dyDescent="0.35">
      <c r="A734" s="77"/>
      <c r="B734" s="77"/>
      <c r="C734" s="77"/>
      <c r="D734" s="77"/>
    </row>
    <row r="735" spans="1:4" ht="18.75" customHeight="1" x14ac:dyDescent="0.35">
      <c r="A735" s="77"/>
      <c r="B735" s="77"/>
      <c r="C735" s="77"/>
      <c r="D735" s="77"/>
    </row>
    <row r="736" spans="1:4" ht="18.75" customHeight="1" x14ac:dyDescent="0.35">
      <c r="A736" s="77"/>
      <c r="B736" s="77"/>
      <c r="C736" s="77"/>
      <c r="D736" s="77"/>
    </row>
    <row r="737" spans="1:4" ht="18.75" customHeight="1" x14ac:dyDescent="0.35">
      <c r="A737" s="77"/>
      <c r="B737" s="77"/>
      <c r="C737" s="77"/>
      <c r="D737" s="77"/>
    </row>
    <row r="738" spans="1:4" ht="18.75" customHeight="1" x14ac:dyDescent="0.35">
      <c r="A738" s="77"/>
      <c r="B738" s="77"/>
      <c r="C738" s="77"/>
      <c r="D738" s="77"/>
    </row>
    <row r="739" spans="1:4" ht="18.75" customHeight="1" x14ac:dyDescent="0.35">
      <c r="A739" s="77"/>
      <c r="B739" s="77"/>
      <c r="C739" s="77"/>
      <c r="D739" s="77"/>
    </row>
    <row r="740" spans="1:4" ht="18.75" customHeight="1" x14ac:dyDescent="0.35">
      <c r="A740" s="77"/>
      <c r="B740" s="77"/>
      <c r="C740" s="77"/>
      <c r="D740" s="77"/>
    </row>
    <row r="741" spans="1:4" ht="18.75" customHeight="1" x14ac:dyDescent="0.35">
      <c r="A741" s="77"/>
      <c r="B741" s="77"/>
      <c r="C741" s="77"/>
      <c r="D741" s="77"/>
    </row>
    <row r="742" spans="1:4" ht="18.75" customHeight="1" x14ac:dyDescent="0.35">
      <c r="A742" s="77"/>
      <c r="B742" s="77"/>
      <c r="C742" s="77"/>
      <c r="D742" s="77"/>
    </row>
    <row r="743" spans="1:4" ht="18.75" customHeight="1" x14ac:dyDescent="0.35">
      <c r="A743" s="77"/>
      <c r="B743" s="77"/>
      <c r="C743" s="77"/>
      <c r="D743" s="77"/>
    </row>
    <row r="744" spans="1:4" ht="18.75" customHeight="1" x14ac:dyDescent="0.35">
      <c r="A744" s="77"/>
      <c r="B744" s="77"/>
      <c r="C744" s="77"/>
      <c r="D744" s="77"/>
    </row>
    <row r="745" spans="1:4" ht="18.75" customHeight="1" x14ac:dyDescent="0.35">
      <c r="A745" s="77"/>
      <c r="B745" s="77"/>
      <c r="C745" s="77"/>
      <c r="D745" s="77"/>
    </row>
    <row r="746" spans="1:4" ht="18.75" customHeight="1" x14ac:dyDescent="0.35">
      <c r="A746" s="77"/>
      <c r="B746" s="77"/>
      <c r="C746" s="77"/>
      <c r="D746" s="77"/>
    </row>
    <row r="747" spans="1:4" ht="18.75" customHeight="1" x14ac:dyDescent="0.35">
      <c r="A747" s="77"/>
      <c r="B747" s="77"/>
      <c r="C747" s="77"/>
      <c r="D747" s="77"/>
    </row>
    <row r="748" spans="1:4" ht="18.75" customHeight="1" x14ac:dyDescent="0.35">
      <c r="A748" s="77"/>
      <c r="B748" s="77"/>
      <c r="C748" s="77"/>
      <c r="D748" s="77"/>
    </row>
    <row r="749" spans="1:4" ht="18.75" customHeight="1" x14ac:dyDescent="0.35">
      <c r="A749" s="77"/>
      <c r="B749" s="77"/>
      <c r="C749" s="77"/>
      <c r="D749" s="77"/>
    </row>
    <row r="750" spans="1:4" ht="18.75" customHeight="1" x14ac:dyDescent="0.35">
      <c r="A750" s="77"/>
      <c r="B750" s="77"/>
      <c r="C750" s="77"/>
      <c r="D750" s="77"/>
    </row>
    <row r="751" spans="1:4" ht="18.75" customHeight="1" x14ac:dyDescent="0.35">
      <c r="A751" s="77"/>
      <c r="B751" s="77"/>
      <c r="C751" s="77"/>
      <c r="D751" s="77"/>
    </row>
    <row r="752" spans="1:4" ht="18.75" customHeight="1" x14ac:dyDescent="0.35">
      <c r="A752" s="77"/>
      <c r="B752" s="77"/>
      <c r="C752" s="77"/>
      <c r="D752" s="77"/>
    </row>
    <row r="753" spans="1:4" ht="18.75" customHeight="1" x14ac:dyDescent="0.35">
      <c r="A753" s="77"/>
      <c r="B753" s="77"/>
      <c r="C753" s="77"/>
      <c r="D753" s="77"/>
    </row>
    <row r="754" spans="1:4" ht="18.75" customHeight="1" x14ac:dyDescent="0.35">
      <c r="A754" s="77"/>
      <c r="B754" s="77"/>
      <c r="C754" s="77"/>
      <c r="D754" s="77"/>
    </row>
    <row r="755" spans="1:4" ht="18.75" customHeight="1" x14ac:dyDescent="0.35">
      <c r="A755" s="77"/>
      <c r="B755" s="77"/>
      <c r="C755" s="77"/>
      <c r="D755" s="77"/>
    </row>
    <row r="756" spans="1:4" ht="18.75" customHeight="1" x14ac:dyDescent="0.35">
      <c r="A756" s="77"/>
      <c r="B756" s="77"/>
      <c r="C756" s="77"/>
      <c r="D756" s="77"/>
    </row>
    <row r="757" spans="1:4" ht="18.75" customHeight="1" x14ac:dyDescent="0.35">
      <c r="A757" s="77"/>
      <c r="B757" s="77"/>
      <c r="C757" s="77"/>
      <c r="D757" s="77"/>
    </row>
    <row r="758" spans="1:4" ht="18.75" customHeight="1" x14ac:dyDescent="0.35">
      <c r="A758" s="77"/>
      <c r="B758" s="77"/>
      <c r="C758" s="77"/>
      <c r="D758" s="77"/>
    </row>
    <row r="759" spans="1:4" ht="18.75" customHeight="1" x14ac:dyDescent="0.35">
      <c r="A759" s="77"/>
      <c r="B759" s="77"/>
      <c r="C759" s="77"/>
      <c r="D759" s="77"/>
    </row>
    <row r="760" spans="1:4" ht="18.75" customHeight="1" x14ac:dyDescent="0.35">
      <c r="A760" s="77"/>
      <c r="B760" s="77"/>
      <c r="C760" s="77"/>
      <c r="D760" s="77"/>
    </row>
    <row r="761" spans="1:4" ht="18.75" customHeight="1" x14ac:dyDescent="0.35">
      <c r="A761" s="77"/>
      <c r="B761" s="77"/>
      <c r="C761" s="77"/>
      <c r="D761" s="77"/>
    </row>
    <row r="762" spans="1:4" ht="18.75" customHeight="1" x14ac:dyDescent="0.35">
      <c r="A762" s="77"/>
      <c r="B762" s="77"/>
      <c r="C762" s="77"/>
      <c r="D762" s="77"/>
    </row>
    <row r="763" spans="1:4" ht="18.75" customHeight="1" x14ac:dyDescent="0.35">
      <c r="A763" s="77"/>
      <c r="B763" s="77"/>
      <c r="C763" s="77"/>
      <c r="D763" s="77"/>
    </row>
    <row r="764" spans="1:4" ht="18.75" customHeight="1" x14ac:dyDescent="0.35">
      <c r="A764" s="77"/>
      <c r="B764" s="77"/>
      <c r="C764" s="77"/>
      <c r="D764" s="77"/>
    </row>
    <row r="765" spans="1:4" ht="18.75" customHeight="1" x14ac:dyDescent="0.35">
      <c r="A765" s="77"/>
      <c r="B765" s="77"/>
      <c r="C765" s="77"/>
      <c r="D765" s="77"/>
    </row>
    <row r="766" spans="1:4" ht="18.75" customHeight="1" x14ac:dyDescent="0.35">
      <c r="A766" s="77"/>
      <c r="B766" s="77"/>
      <c r="C766" s="77"/>
      <c r="D766" s="77"/>
    </row>
    <row r="767" spans="1:4" ht="18.75" customHeight="1" x14ac:dyDescent="0.35">
      <c r="A767" s="77"/>
      <c r="B767" s="77"/>
      <c r="C767" s="77"/>
      <c r="D767" s="77"/>
    </row>
    <row r="768" spans="1:4" ht="18.75" customHeight="1" x14ac:dyDescent="0.35">
      <c r="A768" s="77"/>
      <c r="B768" s="77"/>
      <c r="C768" s="77"/>
      <c r="D768" s="77"/>
    </row>
    <row r="769" spans="1:4" ht="18.75" customHeight="1" x14ac:dyDescent="0.35">
      <c r="A769" s="77"/>
      <c r="B769" s="77"/>
      <c r="C769" s="77"/>
      <c r="D769" s="77"/>
    </row>
    <row r="770" spans="1:4" ht="18.75" customHeight="1" x14ac:dyDescent="0.35">
      <c r="A770" s="77"/>
      <c r="B770" s="77"/>
      <c r="C770" s="77"/>
      <c r="D770" s="77"/>
    </row>
    <row r="771" spans="1:4" ht="18.75" customHeight="1" x14ac:dyDescent="0.35">
      <c r="A771" s="77"/>
      <c r="B771" s="77"/>
      <c r="C771" s="77"/>
      <c r="D771" s="77"/>
    </row>
    <row r="772" spans="1:4" ht="18.75" customHeight="1" x14ac:dyDescent="0.35">
      <c r="A772" s="77"/>
      <c r="B772" s="77"/>
      <c r="C772" s="77"/>
      <c r="D772" s="77"/>
    </row>
    <row r="773" spans="1:4" ht="18.75" customHeight="1" x14ac:dyDescent="0.35">
      <c r="A773" s="77"/>
      <c r="B773" s="77"/>
      <c r="C773" s="77"/>
      <c r="D773" s="77"/>
    </row>
    <row r="774" spans="1:4" ht="18.75" customHeight="1" x14ac:dyDescent="0.35">
      <c r="A774" s="77"/>
      <c r="B774" s="77"/>
      <c r="C774" s="77"/>
      <c r="D774" s="77"/>
    </row>
    <row r="775" spans="1:4" ht="18.75" customHeight="1" x14ac:dyDescent="0.35">
      <c r="A775" s="77"/>
      <c r="B775" s="77"/>
      <c r="C775" s="77"/>
      <c r="D775" s="77"/>
    </row>
    <row r="776" spans="1:4" ht="18.75" customHeight="1" x14ac:dyDescent="0.35">
      <c r="A776" s="77"/>
      <c r="B776" s="77"/>
      <c r="C776" s="77"/>
      <c r="D776" s="77"/>
    </row>
    <row r="777" spans="1:4" ht="18.75" customHeight="1" x14ac:dyDescent="0.35">
      <c r="A777" s="77"/>
      <c r="B777" s="77"/>
      <c r="C777" s="77"/>
      <c r="D777" s="77"/>
    </row>
    <row r="778" spans="1:4" ht="18.75" customHeight="1" x14ac:dyDescent="0.35">
      <c r="A778" s="77"/>
      <c r="B778" s="77"/>
      <c r="C778" s="77"/>
      <c r="D778" s="77"/>
    </row>
    <row r="779" spans="1:4" ht="18.75" customHeight="1" x14ac:dyDescent="0.35">
      <c r="A779" s="77"/>
      <c r="B779" s="77"/>
      <c r="C779" s="77"/>
      <c r="D779" s="77"/>
    </row>
    <row r="780" spans="1:4" ht="18.75" customHeight="1" x14ac:dyDescent="0.35">
      <c r="A780" s="77"/>
      <c r="B780" s="77"/>
      <c r="C780" s="77"/>
      <c r="D780" s="77"/>
    </row>
    <row r="781" spans="1:4" ht="18.75" customHeight="1" x14ac:dyDescent="0.35">
      <c r="A781" s="77"/>
      <c r="B781" s="77"/>
      <c r="C781" s="77"/>
      <c r="D781" s="77"/>
    </row>
    <row r="782" spans="1:4" ht="18.75" customHeight="1" x14ac:dyDescent="0.35">
      <c r="A782" s="77"/>
      <c r="B782" s="77"/>
      <c r="C782" s="77"/>
      <c r="D782" s="77"/>
    </row>
    <row r="783" spans="1:4" ht="18.75" customHeight="1" x14ac:dyDescent="0.35">
      <c r="A783" s="77"/>
      <c r="B783" s="77"/>
      <c r="C783" s="77"/>
      <c r="D783" s="77"/>
    </row>
    <row r="784" spans="1:4" ht="18.75" customHeight="1" x14ac:dyDescent="0.35">
      <c r="A784" s="77"/>
      <c r="B784" s="77"/>
      <c r="C784" s="77"/>
      <c r="D784" s="77"/>
    </row>
    <row r="785" spans="1:4" ht="18.75" customHeight="1" x14ac:dyDescent="0.35">
      <c r="A785" s="77"/>
      <c r="B785" s="77"/>
      <c r="C785" s="77"/>
      <c r="D785" s="77"/>
    </row>
    <row r="786" spans="1:4" ht="18.75" customHeight="1" x14ac:dyDescent="0.35">
      <c r="A786" s="77"/>
      <c r="B786" s="77"/>
      <c r="C786" s="77"/>
      <c r="D786" s="77"/>
    </row>
    <row r="787" spans="1:4" ht="18.75" customHeight="1" x14ac:dyDescent="0.35">
      <c r="A787" s="77"/>
      <c r="B787" s="77"/>
      <c r="C787" s="77"/>
      <c r="D787" s="77"/>
    </row>
    <row r="788" spans="1:4" ht="18.75" customHeight="1" x14ac:dyDescent="0.35">
      <c r="A788" s="77"/>
      <c r="B788" s="77"/>
      <c r="C788" s="77"/>
      <c r="D788" s="77"/>
    </row>
    <row r="789" spans="1:4" ht="18.75" customHeight="1" x14ac:dyDescent="0.35">
      <c r="A789" s="77"/>
      <c r="B789" s="77"/>
      <c r="C789" s="77"/>
      <c r="D789" s="77"/>
    </row>
    <row r="790" spans="1:4" ht="18.75" customHeight="1" x14ac:dyDescent="0.35">
      <c r="A790" s="77"/>
      <c r="B790" s="77"/>
      <c r="C790" s="77"/>
      <c r="D790" s="77"/>
    </row>
    <row r="791" spans="1:4" ht="18.75" customHeight="1" x14ac:dyDescent="0.35">
      <c r="A791" s="77"/>
      <c r="B791" s="77"/>
      <c r="C791" s="77"/>
      <c r="D791" s="77"/>
    </row>
    <row r="792" spans="1:4" ht="18.75" customHeight="1" x14ac:dyDescent="0.35">
      <c r="A792" s="77"/>
      <c r="B792" s="77"/>
      <c r="C792" s="77"/>
      <c r="D792" s="77"/>
    </row>
    <row r="793" spans="1:4" ht="18.75" customHeight="1" x14ac:dyDescent="0.35">
      <c r="A793" s="77"/>
      <c r="B793" s="77"/>
      <c r="C793" s="77"/>
      <c r="D793" s="77"/>
    </row>
    <row r="794" spans="1:4" ht="18.75" customHeight="1" x14ac:dyDescent="0.35">
      <c r="A794" s="77"/>
      <c r="B794" s="77"/>
      <c r="C794" s="77"/>
      <c r="D794" s="77"/>
    </row>
    <row r="795" spans="1:4" ht="18.75" customHeight="1" x14ac:dyDescent="0.35">
      <c r="A795" s="77"/>
      <c r="B795" s="77"/>
      <c r="C795" s="77"/>
      <c r="D795" s="77"/>
    </row>
    <row r="796" spans="1:4" ht="18.75" customHeight="1" x14ac:dyDescent="0.35">
      <c r="A796" s="77"/>
      <c r="B796" s="77"/>
      <c r="C796" s="77"/>
      <c r="D796" s="77"/>
    </row>
    <row r="797" spans="1:4" ht="18.75" customHeight="1" x14ac:dyDescent="0.35">
      <c r="A797" s="77"/>
      <c r="B797" s="77"/>
      <c r="C797" s="77"/>
      <c r="D797" s="77"/>
    </row>
    <row r="798" spans="1:4" ht="18.75" customHeight="1" x14ac:dyDescent="0.35">
      <c r="A798" s="77"/>
      <c r="B798" s="77"/>
      <c r="C798" s="77"/>
      <c r="D798" s="77"/>
    </row>
    <row r="799" spans="1:4" ht="18.75" customHeight="1" x14ac:dyDescent="0.35">
      <c r="A799" s="77"/>
      <c r="B799" s="77"/>
      <c r="C799" s="77"/>
      <c r="D799" s="77"/>
    </row>
    <row r="800" spans="1:4" ht="18.75" customHeight="1" x14ac:dyDescent="0.35">
      <c r="A800" s="77"/>
      <c r="B800" s="77"/>
      <c r="C800" s="77"/>
      <c r="D800" s="77"/>
    </row>
    <row r="801" spans="1:4" ht="18.75" customHeight="1" x14ac:dyDescent="0.35">
      <c r="A801" s="77"/>
      <c r="B801" s="77"/>
      <c r="C801" s="77"/>
      <c r="D801" s="77"/>
    </row>
    <row r="802" spans="1:4" ht="18.75" customHeight="1" x14ac:dyDescent="0.35">
      <c r="A802" s="77"/>
      <c r="B802" s="77"/>
      <c r="C802" s="77"/>
      <c r="D802" s="77"/>
    </row>
    <row r="803" spans="1:4" ht="18.75" customHeight="1" x14ac:dyDescent="0.35">
      <c r="A803" s="77"/>
      <c r="B803" s="77"/>
      <c r="C803" s="77"/>
      <c r="D803" s="77"/>
    </row>
    <row r="804" spans="1:4" ht="18.75" customHeight="1" x14ac:dyDescent="0.35">
      <c r="A804" s="77"/>
      <c r="B804" s="77"/>
      <c r="C804" s="77"/>
      <c r="D804" s="77"/>
    </row>
    <row r="805" spans="1:4" ht="18.75" customHeight="1" x14ac:dyDescent="0.35">
      <c r="A805" s="77"/>
      <c r="B805" s="77"/>
      <c r="C805" s="77"/>
      <c r="D805" s="77"/>
    </row>
    <row r="806" spans="1:4" ht="18.75" customHeight="1" x14ac:dyDescent="0.35">
      <c r="A806" s="77"/>
      <c r="B806" s="77"/>
      <c r="C806" s="77"/>
      <c r="D806" s="77"/>
    </row>
    <row r="807" spans="1:4" ht="18.75" customHeight="1" x14ac:dyDescent="0.35">
      <c r="A807" s="77"/>
      <c r="B807" s="77"/>
      <c r="C807" s="77"/>
      <c r="D807" s="77"/>
    </row>
    <row r="808" spans="1:4" ht="18.75" customHeight="1" x14ac:dyDescent="0.35">
      <c r="A808" s="77"/>
      <c r="B808" s="77"/>
      <c r="C808" s="77"/>
      <c r="D808" s="77"/>
    </row>
    <row r="809" spans="1:4" ht="18.75" customHeight="1" x14ac:dyDescent="0.35">
      <c r="A809" s="77"/>
      <c r="B809" s="77"/>
      <c r="C809" s="77"/>
      <c r="D809" s="77"/>
    </row>
    <row r="810" spans="1:4" ht="18.75" customHeight="1" x14ac:dyDescent="0.35">
      <c r="A810" s="77"/>
      <c r="B810" s="77"/>
      <c r="C810" s="77"/>
      <c r="D810" s="77"/>
    </row>
    <row r="811" spans="1:4" ht="18.75" customHeight="1" x14ac:dyDescent="0.35">
      <c r="A811" s="77"/>
      <c r="B811" s="77"/>
      <c r="C811" s="77"/>
      <c r="D811" s="77"/>
    </row>
    <row r="812" spans="1:4" ht="18.75" customHeight="1" x14ac:dyDescent="0.35">
      <c r="A812" s="77"/>
      <c r="B812" s="77"/>
      <c r="C812" s="77"/>
      <c r="D812" s="77"/>
    </row>
    <row r="813" spans="1:4" ht="18.75" customHeight="1" x14ac:dyDescent="0.35">
      <c r="A813" s="77"/>
      <c r="B813" s="77"/>
      <c r="C813" s="77"/>
      <c r="D813" s="77"/>
    </row>
    <row r="814" spans="1:4" ht="18.75" customHeight="1" x14ac:dyDescent="0.35">
      <c r="A814" s="77"/>
      <c r="B814" s="77"/>
      <c r="C814" s="77"/>
      <c r="D814" s="77"/>
    </row>
    <row r="815" spans="1:4" ht="18.75" customHeight="1" x14ac:dyDescent="0.35">
      <c r="A815" s="77"/>
      <c r="B815" s="77"/>
      <c r="C815" s="77"/>
      <c r="D815" s="77"/>
    </row>
    <row r="816" spans="1:4" ht="18.75" customHeight="1" x14ac:dyDescent="0.35">
      <c r="A816" s="77"/>
      <c r="B816" s="77"/>
      <c r="C816" s="77"/>
      <c r="D816" s="77"/>
    </row>
    <row r="817" spans="1:4" ht="18.75" customHeight="1" x14ac:dyDescent="0.35">
      <c r="A817" s="77"/>
      <c r="B817" s="77"/>
      <c r="C817" s="77"/>
      <c r="D817" s="77"/>
    </row>
    <row r="818" spans="1:4" ht="18.75" customHeight="1" x14ac:dyDescent="0.35">
      <c r="A818" s="77"/>
      <c r="B818" s="77"/>
      <c r="C818" s="77"/>
      <c r="D818" s="77"/>
    </row>
    <row r="819" spans="1:4" ht="18.75" customHeight="1" x14ac:dyDescent="0.35">
      <c r="A819" s="77"/>
      <c r="B819" s="77"/>
      <c r="C819" s="77"/>
      <c r="D819" s="77"/>
    </row>
    <row r="820" spans="1:4" ht="18.75" customHeight="1" x14ac:dyDescent="0.35">
      <c r="A820" s="77"/>
      <c r="B820" s="77"/>
      <c r="C820" s="77"/>
      <c r="D820" s="77"/>
    </row>
    <row r="821" spans="1:4" ht="18.75" customHeight="1" x14ac:dyDescent="0.35">
      <c r="A821" s="77"/>
      <c r="B821" s="77"/>
      <c r="C821" s="77"/>
      <c r="D821" s="77"/>
    </row>
    <row r="822" spans="1:4" ht="18.75" customHeight="1" x14ac:dyDescent="0.35">
      <c r="A822" s="77"/>
      <c r="B822" s="77"/>
      <c r="C822" s="77"/>
      <c r="D822" s="77"/>
    </row>
    <row r="823" spans="1:4" ht="18.75" customHeight="1" x14ac:dyDescent="0.35">
      <c r="A823" s="77"/>
      <c r="B823" s="77"/>
      <c r="C823" s="77"/>
      <c r="D823" s="77"/>
    </row>
    <row r="824" spans="1:4" ht="18.75" customHeight="1" x14ac:dyDescent="0.35">
      <c r="A824" s="77"/>
      <c r="B824" s="77"/>
      <c r="C824" s="77"/>
      <c r="D824" s="77"/>
    </row>
    <row r="825" spans="1:4" ht="18.75" customHeight="1" x14ac:dyDescent="0.35">
      <c r="A825" s="77"/>
      <c r="B825" s="77"/>
      <c r="C825" s="77"/>
      <c r="D825" s="77"/>
    </row>
    <row r="826" spans="1:4" ht="18.75" customHeight="1" x14ac:dyDescent="0.35">
      <c r="A826" s="77"/>
      <c r="B826" s="77"/>
      <c r="C826" s="77"/>
      <c r="D826" s="77"/>
    </row>
    <row r="827" spans="1:4" ht="18.75" customHeight="1" x14ac:dyDescent="0.35">
      <c r="A827" s="77"/>
      <c r="B827" s="77"/>
      <c r="C827" s="77"/>
      <c r="D827" s="77"/>
    </row>
    <row r="828" spans="1:4" ht="18.75" customHeight="1" x14ac:dyDescent="0.35">
      <c r="A828" s="77"/>
      <c r="B828" s="77"/>
      <c r="C828" s="77"/>
      <c r="D828" s="77"/>
    </row>
    <row r="829" spans="1:4" ht="18.75" customHeight="1" x14ac:dyDescent="0.35">
      <c r="A829" s="77"/>
      <c r="B829" s="77"/>
      <c r="C829" s="77"/>
      <c r="D829" s="77"/>
    </row>
    <row r="830" spans="1:4" ht="18.75" customHeight="1" x14ac:dyDescent="0.35">
      <c r="A830" s="77"/>
      <c r="B830" s="77"/>
      <c r="C830" s="77"/>
      <c r="D830" s="77"/>
    </row>
    <row r="831" spans="1:4" ht="18.75" customHeight="1" x14ac:dyDescent="0.35">
      <c r="A831" s="77"/>
      <c r="B831" s="77"/>
      <c r="C831" s="77"/>
      <c r="D831" s="77"/>
    </row>
    <row r="832" spans="1:4" ht="18.75" customHeight="1" x14ac:dyDescent="0.35">
      <c r="A832" s="77"/>
      <c r="B832" s="77"/>
      <c r="C832" s="77"/>
      <c r="D832" s="77"/>
    </row>
    <row r="833" spans="1:4" ht="18.75" customHeight="1" x14ac:dyDescent="0.35">
      <c r="A833" s="77"/>
      <c r="B833" s="77"/>
      <c r="C833" s="77"/>
      <c r="D833" s="77"/>
    </row>
    <row r="834" spans="1:4" ht="18.75" customHeight="1" x14ac:dyDescent="0.35">
      <c r="A834" s="77"/>
      <c r="B834" s="77"/>
      <c r="C834" s="77"/>
      <c r="D834" s="77"/>
    </row>
    <row r="835" spans="1:4" ht="18.75" customHeight="1" x14ac:dyDescent="0.35">
      <c r="A835" s="77"/>
      <c r="B835" s="77"/>
      <c r="C835" s="77"/>
      <c r="D835" s="77"/>
    </row>
    <row r="836" spans="1:4" ht="18.75" customHeight="1" x14ac:dyDescent="0.35">
      <c r="A836" s="77"/>
      <c r="B836" s="77"/>
      <c r="C836" s="77"/>
      <c r="D836" s="77"/>
    </row>
    <row r="837" spans="1:4" ht="18.75" customHeight="1" x14ac:dyDescent="0.35">
      <c r="A837" s="77"/>
      <c r="B837" s="77"/>
      <c r="C837" s="77"/>
      <c r="D837" s="77"/>
    </row>
    <row r="838" spans="1:4" ht="18.75" customHeight="1" x14ac:dyDescent="0.35">
      <c r="A838" s="77"/>
      <c r="B838" s="77"/>
      <c r="C838" s="77"/>
      <c r="D838" s="77"/>
    </row>
    <row r="839" spans="1:4" ht="18.75" customHeight="1" x14ac:dyDescent="0.35">
      <c r="A839" s="77"/>
      <c r="B839" s="77"/>
      <c r="C839" s="77"/>
      <c r="D839" s="77"/>
    </row>
    <row r="840" spans="1:4" ht="18.75" customHeight="1" x14ac:dyDescent="0.35">
      <c r="A840" s="77"/>
      <c r="B840" s="77"/>
      <c r="C840" s="77"/>
      <c r="D840" s="77"/>
    </row>
    <row r="841" spans="1:4" ht="18.75" customHeight="1" x14ac:dyDescent="0.35">
      <c r="A841" s="77"/>
      <c r="B841" s="77"/>
      <c r="C841" s="77"/>
      <c r="D841" s="77"/>
    </row>
    <row r="842" spans="1:4" ht="18.75" customHeight="1" x14ac:dyDescent="0.35">
      <c r="A842" s="77"/>
      <c r="B842" s="77"/>
      <c r="C842" s="77"/>
      <c r="D842" s="77"/>
    </row>
    <row r="843" spans="1:4" ht="18.75" customHeight="1" x14ac:dyDescent="0.35">
      <c r="A843" s="77"/>
      <c r="B843" s="77"/>
      <c r="C843" s="77"/>
      <c r="D843" s="77"/>
    </row>
    <row r="844" spans="1:4" ht="18.75" customHeight="1" x14ac:dyDescent="0.35">
      <c r="A844" s="77"/>
      <c r="B844" s="77"/>
      <c r="C844" s="77"/>
      <c r="D844" s="77"/>
    </row>
    <row r="845" spans="1:4" ht="18.75" customHeight="1" x14ac:dyDescent="0.35">
      <c r="A845" s="77"/>
      <c r="B845" s="77"/>
      <c r="C845" s="77"/>
      <c r="D845" s="77"/>
    </row>
    <row r="846" spans="1:4" ht="18.75" customHeight="1" x14ac:dyDescent="0.35">
      <c r="A846" s="77"/>
      <c r="B846" s="77"/>
      <c r="C846" s="77"/>
      <c r="D846" s="77"/>
    </row>
    <row r="847" spans="1:4" ht="18.75" customHeight="1" x14ac:dyDescent="0.35">
      <c r="A847" s="77"/>
      <c r="B847" s="77"/>
      <c r="C847" s="77"/>
      <c r="D847" s="77"/>
    </row>
    <row r="848" spans="1:4" ht="18.75" customHeight="1" x14ac:dyDescent="0.35">
      <c r="A848" s="77"/>
      <c r="B848" s="77"/>
      <c r="C848" s="77"/>
      <c r="D848" s="77"/>
    </row>
    <row r="849" spans="1:4" ht="18.75" customHeight="1" x14ac:dyDescent="0.35">
      <c r="A849" s="77"/>
      <c r="B849" s="77"/>
      <c r="C849" s="77"/>
      <c r="D849" s="77"/>
    </row>
    <row r="850" spans="1:4" ht="18.75" customHeight="1" x14ac:dyDescent="0.35">
      <c r="A850" s="77"/>
      <c r="B850" s="77"/>
      <c r="C850" s="77"/>
      <c r="D850" s="77"/>
    </row>
    <row r="851" spans="1:4" ht="18.75" customHeight="1" x14ac:dyDescent="0.35">
      <c r="A851" s="77"/>
      <c r="B851" s="77"/>
      <c r="C851" s="77"/>
      <c r="D851" s="77"/>
    </row>
    <row r="852" spans="1:4" ht="18.75" customHeight="1" x14ac:dyDescent="0.35">
      <c r="A852" s="77"/>
      <c r="B852" s="77"/>
      <c r="C852" s="77"/>
      <c r="D852" s="77"/>
    </row>
    <row r="853" spans="1:4" ht="18.75" customHeight="1" x14ac:dyDescent="0.35">
      <c r="A853" s="77"/>
      <c r="B853" s="77"/>
      <c r="C853" s="77"/>
      <c r="D853" s="77"/>
    </row>
    <row r="854" spans="1:4" ht="18.75" customHeight="1" x14ac:dyDescent="0.35">
      <c r="A854" s="77"/>
      <c r="B854" s="77"/>
      <c r="C854" s="77"/>
      <c r="D854" s="77"/>
    </row>
    <row r="855" spans="1:4" ht="18.75" customHeight="1" x14ac:dyDescent="0.35">
      <c r="A855" s="77"/>
      <c r="B855" s="77"/>
      <c r="C855" s="77"/>
      <c r="D855" s="77"/>
    </row>
    <row r="856" spans="1:4" ht="18.75" customHeight="1" x14ac:dyDescent="0.35">
      <c r="A856" s="77"/>
      <c r="B856" s="77"/>
      <c r="C856" s="77"/>
      <c r="D856" s="77"/>
    </row>
    <row r="857" spans="1:4" ht="18.75" customHeight="1" x14ac:dyDescent="0.35">
      <c r="A857" s="77"/>
      <c r="B857" s="77"/>
      <c r="C857" s="77"/>
      <c r="D857" s="77"/>
    </row>
    <row r="858" spans="1:4" ht="18.75" customHeight="1" x14ac:dyDescent="0.35">
      <c r="A858" s="77"/>
      <c r="B858" s="77"/>
      <c r="C858" s="77"/>
      <c r="D858" s="77"/>
    </row>
    <row r="859" spans="1:4" ht="18.75" customHeight="1" x14ac:dyDescent="0.35">
      <c r="A859" s="77"/>
      <c r="B859" s="77"/>
      <c r="C859" s="77"/>
      <c r="D859" s="77"/>
    </row>
    <row r="860" spans="1:4" ht="18.75" customHeight="1" x14ac:dyDescent="0.35">
      <c r="A860" s="77"/>
      <c r="B860" s="77"/>
      <c r="C860" s="77"/>
      <c r="D860" s="77"/>
    </row>
    <row r="861" spans="1:4" ht="18.75" customHeight="1" x14ac:dyDescent="0.35">
      <c r="A861" s="77"/>
      <c r="B861" s="77"/>
      <c r="C861" s="77"/>
      <c r="D861" s="77"/>
    </row>
    <row r="862" spans="1:4" ht="18.75" customHeight="1" x14ac:dyDescent="0.35">
      <c r="A862" s="77"/>
      <c r="B862" s="77"/>
      <c r="C862" s="77"/>
      <c r="D862" s="77"/>
    </row>
    <row r="863" spans="1:4" ht="18.75" customHeight="1" x14ac:dyDescent="0.35">
      <c r="A863" s="77"/>
      <c r="B863" s="77"/>
      <c r="C863" s="77"/>
      <c r="D863" s="77"/>
    </row>
    <row r="864" spans="1:4" ht="18.75" customHeight="1" x14ac:dyDescent="0.35">
      <c r="A864" s="77"/>
      <c r="B864" s="77"/>
      <c r="C864" s="77"/>
      <c r="D864" s="77"/>
    </row>
    <row r="865" spans="1:4" ht="18.75" customHeight="1" x14ac:dyDescent="0.35">
      <c r="A865" s="77"/>
      <c r="B865" s="77"/>
      <c r="C865" s="77"/>
      <c r="D865" s="77"/>
    </row>
    <row r="866" spans="1:4" ht="18.75" customHeight="1" x14ac:dyDescent="0.35">
      <c r="A866" s="77"/>
      <c r="B866" s="77"/>
      <c r="C866" s="77"/>
      <c r="D866" s="77"/>
    </row>
    <row r="867" spans="1:4" ht="18.75" customHeight="1" x14ac:dyDescent="0.35">
      <c r="A867" s="77"/>
      <c r="B867" s="77"/>
      <c r="C867" s="77"/>
      <c r="D867" s="77"/>
    </row>
    <row r="868" spans="1:4" ht="18.75" customHeight="1" x14ac:dyDescent="0.35">
      <c r="A868" s="77"/>
      <c r="B868" s="77"/>
      <c r="C868" s="77"/>
      <c r="D868" s="77"/>
    </row>
    <row r="869" spans="1:4" ht="18.75" customHeight="1" x14ac:dyDescent="0.35">
      <c r="A869" s="77"/>
      <c r="B869" s="77"/>
      <c r="C869" s="77"/>
      <c r="D869" s="77"/>
    </row>
    <row r="870" spans="1:4" ht="18.75" customHeight="1" x14ac:dyDescent="0.35">
      <c r="A870" s="77"/>
      <c r="B870" s="77"/>
      <c r="C870" s="77"/>
      <c r="D870" s="77"/>
    </row>
    <row r="871" spans="1:4" ht="18.75" customHeight="1" x14ac:dyDescent="0.35">
      <c r="A871" s="77"/>
      <c r="B871" s="77"/>
      <c r="C871" s="77"/>
      <c r="D871" s="77"/>
    </row>
    <row r="872" spans="1:4" ht="18.75" customHeight="1" x14ac:dyDescent="0.35">
      <c r="A872" s="77"/>
      <c r="B872" s="77"/>
      <c r="C872" s="77"/>
      <c r="D872" s="77"/>
    </row>
    <row r="873" spans="1:4" ht="18.75" customHeight="1" x14ac:dyDescent="0.35">
      <c r="A873" s="77"/>
      <c r="B873" s="77"/>
      <c r="C873" s="77"/>
      <c r="D873" s="77"/>
    </row>
    <row r="874" spans="1:4" ht="18.75" customHeight="1" x14ac:dyDescent="0.35">
      <c r="A874" s="77"/>
      <c r="B874" s="77"/>
      <c r="C874" s="77"/>
      <c r="D874" s="77"/>
    </row>
    <row r="875" spans="1:4" ht="18.75" customHeight="1" x14ac:dyDescent="0.35">
      <c r="A875" s="77"/>
      <c r="B875" s="77"/>
      <c r="C875" s="77"/>
      <c r="D875" s="77"/>
    </row>
    <row r="876" spans="1:4" ht="18.75" customHeight="1" x14ac:dyDescent="0.35">
      <c r="A876" s="77"/>
      <c r="B876" s="77"/>
      <c r="C876" s="77"/>
      <c r="D876" s="77"/>
    </row>
    <row r="877" spans="1:4" ht="18.75" customHeight="1" x14ac:dyDescent="0.35">
      <c r="A877" s="77"/>
      <c r="B877" s="77"/>
      <c r="C877" s="77"/>
      <c r="D877" s="77"/>
    </row>
    <row r="878" spans="1:4" ht="18.75" customHeight="1" x14ac:dyDescent="0.35">
      <c r="A878" s="77"/>
      <c r="B878" s="77"/>
      <c r="C878" s="77"/>
      <c r="D878" s="77"/>
    </row>
    <row r="879" spans="1:4" ht="18.75" customHeight="1" x14ac:dyDescent="0.35">
      <c r="A879" s="77"/>
      <c r="B879" s="77"/>
      <c r="C879" s="77"/>
      <c r="D879" s="77"/>
    </row>
    <row r="880" spans="1:4" ht="18.75" customHeight="1" x14ac:dyDescent="0.35">
      <c r="A880" s="77"/>
      <c r="B880" s="77"/>
      <c r="C880" s="77"/>
      <c r="D880" s="77"/>
    </row>
    <row r="881" spans="1:4" ht="18.75" customHeight="1" x14ac:dyDescent="0.35">
      <c r="A881" s="77"/>
      <c r="B881" s="77"/>
      <c r="C881" s="77"/>
      <c r="D881" s="77"/>
    </row>
    <row r="882" spans="1:4" ht="18.75" customHeight="1" x14ac:dyDescent="0.35">
      <c r="A882" s="77"/>
      <c r="B882" s="77"/>
      <c r="C882" s="77"/>
      <c r="D882" s="77"/>
    </row>
    <row r="883" spans="1:4" ht="18.75" customHeight="1" x14ac:dyDescent="0.35">
      <c r="A883" s="77"/>
      <c r="B883" s="77"/>
      <c r="C883" s="77"/>
      <c r="D883" s="77"/>
    </row>
    <row r="884" spans="1:4" ht="18.75" customHeight="1" x14ac:dyDescent="0.35">
      <c r="A884" s="77"/>
      <c r="B884" s="77"/>
      <c r="C884" s="77"/>
      <c r="D884" s="77"/>
    </row>
    <row r="885" spans="1:4" ht="18.75" customHeight="1" x14ac:dyDescent="0.35">
      <c r="A885" s="77"/>
      <c r="B885" s="77"/>
      <c r="C885" s="77"/>
      <c r="D885" s="77"/>
    </row>
    <row r="886" spans="1:4" ht="18.75" customHeight="1" x14ac:dyDescent="0.35">
      <c r="A886" s="77"/>
      <c r="B886" s="77"/>
      <c r="C886" s="77"/>
      <c r="D886" s="77"/>
    </row>
    <row r="887" spans="1:4" ht="18.75" customHeight="1" x14ac:dyDescent="0.35">
      <c r="A887" s="77"/>
      <c r="B887" s="77"/>
      <c r="C887" s="77"/>
      <c r="D887" s="77"/>
    </row>
    <row r="888" spans="1:4" ht="18.75" customHeight="1" x14ac:dyDescent="0.35">
      <c r="A888" s="77"/>
      <c r="B888" s="77"/>
      <c r="C888" s="77"/>
      <c r="D888" s="77"/>
    </row>
    <row r="889" spans="1:4" ht="18.75" customHeight="1" x14ac:dyDescent="0.35">
      <c r="A889" s="77"/>
      <c r="B889" s="77"/>
      <c r="C889" s="77"/>
      <c r="D889" s="77"/>
    </row>
    <row r="890" spans="1:4" ht="18.75" customHeight="1" x14ac:dyDescent="0.35">
      <c r="A890" s="77"/>
      <c r="B890" s="77"/>
      <c r="C890" s="77"/>
      <c r="D890" s="77"/>
    </row>
    <row r="891" spans="1:4" ht="18.75" customHeight="1" x14ac:dyDescent="0.35">
      <c r="A891" s="77"/>
      <c r="B891" s="77"/>
      <c r="C891" s="77"/>
      <c r="D891" s="77"/>
    </row>
    <row r="892" spans="1:4" ht="18.75" customHeight="1" x14ac:dyDescent="0.35">
      <c r="A892" s="77"/>
      <c r="B892" s="77"/>
      <c r="C892" s="77"/>
      <c r="D892" s="77"/>
    </row>
    <row r="893" spans="1:4" ht="18.75" customHeight="1" x14ac:dyDescent="0.35">
      <c r="A893" s="77"/>
      <c r="B893" s="77"/>
      <c r="C893" s="77"/>
      <c r="D893" s="77"/>
    </row>
    <row r="894" spans="1:4" ht="18.75" customHeight="1" x14ac:dyDescent="0.35">
      <c r="A894" s="77"/>
      <c r="B894" s="77"/>
      <c r="C894" s="77"/>
      <c r="D894" s="77"/>
    </row>
    <row r="895" spans="1:4" ht="18.75" customHeight="1" x14ac:dyDescent="0.35">
      <c r="A895" s="77"/>
      <c r="B895" s="77"/>
      <c r="C895" s="77"/>
      <c r="D895" s="77"/>
    </row>
    <row r="896" spans="1:4" ht="18.75" customHeight="1" x14ac:dyDescent="0.35">
      <c r="A896" s="77"/>
      <c r="B896" s="77"/>
      <c r="C896" s="77"/>
      <c r="D896" s="77"/>
    </row>
    <row r="897" spans="1:4" ht="18.75" customHeight="1" x14ac:dyDescent="0.35">
      <c r="A897" s="77"/>
      <c r="B897" s="77"/>
      <c r="C897" s="77"/>
      <c r="D897" s="77"/>
    </row>
    <row r="898" spans="1:4" ht="18.75" customHeight="1" x14ac:dyDescent="0.35">
      <c r="A898" s="77"/>
      <c r="B898" s="77"/>
      <c r="C898" s="77"/>
      <c r="D898" s="77"/>
    </row>
    <row r="899" spans="1:4" ht="18.75" customHeight="1" x14ac:dyDescent="0.35">
      <c r="A899" s="77"/>
      <c r="B899" s="77"/>
      <c r="C899" s="77"/>
      <c r="D899" s="77"/>
    </row>
    <row r="900" spans="1:4" ht="18.75" customHeight="1" x14ac:dyDescent="0.35">
      <c r="A900" s="77"/>
      <c r="B900" s="77"/>
      <c r="C900" s="77"/>
      <c r="D900" s="77"/>
    </row>
    <row r="901" spans="1:4" ht="18.75" customHeight="1" x14ac:dyDescent="0.35">
      <c r="A901" s="77"/>
      <c r="B901" s="77"/>
      <c r="C901" s="77"/>
      <c r="D901" s="77"/>
    </row>
    <row r="902" spans="1:4" ht="18.75" customHeight="1" x14ac:dyDescent="0.35">
      <c r="A902" s="77"/>
      <c r="B902" s="77"/>
      <c r="C902" s="77"/>
      <c r="D902" s="77"/>
    </row>
    <row r="903" spans="1:4" ht="18.75" customHeight="1" x14ac:dyDescent="0.35">
      <c r="A903" s="77"/>
      <c r="B903" s="77"/>
      <c r="C903" s="77"/>
      <c r="D903" s="77"/>
    </row>
    <row r="904" spans="1:4" ht="18.75" customHeight="1" x14ac:dyDescent="0.35">
      <c r="A904" s="77"/>
      <c r="B904" s="77"/>
      <c r="C904" s="77"/>
      <c r="D904" s="77"/>
    </row>
    <row r="905" spans="1:4" ht="18.75" customHeight="1" x14ac:dyDescent="0.35">
      <c r="A905" s="77"/>
      <c r="B905" s="77"/>
      <c r="C905" s="77"/>
      <c r="D905" s="77"/>
    </row>
    <row r="906" spans="1:4" ht="18.75" customHeight="1" x14ac:dyDescent="0.35">
      <c r="A906" s="77"/>
      <c r="B906" s="77"/>
      <c r="C906" s="77"/>
      <c r="D906" s="77"/>
    </row>
    <row r="907" spans="1:4" ht="18.75" customHeight="1" x14ac:dyDescent="0.35">
      <c r="A907" s="77"/>
      <c r="B907" s="77"/>
      <c r="C907" s="77"/>
      <c r="D907" s="77"/>
    </row>
    <row r="908" spans="1:4" ht="18.75" customHeight="1" x14ac:dyDescent="0.35">
      <c r="A908" s="77"/>
      <c r="B908" s="77"/>
      <c r="C908" s="77"/>
      <c r="D908" s="77"/>
    </row>
    <row r="909" spans="1:4" ht="18.75" customHeight="1" x14ac:dyDescent="0.35">
      <c r="A909" s="77"/>
      <c r="B909" s="77"/>
      <c r="C909" s="77"/>
      <c r="D909" s="77"/>
    </row>
    <row r="910" spans="1:4" ht="18.75" customHeight="1" x14ac:dyDescent="0.35">
      <c r="A910" s="77"/>
      <c r="B910" s="77"/>
      <c r="C910" s="77"/>
      <c r="D910" s="77"/>
    </row>
    <row r="911" spans="1:4" ht="18.75" customHeight="1" x14ac:dyDescent="0.35">
      <c r="A911" s="77"/>
      <c r="B911" s="77"/>
      <c r="C911" s="77"/>
      <c r="D911" s="77"/>
    </row>
    <row r="912" spans="1:4" ht="18.75" customHeight="1" x14ac:dyDescent="0.35">
      <c r="A912" s="77"/>
      <c r="B912" s="77"/>
      <c r="C912" s="77"/>
      <c r="D912" s="77"/>
    </row>
    <row r="913" spans="1:4" ht="18.75" customHeight="1" x14ac:dyDescent="0.35">
      <c r="A913" s="77"/>
      <c r="B913" s="77"/>
      <c r="C913" s="77"/>
      <c r="D913" s="77"/>
    </row>
    <row r="914" spans="1:4" ht="18.75" customHeight="1" x14ac:dyDescent="0.35">
      <c r="A914" s="77"/>
      <c r="B914" s="77"/>
      <c r="C914" s="77"/>
      <c r="D914" s="77"/>
    </row>
    <row r="915" spans="1:4" ht="18.75" customHeight="1" x14ac:dyDescent="0.35">
      <c r="A915" s="77"/>
      <c r="B915" s="77"/>
      <c r="C915" s="77"/>
      <c r="D915" s="77"/>
    </row>
    <row r="916" spans="1:4" ht="18.75" customHeight="1" x14ac:dyDescent="0.35">
      <c r="A916" s="77"/>
      <c r="B916" s="77"/>
      <c r="C916" s="77"/>
      <c r="D916" s="77"/>
    </row>
    <row r="917" spans="1:4" ht="18.75" customHeight="1" x14ac:dyDescent="0.35">
      <c r="A917" s="77"/>
      <c r="B917" s="77"/>
      <c r="C917" s="77"/>
      <c r="D917" s="77"/>
    </row>
    <row r="918" spans="1:4" ht="18.75" customHeight="1" x14ac:dyDescent="0.35">
      <c r="A918" s="77"/>
      <c r="B918" s="77"/>
      <c r="C918" s="77"/>
      <c r="D918" s="77"/>
    </row>
    <row r="919" spans="1:4" ht="18.75" customHeight="1" x14ac:dyDescent="0.35">
      <c r="A919" s="77"/>
      <c r="B919" s="77"/>
      <c r="C919" s="77"/>
      <c r="D919" s="77"/>
    </row>
    <row r="920" spans="1:4" ht="18.75" customHeight="1" x14ac:dyDescent="0.35">
      <c r="A920" s="77"/>
      <c r="B920" s="77"/>
      <c r="C920" s="77"/>
      <c r="D920" s="77"/>
    </row>
    <row r="921" spans="1:4" ht="18.75" customHeight="1" x14ac:dyDescent="0.35">
      <c r="A921" s="77"/>
      <c r="B921" s="77"/>
      <c r="C921" s="77"/>
      <c r="D921" s="77"/>
    </row>
    <row r="922" spans="1:4" ht="18.75" customHeight="1" x14ac:dyDescent="0.35">
      <c r="A922" s="77"/>
      <c r="B922" s="77"/>
      <c r="C922" s="77"/>
      <c r="D922" s="77"/>
    </row>
    <row r="923" spans="1:4" ht="18.75" customHeight="1" x14ac:dyDescent="0.35">
      <c r="A923" s="77"/>
      <c r="B923" s="77"/>
      <c r="C923" s="77"/>
      <c r="D923" s="77"/>
    </row>
    <row r="924" spans="1:4" ht="18.75" customHeight="1" x14ac:dyDescent="0.35">
      <c r="A924" s="77"/>
      <c r="B924" s="77"/>
      <c r="C924" s="77"/>
      <c r="D924" s="77"/>
    </row>
    <row r="925" spans="1:4" ht="18.75" customHeight="1" x14ac:dyDescent="0.35">
      <c r="A925" s="77"/>
      <c r="B925" s="77"/>
      <c r="C925" s="77"/>
      <c r="D925" s="77"/>
    </row>
    <row r="926" spans="1:4" ht="18.75" customHeight="1" x14ac:dyDescent="0.35">
      <c r="A926" s="77"/>
      <c r="B926" s="77"/>
      <c r="C926" s="77"/>
      <c r="D926" s="77"/>
    </row>
    <row r="927" spans="1:4" ht="18.75" customHeight="1" x14ac:dyDescent="0.35">
      <c r="A927" s="77"/>
      <c r="B927" s="77"/>
      <c r="C927" s="77"/>
      <c r="D927" s="77"/>
    </row>
    <row r="928" spans="1:4" ht="18.75" customHeight="1" x14ac:dyDescent="0.35">
      <c r="A928" s="77"/>
      <c r="B928" s="77"/>
      <c r="C928" s="77"/>
      <c r="D928" s="77"/>
    </row>
    <row r="929" spans="1:4" ht="18.75" customHeight="1" x14ac:dyDescent="0.35">
      <c r="A929" s="77"/>
      <c r="B929" s="77"/>
      <c r="C929" s="77"/>
      <c r="D929" s="77"/>
    </row>
    <row r="930" spans="1:4" ht="18.75" customHeight="1" x14ac:dyDescent="0.35">
      <c r="A930" s="77"/>
      <c r="B930" s="77"/>
      <c r="C930" s="77"/>
      <c r="D930" s="77"/>
    </row>
    <row r="931" spans="1:4" ht="18.75" customHeight="1" x14ac:dyDescent="0.35">
      <c r="A931" s="77"/>
      <c r="B931" s="77"/>
      <c r="C931" s="77"/>
      <c r="D931" s="77"/>
    </row>
    <row r="932" spans="1:4" ht="18.75" customHeight="1" x14ac:dyDescent="0.35">
      <c r="A932" s="77"/>
      <c r="B932" s="77"/>
      <c r="C932" s="77"/>
      <c r="D932" s="77"/>
    </row>
    <row r="933" spans="1:4" ht="18.75" customHeight="1" x14ac:dyDescent="0.35">
      <c r="A933" s="77"/>
      <c r="B933" s="77"/>
      <c r="C933" s="77"/>
      <c r="D933" s="77"/>
    </row>
    <row r="934" spans="1:4" ht="18.75" customHeight="1" x14ac:dyDescent="0.35">
      <c r="A934" s="77"/>
      <c r="B934" s="77"/>
      <c r="C934" s="77"/>
      <c r="D934" s="77"/>
    </row>
    <row r="935" spans="1:4" ht="18.75" customHeight="1" x14ac:dyDescent="0.35">
      <c r="A935" s="77"/>
      <c r="B935" s="77"/>
      <c r="C935" s="77"/>
      <c r="D935" s="77"/>
    </row>
    <row r="936" spans="1:4" ht="18.75" customHeight="1" x14ac:dyDescent="0.35">
      <c r="A936" s="77"/>
      <c r="B936" s="77"/>
      <c r="C936" s="77"/>
      <c r="D936" s="77"/>
    </row>
    <row r="937" spans="1:4" ht="18.75" customHeight="1" x14ac:dyDescent="0.35">
      <c r="A937" s="77"/>
      <c r="B937" s="77"/>
      <c r="C937" s="77"/>
      <c r="D937" s="77"/>
    </row>
    <row r="938" spans="1:4" ht="18.75" customHeight="1" x14ac:dyDescent="0.35">
      <c r="A938" s="77"/>
      <c r="B938" s="77"/>
      <c r="C938" s="77"/>
      <c r="D938" s="77"/>
    </row>
    <row r="939" spans="1:4" ht="18.75" customHeight="1" x14ac:dyDescent="0.35">
      <c r="A939" s="77"/>
      <c r="B939" s="77"/>
      <c r="C939" s="77"/>
      <c r="D939" s="77"/>
    </row>
    <row r="940" spans="1:4" ht="18.75" customHeight="1" x14ac:dyDescent="0.35">
      <c r="A940" s="77"/>
      <c r="B940" s="77"/>
      <c r="C940" s="77"/>
      <c r="D940" s="77"/>
    </row>
    <row r="941" spans="1:4" ht="18.75" customHeight="1" x14ac:dyDescent="0.35">
      <c r="A941" s="77"/>
      <c r="B941" s="77"/>
      <c r="C941" s="77"/>
      <c r="D941" s="77"/>
    </row>
    <row r="942" spans="1:4" ht="18.75" customHeight="1" x14ac:dyDescent="0.35">
      <c r="A942" s="77"/>
      <c r="B942" s="77"/>
      <c r="C942" s="77"/>
      <c r="D942" s="77"/>
    </row>
    <row r="943" spans="1:4" ht="18.75" customHeight="1" x14ac:dyDescent="0.35">
      <c r="A943" s="77"/>
      <c r="B943" s="77"/>
      <c r="C943" s="77"/>
      <c r="D943" s="77"/>
    </row>
    <row r="944" spans="1:4" ht="18.75" customHeight="1" x14ac:dyDescent="0.35">
      <c r="A944" s="77"/>
      <c r="B944" s="77"/>
      <c r="C944" s="77"/>
      <c r="D944" s="77"/>
    </row>
    <row r="945" spans="1:4" ht="18.75" customHeight="1" x14ac:dyDescent="0.35">
      <c r="A945" s="77"/>
      <c r="B945" s="77"/>
      <c r="C945" s="77"/>
      <c r="D945" s="77"/>
    </row>
    <row r="946" spans="1:4" ht="18.75" customHeight="1" x14ac:dyDescent="0.35">
      <c r="A946" s="77"/>
      <c r="B946" s="77"/>
      <c r="C946" s="77"/>
      <c r="D946" s="77"/>
    </row>
    <row r="947" spans="1:4" ht="18.75" customHeight="1" x14ac:dyDescent="0.35">
      <c r="A947" s="77"/>
      <c r="B947" s="77"/>
      <c r="C947" s="77"/>
      <c r="D947" s="77"/>
    </row>
    <row r="948" spans="1:4" ht="18.75" customHeight="1" x14ac:dyDescent="0.35">
      <c r="A948" s="77"/>
      <c r="B948" s="77"/>
      <c r="C948" s="77"/>
      <c r="D948" s="77"/>
    </row>
    <row r="949" spans="1:4" ht="18.75" customHeight="1" x14ac:dyDescent="0.35">
      <c r="A949" s="77"/>
      <c r="B949" s="77"/>
      <c r="C949" s="77"/>
      <c r="D949" s="77"/>
    </row>
    <row r="950" spans="1:4" ht="18.75" customHeight="1" x14ac:dyDescent="0.35">
      <c r="A950" s="77"/>
      <c r="B950" s="77"/>
      <c r="C950" s="77"/>
      <c r="D950" s="77"/>
    </row>
    <row r="951" spans="1:4" ht="18.75" customHeight="1" x14ac:dyDescent="0.35">
      <c r="A951" s="77"/>
      <c r="B951" s="77"/>
      <c r="C951" s="77"/>
      <c r="D951" s="77"/>
    </row>
    <row r="952" spans="1:4" ht="18.75" customHeight="1" x14ac:dyDescent="0.35">
      <c r="A952" s="77"/>
      <c r="B952" s="77"/>
      <c r="C952" s="77"/>
      <c r="D952" s="77"/>
    </row>
    <row r="953" spans="1:4" ht="18.75" customHeight="1" x14ac:dyDescent="0.35">
      <c r="A953" s="77"/>
      <c r="B953" s="77"/>
      <c r="C953" s="77"/>
      <c r="D953" s="77"/>
    </row>
    <row r="954" spans="1:4" ht="18.75" customHeight="1" x14ac:dyDescent="0.35">
      <c r="A954" s="77"/>
      <c r="B954" s="77"/>
      <c r="C954" s="77"/>
      <c r="D954" s="77"/>
    </row>
    <row r="955" spans="1:4" ht="18.75" customHeight="1" x14ac:dyDescent="0.35">
      <c r="A955" s="77"/>
      <c r="B955" s="77"/>
      <c r="C955" s="77"/>
      <c r="D955" s="77"/>
    </row>
    <row r="956" spans="1:4" ht="18.75" customHeight="1" x14ac:dyDescent="0.35">
      <c r="A956" s="77"/>
      <c r="B956" s="77"/>
      <c r="C956" s="77"/>
      <c r="D956" s="77"/>
    </row>
    <row r="957" spans="1:4" ht="18.75" customHeight="1" x14ac:dyDescent="0.35">
      <c r="A957" s="77"/>
      <c r="B957" s="77"/>
      <c r="C957" s="77"/>
      <c r="D957" s="77"/>
    </row>
    <row r="958" spans="1:4" ht="18.75" customHeight="1" x14ac:dyDescent="0.35">
      <c r="A958" s="77"/>
      <c r="B958" s="77"/>
      <c r="C958" s="77"/>
      <c r="D958" s="77"/>
    </row>
    <row r="959" spans="1:4" ht="18.75" customHeight="1" x14ac:dyDescent="0.35">
      <c r="A959" s="77"/>
      <c r="B959" s="77"/>
      <c r="C959" s="77"/>
      <c r="D959" s="77"/>
    </row>
    <row r="960" spans="1:4" ht="18.75" customHeight="1" x14ac:dyDescent="0.35">
      <c r="A960" s="77"/>
      <c r="B960" s="77"/>
      <c r="C960" s="77"/>
      <c r="D960" s="77"/>
    </row>
    <row r="961" spans="1:4" ht="18.75" customHeight="1" x14ac:dyDescent="0.35">
      <c r="A961" s="77"/>
      <c r="B961" s="77"/>
      <c r="C961" s="77"/>
      <c r="D961" s="77"/>
    </row>
    <row r="962" spans="1:4" ht="18.75" customHeight="1" x14ac:dyDescent="0.35">
      <c r="A962" s="77"/>
      <c r="B962" s="77"/>
      <c r="C962" s="77"/>
      <c r="D962" s="77"/>
    </row>
    <row r="963" spans="1:4" ht="18.75" customHeight="1" x14ac:dyDescent="0.35">
      <c r="A963" s="77"/>
      <c r="B963" s="77"/>
      <c r="C963" s="77"/>
      <c r="D963" s="77"/>
    </row>
    <row r="964" spans="1:4" ht="18.75" customHeight="1" x14ac:dyDescent="0.35">
      <c r="A964" s="77"/>
      <c r="B964" s="77"/>
      <c r="C964" s="77"/>
      <c r="D964" s="77"/>
    </row>
    <row r="965" spans="1:4" ht="18.75" customHeight="1" x14ac:dyDescent="0.35">
      <c r="A965" s="77"/>
      <c r="B965" s="77"/>
      <c r="C965" s="77"/>
      <c r="D965" s="77"/>
    </row>
    <row r="966" spans="1:4" ht="18.75" customHeight="1" x14ac:dyDescent="0.35">
      <c r="A966" s="77"/>
      <c r="B966" s="77"/>
      <c r="C966" s="77"/>
      <c r="D966" s="77"/>
    </row>
    <row r="967" spans="1:4" ht="18.75" customHeight="1" x14ac:dyDescent="0.35">
      <c r="A967" s="77"/>
      <c r="B967" s="77"/>
      <c r="C967" s="77"/>
      <c r="D967" s="77"/>
    </row>
    <row r="968" spans="1:4" ht="18.75" customHeight="1" x14ac:dyDescent="0.35">
      <c r="A968" s="77"/>
      <c r="B968" s="77"/>
      <c r="C968" s="77"/>
      <c r="D968" s="77"/>
    </row>
    <row r="969" spans="1:4" ht="18.75" customHeight="1" x14ac:dyDescent="0.35">
      <c r="A969" s="77"/>
      <c r="B969" s="77"/>
      <c r="C969" s="77"/>
      <c r="D969" s="77"/>
    </row>
    <row r="970" spans="1:4" ht="18.75" customHeight="1" x14ac:dyDescent="0.35">
      <c r="A970" s="77"/>
      <c r="B970" s="77"/>
      <c r="C970" s="77"/>
      <c r="D970" s="77"/>
    </row>
    <row r="971" spans="1:4" ht="18.75" customHeight="1" x14ac:dyDescent="0.35">
      <c r="A971" s="77"/>
      <c r="B971" s="77"/>
      <c r="C971" s="77"/>
      <c r="D971" s="77"/>
    </row>
    <row r="972" spans="1:4" ht="18.75" customHeight="1" x14ac:dyDescent="0.35">
      <c r="A972" s="77"/>
      <c r="B972" s="77"/>
      <c r="C972" s="77"/>
      <c r="D972" s="77"/>
    </row>
    <row r="973" spans="1:4" ht="18.75" customHeight="1" x14ac:dyDescent="0.35">
      <c r="A973" s="77"/>
      <c r="B973" s="77"/>
      <c r="C973" s="77"/>
      <c r="D973" s="77"/>
    </row>
    <row r="974" spans="1:4" ht="18.75" customHeight="1" x14ac:dyDescent="0.35">
      <c r="A974" s="77"/>
      <c r="B974" s="77"/>
      <c r="C974" s="77"/>
      <c r="D974" s="77"/>
    </row>
    <row r="975" spans="1:4" ht="18.75" customHeight="1" x14ac:dyDescent="0.35">
      <c r="A975" s="77"/>
      <c r="B975" s="77"/>
      <c r="C975" s="77"/>
      <c r="D975" s="77"/>
    </row>
    <row r="976" spans="1:4" ht="18.75" customHeight="1" x14ac:dyDescent="0.35">
      <c r="A976" s="77"/>
      <c r="B976" s="77"/>
      <c r="C976" s="77"/>
      <c r="D976" s="77"/>
    </row>
    <row r="977" spans="1:4" ht="18.75" customHeight="1" x14ac:dyDescent="0.35">
      <c r="A977" s="77"/>
      <c r="B977" s="77"/>
      <c r="C977" s="77"/>
      <c r="D977" s="77"/>
    </row>
    <row r="978" spans="1:4" ht="18.75" customHeight="1" x14ac:dyDescent="0.35">
      <c r="A978" s="77"/>
      <c r="B978" s="77"/>
      <c r="C978" s="77"/>
      <c r="D978" s="77"/>
    </row>
    <row r="979" spans="1:4" ht="18.75" customHeight="1" x14ac:dyDescent="0.35">
      <c r="A979" s="77"/>
      <c r="B979" s="77"/>
      <c r="C979" s="77"/>
      <c r="D979" s="77"/>
    </row>
    <row r="980" spans="1:4" ht="18.75" customHeight="1" x14ac:dyDescent="0.35">
      <c r="A980" s="77"/>
      <c r="B980" s="77"/>
      <c r="C980" s="77"/>
      <c r="D980" s="77"/>
    </row>
    <row r="981" spans="1:4" ht="18.75" customHeight="1" x14ac:dyDescent="0.35">
      <c r="A981" s="77"/>
      <c r="B981" s="77"/>
      <c r="C981" s="77"/>
      <c r="D981" s="77"/>
    </row>
    <row r="982" spans="1:4" ht="18.75" customHeight="1" x14ac:dyDescent="0.35">
      <c r="A982" s="77"/>
      <c r="B982" s="77"/>
      <c r="C982" s="77"/>
      <c r="D982" s="77"/>
    </row>
    <row r="983" spans="1:4" ht="18.75" customHeight="1" x14ac:dyDescent="0.35">
      <c r="A983" s="77"/>
      <c r="B983" s="77"/>
      <c r="C983" s="77"/>
      <c r="D983" s="77"/>
    </row>
    <row r="984" spans="1:4" ht="18.75" customHeight="1" x14ac:dyDescent="0.35">
      <c r="A984" s="77"/>
      <c r="B984" s="77"/>
      <c r="C984" s="77"/>
      <c r="D984" s="77"/>
    </row>
    <row r="985" spans="1:4" ht="18.75" customHeight="1" x14ac:dyDescent="0.35">
      <c r="A985" s="77"/>
      <c r="B985" s="77"/>
      <c r="C985" s="77"/>
      <c r="D985" s="77"/>
    </row>
    <row r="986" spans="1:4" ht="18.75" customHeight="1" x14ac:dyDescent="0.35">
      <c r="A986" s="77"/>
      <c r="B986" s="77"/>
      <c r="C986" s="77"/>
      <c r="D986" s="77"/>
    </row>
    <row r="987" spans="1:4" ht="18.75" customHeight="1" x14ac:dyDescent="0.35">
      <c r="A987" s="77"/>
      <c r="B987" s="77"/>
      <c r="C987" s="77"/>
      <c r="D987" s="77"/>
    </row>
    <row r="988" spans="1:4" ht="18.75" customHeight="1" x14ac:dyDescent="0.35">
      <c r="A988" s="77"/>
      <c r="B988" s="77"/>
      <c r="C988" s="77"/>
      <c r="D988" s="77"/>
    </row>
    <row r="989" spans="1:4" ht="18.75" customHeight="1" x14ac:dyDescent="0.35">
      <c r="A989" s="77"/>
      <c r="B989" s="77"/>
      <c r="C989" s="77"/>
      <c r="D989" s="77"/>
    </row>
    <row r="990" spans="1:4" ht="18.75" customHeight="1" x14ac:dyDescent="0.35">
      <c r="A990" s="77"/>
      <c r="B990" s="77"/>
      <c r="C990" s="77"/>
      <c r="D990" s="77"/>
    </row>
    <row r="991" spans="1:4" ht="18.75" customHeight="1" x14ac:dyDescent="0.35">
      <c r="A991" s="77"/>
      <c r="B991" s="77"/>
      <c r="C991" s="77"/>
      <c r="D991" s="77"/>
    </row>
    <row r="992" spans="1:4" ht="18.75" customHeight="1" x14ac:dyDescent="0.35">
      <c r="A992" s="77"/>
      <c r="B992" s="77"/>
      <c r="C992" s="77"/>
      <c r="D992" s="77"/>
    </row>
    <row r="993" spans="1:4" ht="18.75" customHeight="1" x14ac:dyDescent="0.35">
      <c r="A993" s="77"/>
      <c r="B993" s="77"/>
      <c r="C993" s="77"/>
      <c r="D993" s="77"/>
    </row>
    <row r="994" spans="1:4" ht="18.75" customHeight="1" x14ac:dyDescent="0.35">
      <c r="A994" s="77"/>
      <c r="B994" s="77"/>
      <c r="C994" s="77"/>
      <c r="D994" s="77"/>
    </row>
    <row r="995" spans="1:4" ht="18.75" customHeight="1" x14ac:dyDescent="0.35">
      <c r="A995" s="77"/>
      <c r="B995" s="77"/>
      <c r="C995" s="77"/>
      <c r="D995" s="77"/>
    </row>
    <row r="996" spans="1:4" ht="18.75" customHeight="1" x14ac:dyDescent="0.35">
      <c r="A996" s="77"/>
      <c r="B996" s="77"/>
      <c r="C996" s="77"/>
      <c r="D996" s="77"/>
    </row>
    <row r="997" spans="1:4" ht="18.75" customHeight="1" x14ac:dyDescent="0.35">
      <c r="A997" s="77"/>
      <c r="B997" s="77"/>
      <c r="C997" s="77"/>
      <c r="D997" s="77"/>
    </row>
    <row r="998" spans="1:4" ht="18.75" customHeight="1" x14ac:dyDescent="0.35">
      <c r="A998" s="77"/>
      <c r="B998" s="77"/>
      <c r="C998" s="77"/>
      <c r="D998" s="77"/>
    </row>
    <row r="999" spans="1:4" ht="18.75" customHeight="1" x14ac:dyDescent="0.35">
      <c r="A999" s="77"/>
      <c r="B999" s="77"/>
      <c r="C999" s="77"/>
      <c r="D999" s="77"/>
    </row>
    <row r="1000" spans="1:4" ht="18.75" customHeight="1" x14ac:dyDescent="0.35">
      <c r="A1000" s="77"/>
      <c r="B1000" s="77"/>
      <c r="C1000" s="77"/>
      <c r="D1000" s="77"/>
    </row>
  </sheetData>
  <mergeCells count="26">
    <mergeCell ref="A48:B48"/>
    <mergeCell ref="A52:B52"/>
    <mergeCell ref="A55:B55"/>
    <mergeCell ref="A58:B58"/>
    <mergeCell ref="A26:B26"/>
    <mergeCell ref="A28:B28"/>
    <mergeCell ref="A31:B31"/>
    <mergeCell ref="A34:B34"/>
    <mergeCell ref="A37:B37"/>
    <mergeCell ref="C17:D17"/>
    <mergeCell ref="A20:D20"/>
    <mergeCell ref="A42:B42"/>
    <mergeCell ref="A45:B45"/>
    <mergeCell ref="F45:G45"/>
    <mergeCell ref="F28:G28"/>
    <mergeCell ref="F29:G29"/>
    <mergeCell ref="A11:B11"/>
    <mergeCell ref="A12:B12"/>
    <mergeCell ref="A14:B14"/>
    <mergeCell ref="A15:D15"/>
    <mergeCell ref="A16:D16"/>
    <mergeCell ref="A19:D19"/>
    <mergeCell ref="F19:I19"/>
    <mergeCell ref="F20:I20"/>
    <mergeCell ref="C18:D18"/>
    <mergeCell ref="C23:D23"/>
  </mergeCells>
  <pageMargins left="0.7" right="0.7" top="0.75" bottom="0.75" header="0" footer="0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0"/>
  <sheetViews>
    <sheetView workbookViewId="0"/>
  </sheetViews>
  <sheetFormatPr defaultColWidth="14.44140625" defaultRowHeight="15" customHeight="1" outlineLevelRow="1" x14ac:dyDescent="0.3"/>
  <cols>
    <col min="1" max="1" width="5.6640625" customWidth="1"/>
    <col min="2" max="2" width="47" customWidth="1"/>
    <col min="3" max="3" width="20.109375" customWidth="1"/>
    <col min="4" max="4" width="22" customWidth="1"/>
    <col min="5" max="5" width="9.109375" customWidth="1"/>
    <col min="6" max="6" width="82.109375" customWidth="1"/>
    <col min="7" max="7" width="9.109375" customWidth="1"/>
    <col min="8" max="8" width="47" customWidth="1"/>
    <col min="9" max="26" width="9.109375" customWidth="1"/>
  </cols>
  <sheetData>
    <row r="1" spans="1:8" ht="18.75" customHeight="1" x14ac:dyDescent="0.35">
      <c r="A1" s="77"/>
      <c r="B1" s="77"/>
      <c r="C1" s="77"/>
      <c r="D1" s="77"/>
    </row>
    <row r="2" spans="1:8" ht="18.75" customHeight="1" x14ac:dyDescent="0.35">
      <c r="A2" s="77"/>
      <c r="B2" s="77"/>
      <c r="C2" s="77"/>
      <c r="D2" s="77"/>
      <c r="E2" s="78"/>
    </row>
    <row r="3" spans="1:8" ht="18.75" customHeight="1" x14ac:dyDescent="0.35">
      <c r="A3" s="77"/>
      <c r="B3" s="77"/>
      <c r="C3" s="77"/>
      <c r="D3" s="77"/>
      <c r="E3" s="79"/>
    </row>
    <row r="4" spans="1:8" ht="18.75" customHeight="1" x14ac:dyDescent="0.35">
      <c r="A4" s="77"/>
      <c r="B4" s="77"/>
      <c r="C4" s="77"/>
      <c r="D4" s="77"/>
      <c r="E4" s="80"/>
    </row>
    <row r="5" spans="1:8" ht="18.75" customHeight="1" x14ac:dyDescent="0.35">
      <c r="A5" s="77"/>
      <c r="B5" s="77"/>
      <c r="C5" s="77"/>
      <c r="D5" s="77"/>
    </row>
    <row r="6" spans="1:8" ht="18.75" customHeight="1" x14ac:dyDescent="0.35">
      <c r="A6" s="77"/>
      <c r="B6" s="77"/>
      <c r="C6" s="77"/>
      <c r="D6" s="77"/>
    </row>
    <row r="7" spans="1:8" ht="18.75" customHeight="1" x14ac:dyDescent="0.35">
      <c r="A7" s="77"/>
      <c r="B7" s="77"/>
      <c r="C7" s="77"/>
      <c r="D7" s="77"/>
    </row>
    <row r="8" spans="1:8" ht="18.75" customHeight="1" x14ac:dyDescent="0.3">
      <c r="A8" s="81" t="s">
        <v>169</v>
      </c>
      <c r="B8" s="81"/>
      <c r="C8" s="81"/>
      <c r="D8" s="81"/>
    </row>
    <row r="9" spans="1:8" ht="18.75" customHeight="1" x14ac:dyDescent="0.3">
      <c r="A9" s="81" t="s">
        <v>170</v>
      </c>
      <c r="B9" s="81"/>
      <c r="C9" s="81"/>
      <c r="D9" s="81"/>
      <c r="F9" s="81"/>
    </row>
    <row r="10" spans="1:8" ht="18.75" customHeight="1" x14ac:dyDescent="0.3">
      <c r="A10" s="81" t="str">
        <f t="array" ref="A10">(INDEX(факультеты!$A$2:$G$20,MATCH(INDEX(абитуриенты!$A$2:$AT$3,MATCH(заявление!D1,абитуриенты!$A$2:$A$3,0),22),факультеты!$A$2:$A$20,0),3))</f>
        <v xml:space="preserve">факультета технологий управления и гуманитаризации </v>
      </c>
      <c r="B10" s="81"/>
      <c r="C10" s="81"/>
      <c r="D10" s="81"/>
      <c r="F10" s="81"/>
    </row>
    <row r="11" spans="1:8" ht="18.75" customHeight="1" x14ac:dyDescent="0.3">
      <c r="A11" s="207" t="str">
        <f t="array" ref="A11">CONCATENATE("", IF(INDEX(абитуриенты!$A$2:$AT$3, MATCH(заявление!D1,абитуриенты!$A$2:$A$3,0),21)="ДО", "в дневную", "в заочную")," форму получения")</f>
        <v>в дневную форму получения</v>
      </c>
      <c r="B11" s="189"/>
      <c r="C11" s="81"/>
      <c r="D11" s="81"/>
      <c r="F11" s="81" t="str">
        <f t="array" ref="F11">CONCATENATE("О зачислении в БНТУ ",IF(INDEX(абитуриенты!$A$2:$AT$3, MATCH(заявление!D1,абитуриенты!$A$2:$A$3,0),8)="М", "иностранного гражданина","иностранной гражданки"))</f>
        <v>О зачислении в БНТУ иностранного гражданина</v>
      </c>
    </row>
    <row r="12" spans="1:8" ht="18.75" customHeight="1" x14ac:dyDescent="0.3">
      <c r="A12" s="207" t="s">
        <v>141</v>
      </c>
      <c r="B12" s="189"/>
      <c r="C12" s="81"/>
      <c r="D12" s="81"/>
      <c r="F12" s="48" t="str">
        <f t="array" ref="F12">CONCATENATE("",IF(INDEX(абитуриенты!$A$2:$AT$3, MATCH(заявление!D1,абитуриенты!$A$2:$A$3,0),8)="М", "студентом в ","студенткой в "), IF(INDEX(абитуриенты!$A$2:$AT$3, MATCH(заявление!D1,абитуриенты!$A$2:$A$3,0),21)="ДО", "дневную", "заочную")," форму")</f>
        <v>студентом в дневную форму</v>
      </c>
    </row>
    <row r="13" spans="1:8" ht="33.75" customHeight="1" x14ac:dyDescent="0.35">
      <c r="A13" s="77"/>
      <c r="B13" s="77"/>
      <c r="C13" s="77"/>
      <c r="D13" s="77"/>
    </row>
    <row r="14" spans="1:8" ht="17.25" customHeight="1" x14ac:dyDescent="0.35">
      <c r="A14" s="208" t="s">
        <v>142</v>
      </c>
      <c r="B14" s="189"/>
      <c r="C14" s="77"/>
      <c r="D14" s="77"/>
    </row>
    <row r="15" spans="1:8" ht="108.75" customHeight="1" x14ac:dyDescent="0.3">
      <c r="A15" s="203" t="s">
        <v>171</v>
      </c>
      <c r="B15" s="189"/>
      <c r="C15" s="189"/>
      <c r="D15" s="189"/>
      <c r="F15" s="84" t="str">
        <f t="array" ref="F15">CONCATENATE("        Зачислить ",TEXT(INDEX(абитуриенты!$A$2:$AT$3,MATCH(заявление!D1,абитуриенты!$A$2:$A$3,0),33),"ДД.ММ.ГГГГ"), " в БНТУ ",IF(INDEX(абитуриенты!$A$2:$AT$3, MATCH(заявление!D1,абитуриенты!$A$2:$A$3,0),8)="М", " иностранного гражданина"," иностранную гражданку"),, IF(INDEX(абитуриенты!$A$2:$AT$3, MATCH(заявление!D1,абитуриенты!$A$2:$A$3,0),8)="М", " студентом"," студенткой")," 1 курса  учебной группы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", сводная!C4, "  на профилизацию """,сводная!C5,""" ",  CONCATENATE(INDEX(факультеты!$A$2:$G$20,MATCH(INDEX(абитуриенты!$A$2:$AT$3,MATCH(заявление!D1,абитуриенты!$A$2:$A$3,0),22),факультеты!$A$2:$A$20,0),3),)," для освоения соответствующей образовательной программы на русском языке нижеследующее лицо"," заключившее нижеуказанный договор о подготовке специалиста с высшим образованием на платной основе в БНТУ и приступить студенту", ","," указанному в настоящем приказе", ",", " к освоению содержания образовательной программы с 01.09.2023","", "", "", "", ":")</f>
        <v xml:space="preserve">        Зачислить ДД.ММ.ГГГГ в БНТУ  иностранного гражданина студентом 1 курса  учебной группы 10808324 в дневную форму получения образования на платной основе на специальность 6-05-0311-02 "Экономика и управление"  на профилизацию "Организация и безопасность дорожного движения" факультета технологий управления и гуманитаризации  для освоения соответствующей образовательной программы на русском языке нижеследующее лицо заключившее нижеуказанный договор о подготовке специалиста с высшим образованием на платной основе в БНТУ и приступить студенту, указанному в настоящем приказе, к освоению содержания образовательной программы с 01.09.2023:</v>
      </c>
      <c r="H15" s="85" t="str">
        <f t="array" ref="H15">CONCATENATE("        Зачислить ",TEXT(INDEX(абитуриенты!$A$2:$AT$3,MATCH(заявление!D1,абитуриенты!$A$2:$A$3,0),33),"ДД.ММ.ГГГГ"), " в БНТУ ",IF(INDEX(абитуриенты!$A$2:$AT$3, MATCH(заявление!D1,абитуриенты!$A$2:$A$3,0),8)="М", " иностранного гражданина"," иностранную гражданку"),, IF(INDEX(абитуриенты!$A$2:$AT$3, MATCH(заявление!D1,абитуриенты!$A$2:$A$3,0),8)="М", " студентом"," студенткой")," 1 курса ",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             ", сводная!C4, "  на профилизацию """,сводная!C5,""" ",  CONCATENATE(INDEX(факультеты!$A$2:$G$20,MATCH(INDEX(абитуриенты!$A$2:$AT$3,MATCH(заявление!D1,абитуриенты!$A$2:$A$3,0),22),факультеты!$A$2:$A$20,0),3),)," для освоения соответствующей образовательной программы на русском языке нижеследующее лицо", ",", " заключившее нижеуказанный договор о подготовке специалиста с высшим образованием на платной основе в БНТУ и приступить студенту", ","," указанному в настоящем приказе", ",", " к освоению содержания образовательной программы с 01.09.2023","", "", "", "", ":")</f>
        <v xml:space="preserve">        Зачислить ДД.ММ.ГГГГ в БНТУ  иностранного гражданина студентом 1 курса  в дневную форму получения образования на платной основе на специальность              6-05-0311-02 "Экономика и управление"  на профилизацию "Организация и безопасность дорожного движения" факультета технологий управления и гуманитаризации  для освоения соответствующей образовательной программы на русском языке нижеследующее лицо, заключившее нижеуказанный договор о подготовке специалиста с высшим образованием на платной основе в БНТУ и приступить студенту, указанному в настоящем приказе, к освоению содержания образовательной программы с 01.09.2023:</v>
      </c>
    </row>
    <row r="16" spans="1:8" ht="8.25" customHeight="1" x14ac:dyDescent="0.3">
      <c r="A16" s="203"/>
      <c r="B16" s="189"/>
      <c r="C16" s="189"/>
      <c r="D16" s="189"/>
    </row>
    <row r="17" spans="1:9" ht="40.5" customHeight="1" x14ac:dyDescent="0.3">
      <c r="A17" s="100" t="s">
        <v>144</v>
      </c>
      <c r="B17" s="100" t="s">
        <v>145</v>
      </c>
      <c r="C17" s="215" t="s">
        <v>146</v>
      </c>
      <c r="D17" s="216"/>
      <c r="H17" s="48" t="str">
        <f t="array" ref="H17">CONCATENATE("        Зачислить ",TEXT(INDEX(абитуриенты!$A$2:$AT$3,MATCH(заявление!D1,абитуриенты!$A$2:$A$3,0),33),"ДД.ММ.ГГГГ"), " в БНТУ ",IF(INDEX(абитуриенты!$A$2:$AT$3, MATCH(заявление!D1,абитуриенты!$A$2:$A$3,0),8)="М", " иностранного гражданина"," иностранную гражданку"),, IF(INDEX(абитуриенты!$A$2:$AT$3, MATCH(заявление!D1,абитуриенты!$A$2:$A$3,0),8)="М", " студентом"," студенткой")," 1 курса  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                                ", сводная!C4, "   ", "  на профилизацию """,сводная!C5,""" ", CONCATENATE(INDEX(факультеты!$A$2:$G$20,MATCH(INDEX(абитуриенты!$A$2:$AT$3,MATCH(заявление!D1,абитуриенты!$A$2:$A$3,0),22),факультеты!$A$2:$A$20,0),3),)," для освоения соответствующей образовательной программы на русском языке нижеследующее лицо,"," заключившее нижеуказанный договор о подготовке специалиста с высшим образованием на платной основе в БНТУ и приступить студенту", ","," указанному в настоящем приказе", ",", " к освоению содержания образовательной программы с 01.09.2023","", "", "", "", ":")</f>
        <v xml:space="preserve">        Зачислить ДД.ММ.ГГГГ в БНТУ  иностранного гражданина студентом 1 курса   10808324 в дневную форму получения образования на платной основе на специальность                                 6-05-0311-02 "Экономика и управление"     на профилизацию "Организация и безопасность дорожного движения" факультета технологий управления и гуманитаризации  для освоения соответствующей образовательной программы на русском языке нижеследующее лицо, заключившее нижеуказанный договор о подготовке специалиста с высшим образованием на платной основе в БНТУ и приступить студенту, указанному в настоящем приказе, к освоению содержания образовательной программы с 01.09.2023:</v>
      </c>
    </row>
    <row r="18" spans="1:9" ht="40.5" customHeight="1" x14ac:dyDescent="0.35">
      <c r="A18" s="101">
        <v>1</v>
      </c>
      <c r="B18" s="88" t="s">
        <v>172</v>
      </c>
      <c r="C18" s="204" t="s">
        <v>173</v>
      </c>
      <c r="D18" s="205"/>
    </row>
    <row r="19" spans="1:9" ht="37.5" customHeight="1" x14ac:dyDescent="0.35">
      <c r="A19" s="101">
        <v>2</v>
      </c>
      <c r="B19" s="88" t="s">
        <v>174</v>
      </c>
      <c r="C19" s="204" t="s">
        <v>175</v>
      </c>
      <c r="D19" s="205"/>
    </row>
    <row r="20" spans="1:9" ht="40.5" customHeight="1" x14ac:dyDescent="0.35">
      <c r="A20" s="101">
        <v>3</v>
      </c>
      <c r="B20" s="88" t="s">
        <v>176</v>
      </c>
      <c r="C20" s="204" t="s">
        <v>177</v>
      </c>
      <c r="D20" s="205"/>
    </row>
    <row r="21" spans="1:9" ht="40.5" customHeight="1" x14ac:dyDescent="0.35">
      <c r="A21" s="87">
        <v>4</v>
      </c>
      <c r="B21" s="88" t="s">
        <v>178</v>
      </c>
      <c r="C21" s="204" t="s">
        <v>179</v>
      </c>
      <c r="D21" s="205"/>
    </row>
    <row r="22" spans="1:9" ht="6.75" customHeight="1" x14ac:dyDescent="0.3">
      <c r="A22" s="203"/>
      <c r="B22" s="189"/>
      <c r="C22" s="189"/>
      <c r="D22" s="189"/>
      <c r="F22" s="203" t="str">
        <f t="array" ref="F22">CONCATENATE("         2. Декану ",INDEX(абитуриенты!$A$2:$AT$3,MATCH(заявление!D1,абитуриенты!$A$2:$A$3,0),22)," ",INDEX(факультеты!$A$2:$G$20,MATCH(сводная!H15,факультеты!$D$2:$D$20,0),7), "  обеспечить разработку и утверждение индивидуального плана обучения студента, указанного в пункте 1 настоящего приказа по специальности ",сводная!C4, ", за 1 курс.")</f>
        <v xml:space="preserve">         2. Декану ФТУГ Бровке Г.М.  обеспечить разработку и утверждение индивидуального плана обучения студента, указанного в пункте 1 настоящего приказа по специальности 6-05-0311-02 "Экономика и управление", за 1 курс.</v>
      </c>
      <c r="G22" s="189"/>
      <c r="H22" s="189"/>
      <c r="I22" s="189"/>
    </row>
    <row r="23" spans="1:9" ht="54.75" customHeight="1" x14ac:dyDescent="0.3">
      <c r="A23" s="203" t="s">
        <v>180</v>
      </c>
      <c r="B23" s="189"/>
      <c r="C23" s="189"/>
      <c r="D23" s="189"/>
      <c r="F23" s="83"/>
      <c r="G23" s="83"/>
      <c r="H23" s="83"/>
      <c r="I23" s="83"/>
    </row>
    <row r="24" spans="1:9" ht="16.5" customHeight="1" x14ac:dyDescent="0.35">
      <c r="A24" s="208" t="str">
        <f>'приказ НОВ'!A20</f>
        <v>Основание: решение приемной комиссии БНТУ (протокол от ДД.ММ.ГГГГ №3).</v>
      </c>
      <c r="B24" s="189"/>
      <c r="C24" s="189"/>
      <c r="D24" s="189"/>
      <c r="F24" s="203" t="str">
        <f t="array" ref="F24">CONCATENATE("Основание: письмо Министерства образования Республики Беларусь от 21.09.2022 № 08-29/9533/дс, решение приемной комиссии БНТУ (протокол от ",TEXT(INDEX(абитуриенты!$A$2:$AT$3,MATCH(заявление!D1,абитуриенты!$A$2:$A$3,0),32),"ДД.ММ.ГГГГ"), " №", INDEX(абитуриенты!$A$2:$AT$3,MATCH(заявление!D1,абитуриенты!$A$2:$A$3,0),33),"), договор о подготовке специалиста с высшим образованием из числа иностранных граждан на платной основе в БНТУ от 30.11.2022 № 03/755-22.")</f>
        <v>Основание: письмо Министерства образования Республики Беларусь от 21.09.2022 № 08-29/9533/дс, решение приемной комиссии БНТУ (протокол от ДД.ММ.ГГГГ №13.02.2024), договор о подготовке специалиста с высшим образованием из числа иностранных граждан на платной основе в БНТУ от 30.11.2022 № 03/755-22.</v>
      </c>
      <c r="G24" s="189"/>
      <c r="H24" s="189"/>
      <c r="I24" s="189"/>
    </row>
    <row r="25" spans="1:9" ht="11.25" customHeight="1" x14ac:dyDescent="0.35">
      <c r="A25" s="77"/>
      <c r="B25" s="77"/>
      <c r="C25" s="77"/>
      <c r="D25" s="77"/>
    </row>
    <row r="26" spans="1:9" ht="8.25" customHeight="1" x14ac:dyDescent="0.35">
      <c r="A26" s="77"/>
      <c r="B26" s="77"/>
      <c r="C26" s="77"/>
      <c r="D26" s="77"/>
      <c r="F26" s="89"/>
    </row>
    <row r="27" spans="1:9" ht="33" customHeight="1" x14ac:dyDescent="0.35">
      <c r="A27" s="91" t="s">
        <v>148</v>
      </c>
      <c r="B27" s="91"/>
      <c r="C27" s="217" t="s">
        <v>149</v>
      </c>
      <c r="D27" s="189"/>
      <c r="F27" s="92" t="e">
        <f t="array" ref="F27">CONCATENATE("Основание: решение приемной комиссии БНТУ (протокол от ",TEXT(INDEX(абитуриенты!$A$2:$AT$3,MATCH(заявление!D1,абитуриенты!$A$2:$A$3,0),33),"ДД.ММ.ГГГГ"), " №", INDEX(абитуриенты!$A$2:$AT$3,MATCH(заявление!D1,абитуриенты!$A$2:$A$3,0),34),"), договор о подготовке специалиста с высшим образованием  на платной основе в БНТУ от ",#REF!,"", ".")</f>
        <v>#REF!</v>
      </c>
    </row>
    <row r="28" spans="1:9" ht="41.25" customHeight="1" x14ac:dyDescent="0.35">
      <c r="A28" s="91"/>
      <c r="B28" s="91"/>
      <c r="C28" s="93"/>
      <c r="D28" s="93"/>
    </row>
    <row r="29" spans="1:9" ht="32.25" customHeight="1" x14ac:dyDescent="0.35">
      <c r="A29" s="91"/>
      <c r="B29" s="91" t="s">
        <v>150</v>
      </c>
      <c r="C29" s="91"/>
      <c r="D29" s="91"/>
      <c r="H29" s="48" t="s">
        <v>106</v>
      </c>
    </row>
    <row r="30" spans="1:9" ht="30" customHeight="1" x14ac:dyDescent="0.3">
      <c r="A30" s="212"/>
      <c r="B30" s="189"/>
      <c r="C30" s="90"/>
      <c r="D30" s="90"/>
    </row>
    <row r="31" spans="1:9" ht="18.75" hidden="1" customHeight="1" x14ac:dyDescent="0.3">
      <c r="A31" s="95" t="s">
        <v>157</v>
      </c>
      <c r="B31" s="95"/>
      <c r="C31" s="90"/>
      <c r="D31" s="90"/>
      <c r="F31" s="90" t="s">
        <v>158</v>
      </c>
      <c r="G31" s="90"/>
    </row>
    <row r="32" spans="1:9" ht="18.75" customHeight="1" x14ac:dyDescent="0.35">
      <c r="A32" s="102" t="s">
        <v>151</v>
      </c>
      <c r="B32" s="96"/>
      <c r="C32" s="90"/>
      <c r="D32" s="90"/>
    </row>
    <row r="33" spans="1:7" ht="18.75" customHeight="1" x14ac:dyDescent="0.3">
      <c r="A33" s="210" t="s">
        <v>153</v>
      </c>
      <c r="B33" s="189"/>
      <c r="C33" s="90"/>
      <c r="D33" s="90"/>
    </row>
    <row r="34" spans="1:7" ht="51" customHeight="1" x14ac:dyDescent="0.3">
      <c r="A34" s="96" t="s">
        <v>155</v>
      </c>
      <c r="B34" s="96"/>
      <c r="C34" s="90"/>
      <c r="D34" s="90"/>
    </row>
    <row r="35" spans="1:7" ht="18.75" customHeight="1" outlineLevel="1" x14ac:dyDescent="0.3">
      <c r="A35" s="90" t="s">
        <v>157</v>
      </c>
      <c r="B35" s="90"/>
      <c r="C35" s="90"/>
      <c r="D35" s="90"/>
    </row>
    <row r="36" spans="1:7" ht="18" customHeight="1" outlineLevel="1" x14ac:dyDescent="0.3">
      <c r="A36" s="211" t="s">
        <v>160</v>
      </c>
      <c r="B36" s="189"/>
      <c r="C36" s="90"/>
      <c r="D36" s="90"/>
    </row>
    <row r="37" spans="1:7" ht="16.5" customHeight="1" outlineLevel="1" x14ac:dyDescent="0.3">
      <c r="A37" s="90" t="s">
        <v>155</v>
      </c>
      <c r="B37" s="90"/>
      <c r="C37" s="90"/>
      <c r="D37" s="90"/>
    </row>
    <row r="38" spans="1:7" ht="9.75" hidden="1" customHeight="1" x14ac:dyDescent="0.3">
      <c r="A38" s="96" t="s">
        <v>162</v>
      </c>
      <c r="B38" s="96"/>
      <c r="C38" s="90"/>
      <c r="D38" s="90"/>
    </row>
    <row r="39" spans="1:7" ht="1.5" customHeight="1" x14ac:dyDescent="0.35">
      <c r="A39" s="91"/>
      <c r="B39" s="96" t="s">
        <v>163</v>
      </c>
      <c r="C39" s="90"/>
      <c r="D39" s="90"/>
    </row>
    <row r="40" spans="1:7" ht="18.75" customHeight="1" x14ac:dyDescent="0.3">
      <c r="A40" s="94" t="s">
        <v>164</v>
      </c>
      <c r="B40" s="90"/>
      <c r="C40" s="90"/>
      <c r="D40" s="90"/>
      <c r="F40" s="94"/>
      <c r="G40" s="90"/>
    </row>
    <row r="41" spans="1:7" ht="18.75" customHeight="1" x14ac:dyDescent="0.3">
      <c r="A41" s="211" t="s">
        <v>165</v>
      </c>
      <c r="B41" s="189"/>
      <c r="C41" s="90"/>
      <c r="D41" s="90"/>
      <c r="F41" s="211"/>
      <c r="G41" s="189"/>
    </row>
    <row r="42" spans="1:7" ht="18.75" customHeight="1" x14ac:dyDescent="0.3">
      <c r="A42" s="90" t="s">
        <v>158</v>
      </c>
      <c r="B42" s="90"/>
      <c r="C42" s="90"/>
      <c r="D42" s="90"/>
      <c r="F42" s="90"/>
      <c r="G42" s="90"/>
    </row>
    <row r="43" spans="1:7" ht="18.75" customHeight="1" x14ac:dyDescent="0.35">
      <c r="A43" s="90" t="str">
        <f>сводная!B12</f>
        <v>Ответственный секретарь приемной комиссии</v>
      </c>
      <c r="B43" s="90"/>
      <c r="C43" s="90"/>
      <c r="D43" s="77"/>
    </row>
    <row r="44" spans="1:7" ht="18.75" customHeight="1" x14ac:dyDescent="0.35">
      <c r="A44" s="90" t="s">
        <v>166</v>
      </c>
      <c r="B44" s="90"/>
      <c r="C44" s="90"/>
      <c r="D44" s="77"/>
    </row>
    <row r="45" spans="1:7" ht="18.75" customHeight="1" x14ac:dyDescent="0.35">
      <c r="A45" s="211" t="str">
        <f>CONCATENATE("__________________",сводная!H12)</f>
        <v>__________________Н.А. Афанасьева</v>
      </c>
      <c r="B45" s="189"/>
      <c r="C45" s="90"/>
      <c r="D45" s="77"/>
    </row>
    <row r="46" spans="1:7" ht="18.75" customHeight="1" x14ac:dyDescent="0.35">
      <c r="A46" s="90" t="s">
        <v>155</v>
      </c>
      <c r="B46" s="90"/>
      <c r="C46" s="90"/>
      <c r="D46" s="77"/>
    </row>
    <row r="47" spans="1:7" ht="18.75" customHeight="1" x14ac:dyDescent="0.35">
      <c r="A47" s="90" t="str">
        <f>сводная!B15</f>
        <v>Декан ФТУГ</v>
      </c>
      <c r="B47" s="90"/>
      <c r="C47" s="90"/>
      <c r="D47" s="77"/>
    </row>
    <row r="48" spans="1:7" ht="18.75" customHeight="1" x14ac:dyDescent="0.35">
      <c r="A48" s="211" t="str">
        <f>CONCATENATE("__________________",заявление!G44)</f>
        <v>__________________Г.М. Бровка</v>
      </c>
      <c r="B48" s="189"/>
      <c r="C48" s="90"/>
      <c r="D48" s="77"/>
    </row>
    <row r="49" spans="1:4" ht="18.75" customHeight="1" x14ac:dyDescent="0.35">
      <c r="A49" s="90" t="s">
        <v>155</v>
      </c>
      <c r="B49" s="90"/>
      <c r="C49" s="90"/>
      <c r="D49" s="77"/>
    </row>
    <row r="50" spans="1:4" ht="18.75" customHeight="1" x14ac:dyDescent="0.35">
      <c r="A50" s="90" t="str">
        <f>заявление!B55</f>
        <v>Декан ФМС</v>
      </c>
      <c r="B50" s="90"/>
      <c r="C50" s="77"/>
      <c r="D50" s="77"/>
    </row>
    <row r="51" spans="1:4" ht="18.75" customHeight="1" x14ac:dyDescent="0.35">
      <c r="A51" s="211" t="str">
        <f>CONCATENATE("__________________",заявление!H55)</f>
        <v>__________________П.И. Ширвель</v>
      </c>
      <c r="B51" s="189"/>
      <c r="C51" s="77"/>
      <c r="D51" s="77"/>
    </row>
    <row r="52" spans="1:4" ht="24" customHeight="1" x14ac:dyDescent="0.35">
      <c r="A52" s="90" t="s">
        <v>155</v>
      </c>
      <c r="B52" s="90"/>
      <c r="C52" s="77"/>
      <c r="D52" s="77"/>
    </row>
    <row r="53" spans="1:4" ht="408.75" customHeight="1" x14ac:dyDescent="0.35">
      <c r="A53" s="77"/>
      <c r="B53" s="97" t="s">
        <v>167</v>
      </c>
      <c r="C53" s="77"/>
      <c r="D53" s="77"/>
    </row>
    <row r="54" spans="1:4" ht="18.75" customHeight="1" x14ac:dyDescent="0.35">
      <c r="A54" s="77"/>
      <c r="B54" s="98" t="s">
        <v>168</v>
      </c>
      <c r="C54" s="77"/>
      <c r="D54" s="77"/>
    </row>
    <row r="55" spans="1:4" ht="66.75" customHeight="1" x14ac:dyDescent="0.35">
      <c r="A55" s="77"/>
      <c r="B55" s="99"/>
      <c r="C55" s="77"/>
      <c r="D55" s="77"/>
    </row>
    <row r="56" spans="1:4" ht="18.75" customHeight="1" x14ac:dyDescent="0.35">
      <c r="A56" s="77"/>
      <c r="B56" s="77"/>
      <c r="C56" s="77"/>
      <c r="D56" s="77"/>
    </row>
    <row r="57" spans="1:4" ht="18.75" customHeight="1" x14ac:dyDescent="0.35">
      <c r="A57" s="77"/>
      <c r="B57" s="77"/>
      <c r="C57" s="77"/>
      <c r="D57" s="77"/>
    </row>
    <row r="58" spans="1:4" ht="18.75" customHeight="1" x14ac:dyDescent="0.35">
      <c r="A58" s="77"/>
      <c r="B58" s="77"/>
      <c r="C58" s="77"/>
      <c r="D58" s="77"/>
    </row>
    <row r="59" spans="1:4" ht="18.75" customHeight="1" x14ac:dyDescent="0.35">
      <c r="A59" s="77"/>
      <c r="B59" s="77"/>
      <c r="C59" s="77"/>
      <c r="D59" s="77"/>
    </row>
    <row r="60" spans="1:4" ht="18.75" customHeight="1" x14ac:dyDescent="0.35">
      <c r="A60" s="77"/>
      <c r="B60" s="77"/>
      <c r="C60" s="77"/>
      <c r="D60" s="77"/>
    </row>
    <row r="61" spans="1:4" ht="18.75" customHeight="1" x14ac:dyDescent="0.35">
      <c r="A61" s="77"/>
      <c r="B61" s="77"/>
      <c r="C61" s="77"/>
      <c r="D61" s="77"/>
    </row>
    <row r="62" spans="1:4" ht="18.75" customHeight="1" x14ac:dyDescent="0.35">
      <c r="A62" s="77"/>
      <c r="B62" s="77"/>
      <c r="C62" s="77"/>
      <c r="D62" s="77"/>
    </row>
    <row r="63" spans="1:4" ht="18.75" customHeight="1" x14ac:dyDescent="0.35">
      <c r="A63" s="77"/>
      <c r="B63" s="77"/>
      <c r="C63" s="77"/>
      <c r="D63" s="77"/>
    </row>
    <row r="64" spans="1:4" ht="18.75" customHeight="1" x14ac:dyDescent="0.35">
      <c r="A64" s="77"/>
      <c r="B64" s="77"/>
      <c r="C64" s="77"/>
      <c r="D64" s="77"/>
    </row>
    <row r="65" spans="1:4" ht="18.75" customHeight="1" x14ac:dyDescent="0.35">
      <c r="A65" s="77"/>
      <c r="B65" s="77"/>
      <c r="C65" s="77"/>
      <c r="D65" s="77"/>
    </row>
    <row r="66" spans="1:4" ht="18.75" customHeight="1" x14ac:dyDescent="0.3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   <c r="D67" s="77"/>
    </row>
    <row r="68" spans="1:4" ht="18.75" customHeight="1" x14ac:dyDescent="0.35">
      <c r="A68" s="77"/>
      <c r="B68" s="77"/>
      <c r="C68" s="77"/>
      <c r="D68" s="77"/>
    </row>
    <row r="69" spans="1:4" ht="18.75" customHeight="1" x14ac:dyDescent="0.35">
      <c r="A69" s="77"/>
      <c r="B69" s="77"/>
      <c r="C69" s="77"/>
      <c r="D69" s="77"/>
    </row>
    <row r="70" spans="1:4" ht="18.75" customHeight="1" x14ac:dyDescent="0.35">
      <c r="A70" s="77"/>
      <c r="B70" s="77"/>
      <c r="C70" s="77"/>
      <c r="D70" s="77"/>
    </row>
    <row r="71" spans="1:4" ht="18.75" customHeight="1" x14ac:dyDescent="0.35">
      <c r="A71" s="77"/>
      <c r="B71" s="77"/>
      <c r="C71" s="77"/>
      <c r="D71" s="77"/>
    </row>
    <row r="72" spans="1:4" ht="18.75" customHeight="1" x14ac:dyDescent="0.35">
      <c r="A72" s="77"/>
      <c r="B72" s="77"/>
      <c r="C72" s="77"/>
      <c r="D72" s="77"/>
    </row>
    <row r="73" spans="1:4" ht="18.75" customHeight="1" x14ac:dyDescent="0.35">
      <c r="A73" s="77"/>
      <c r="B73" s="77"/>
      <c r="C73" s="77"/>
      <c r="D73" s="77"/>
    </row>
    <row r="74" spans="1:4" ht="18.75" customHeight="1" x14ac:dyDescent="0.35">
      <c r="A74" s="77"/>
      <c r="B74" s="77"/>
      <c r="C74" s="77"/>
      <c r="D74" s="77"/>
    </row>
    <row r="75" spans="1:4" ht="18.75" customHeight="1" x14ac:dyDescent="0.35">
      <c r="A75" s="77"/>
      <c r="B75" s="77"/>
      <c r="C75" s="77"/>
      <c r="D75" s="77"/>
    </row>
    <row r="76" spans="1:4" ht="18.75" customHeight="1" x14ac:dyDescent="0.35">
      <c r="A76" s="77"/>
      <c r="B76" s="77"/>
      <c r="C76" s="77"/>
      <c r="D76" s="77"/>
    </row>
    <row r="77" spans="1:4" ht="18.75" customHeight="1" x14ac:dyDescent="0.35">
      <c r="A77" s="77"/>
      <c r="B77" s="77"/>
      <c r="C77" s="77"/>
      <c r="D77" s="77"/>
    </row>
    <row r="78" spans="1:4" ht="18.75" customHeight="1" x14ac:dyDescent="0.35">
      <c r="A78" s="77"/>
      <c r="B78" s="77"/>
      <c r="C78" s="77"/>
      <c r="D78" s="77"/>
    </row>
    <row r="79" spans="1:4" ht="18.75" customHeight="1" x14ac:dyDescent="0.35">
      <c r="A79" s="77"/>
      <c r="B79" s="77"/>
      <c r="C79" s="77"/>
      <c r="D79" s="77"/>
    </row>
    <row r="80" spans="1:4" ht="18.75" customHeight="1" x14ac:dyDescent="0.35">
      <c r="A80" s="77"/>
      <c r="B80" s="77"/>
      <c r="C80" s="77"/>
      <c r="D80" s="77"/>
    </row>
    <row r="81" spans="1:4" ht="18.75" customHeight="1" x14ac:dyDescent="0.35">
      <c r="A81" s="77"/>
      <c r="B81" s="77"/>
      <c r="C81" s="77"/>
      <c r="D81" s="77"/>
    </row>
    <row r="82" spans="1:4" ht="18.75" customHeight="1" x14ac:dyDescent="0.35">
      <c r="A82" s="77"/>
      <c r="B82" s="77"/>
      <c r="C82" s="77"/>
      <c r="D82" s="77"/>
    </row>
    <row r="83" spans="1:4" ht="18.75" customHeight="1" x14ac:dyDescent="0.35">
      <c r="A83" s="77"/>
      <c r="B83" s="77"/>
      <c r="C83" s="77"/>
      <c r="D83" s="77"/>
    </row>
    <row r="84" spans="1:4" ht="18.75" customHeight="1" x14ac:dyDescent="0.35">
      <c r="A84" s="77"/>
      <c r="B84" s="77"/>
      <c r="C84" s="77"/>
      <c r="D84" s="77"/>
    </row>
    <row r="85" spans="1:4" ht="18.75" customHeight="1" x14ac:dyDescent="0.35">
      <c r="A85" s="77"/>
      <c r="B85" s="77"/>
      <c r="C85" s="77"/>
      <c r="D85" s="77"/>
    </row>
    <row r="86" spans="1:4" ht="18.75" customHeight="1" x14ac:dyDescent="0.35">
      <c r="A86" s="77"/>
      <c r="B86" s="77"/>
      <c r="C86" s="77"/>
      <c r="D86" s="77"/>
    </row>
    <row r="87" spans="1:4" ht="18.75" customHeight="1" x14ac:dyDescent="0.35">
      <c r="A87" s="77"/>
      <c r="B87" s="77"/>
      <c r="C87" s="77"/>
      <c r="D87" s="77"/>
    </row>
    <row r="88" spans="1:4" ht="18.75" customHeight="1" x14ac:dyDescent="0.35">
      <c r="A88" s="77"/>
      <c r="B88" s="77"/>
      <c r="C88" s="77"/>
      <c r="D88" s="77"/>
    </row>
    <row r="89" spans="1:4" ht="18.75" customHeight="1" x14ac:dyDescent="0.35">
      <c r="A89" s="77"/>
      <c r="B89" s="77"/>
      <c r="C89" s="77"/>
      <c r="D89" s="77"/>
    </row>
    <row r="90" spans="1:4" ht="18.75" customHeight="1" x14ac:dyDescent="0.35">
      <c r="A90" s="77"/>
      <c r="B90" s="77"/>
      <c r="C90" s="77"/>
      <c r="D90" s="77"/>
    </row>
    <row r="91" spans="1:4" ht="18.75" customHeight="1" x14ac:dyDescent="0.35">
      <c r="A91" s="77"/>
      <c r="B91" s="77"/>
      <c r="C91" s="77"/>
      <c r="D91" s="77"/>
    </row>
    <row r="92" spans="1:4" ht="18.75" customHeight="1" x14ac:dyDescent="0.35">
      <c r="A92" s="77"/>
      <c r="B92" s="77"/>
      <c r="C92" s="77"/>
      <c r="D92" s="77"/>
    </row>
    <row r="93" spans="1:4" ht="18.75" customHeight="1" x14ac:dyDescent="0.35">
      <c r="A93" s="77"/>
      <c r="B93" s="77"/>
      <c r="C93" s="77"/>
      <c r="D93" s="77"/>
    </row>
    <row r="94" spans="1:4" ht="18.75" customHeight="1" x14ac:dyDescent="0.35">
      <c r="A94" s="77"/>
      <c r="B94" s="77"/>
      <c r="C94" s="77"/>
      <c r="D94" s="77"/>
    </row>
    <row r="95" spans="1:4" ht="18.75" customHeight="1" x14ac:dyDescent="0.35">
      <c r="A95" s="77"/>
      <c r="B95" s="77"/>
      <c r="C95" s="77"/>
      <c r="D95" s="77"/>
    </row>
    <row r="96" spans="1:4" ht="18.75" customHeight="1" x14ac:dyDescent="0.35">
      <c r="A96" s="77"/>
      <c r="B96" s="77"/>
      <c r="C96" s="77"/>
      <c r="D96" s="77"/>
    </row>
    <row r="97" spans="1:4" ht="18.75" customHeight="1" x14ac:dyDescent="0.35">
      <c r="A97" s="77"/>
      <c r="B97" s="77"/>
      <c r="C97" s="77"/>
      <c r="D97" s="77"/>
    </row>
    <row r="98" spans="1:4" ht="18.75" customHeight="1" x14ac:dyDescent="0.35">
      <c r="A98" s="77"/>
      <c r="B98" s="77"/>
      <c r="C98" s="77"/>
      <c r="D98" s="77"/>
    </row>
    <row r="99" spans="1:4" ht="18.75" customHeight="1" x14ac:dyDescent="0.35">
      <c r="A99" s="77"/>
      <c r="B99" s="77"/>
      <c r="C99" s="77"/>
      <c r="D99" s="77"/>
    </row>
    <row r="100" spans="1:4" ht="18.75" customHeight="1" x14ac:dyDescent="0.35">
      <c r="A100" s="77"/>
      <c r="B100" s="77"/>
      <c r="C100" s="77"/>
      <c r="D100" s="77"/>
    </row>
    <row r="101" spans="1:4" ht="18.75" customHeight="1" x14ac:dyDescent="0.35">
      <c r="A101" s="77"/>
      <c r="B101" s="77"/>
      <c r="C101" s="77"/>
      <c r="D101" s="77"/>
    </row>
    <row r="102" spans="1:4" ht="18.75" customHeight="1" x14ac:dyDescent="0.35">
      <c r="A102" s="77"/>
      <c r="B102" s="77"/>
      <c r="C102" s="77"/>
      <c r="D102" s="77"/>
    </row>
    <row r="103" spans="1:4" ht="18.75" customHeight="1" x14ac:dyDescent="0.35">
      <c r="A103" s="77"/>
      <c r="B103" s="77"/>
      <c r="C103" s="77"/>
      <c r="D103" s="77"/>
    </row>
    <row r="104" spans="1:4" ht="18.75" customHeight="1" x14ac:dyDescent="0.35">
      <c r="A104" s="77"/>
      <c r="B104" s="77"/>
      <c r="C104" s="77"/>
      <c r="D104" s="77"/>
    </row>
    <row r="105" spans="1:4" ht="18.75" customHeight="1" x14ac:dyDescent="0.35">
      <c r="A105" s="77"/>
      <c r="B105" s="77"/>
      <c r="C105" s="77"/>
      <c r="D105" s="77"/>
    </row>
    <row r="106" spans="1:4" ht="18.75" customHeight="1" x14ac:dyDescent="0.35">
      <c r="A106" s="77"/>
      <c r="B106" s="77"/>
      <c r="C106" s="77"/>
      <c r="D106" s="77"/>
    </row>
    <row r="107" spans="1:4" ht="18.75" customHeight="1" x14ac:dyDescent="0.35">
      <c r="A107" s="77"/>
      <c r="B107" s="77"/>
      <c r="C107" s="77"/>
      <c r="D107" s="77"/>
    </row>
    <row r="108" spans="1:4" ht="18.75" customHeight="1" x14ac:dyDescent="0.35">
      <c r="A108" s="77"/>
      <c r="B108" s="77"/>
      <c r="C108" s="77"/>
      <c r="D108" s="77"/>
    </row>
    <row r="109" spans="1:4" ht="18.75" customHeight="1" x14ac:dyDescent="0.35">
      <c r="A109" s="77"/>
      <c r="B109" s="77"/>
      <c r="C109" s="77"/>
      <c r="D109" s="77"/>
    </row>
    <row r="110" spans="1:4" ht="18.75" customHeight="1" x14ac:dyDescent="0.35">
      <c r="A110" s="77"/>
      <c r="B110" s="77"/>
      <c r="C110" s="77"/>
      <c r="D110" s="77"/>
    </row>
    <row r="111" spans="1:4" ht="18.75" customHeight="1" x14ac:dyDescent="0.35">
      <c r="A111" s="77"/>
      <c r="B111" s="77"/>
      <c r="C111" s="77"/>
      <c r="D111" s="77"/>
    </row>
    <row r="112" spans="1:4" ht="18.75" customHeight="1" x14ac:dyDescent="0.35">
      <c r="A112" s="77"/>
      <c r="B112" s="77"/>
      <c r="C112" s="77"/>
      <c r="D112" s="77"/>
    </row>
    <row r="113" spans="1:4" ht="18.75" customHeight="1" x14ac:dyDescent="0.35">
      <c r="A113" s="77"/>
      <c r="B113" s="77"/>
      <c r="C113" s="77"/>
      <c r="D113" s="77"/>
    </row>
    <row r="114" spans="1:4" ht="18.75" customHeight="1" x14ac:dyDescent="0.35">
      <c r="A114" s="77"/>
      <c r="B114" s="77"/>
      <c r="C114" s="77"/>
      <c r="D114" s="77"/>
    </row>
    <row r="115" spans="1:4" ht="18.75" customHeight="1" x14ac:dyDescent="0.35">
      <c r="A115" s="77"/>
      <c r="B115" s="77"/>
      <c r="C115" s="77"/>
      <c r="D115" s="77"/>
    </row>
    <row r="116" spans="1:4" ht="18.75" customHeight="1" x14ac:dyDescent="0.35">
      <c r="A116" s="77"/>
      <c r="B116" s="77"/>
      <c r="C116" s="77"/>
      <c r="D116" s="77"/>
    </row>
    <row r="117" spans="1:4" ht="18.75" customHeight="1" x14ac:dyDescent="0.35">
      <c r="A117" s="77"/>
      <c r="B117" s="77"/>
      <c r="C117" s="77"/>
      <c r="D117" s="77"/>
    </row>
    <row r="118" spans="1:4" ht="18.75" customHeight="1" x14ac:dyDescent="0.35">
      <c r="A118" s="77"/>
      <c r="B118" s="77"/>
      <c r="C118" s="77"/>
      <c r="D118" s="77"/>
    </row>
    <row r="119" spans="1:4" ht="18.75" customHeight="1" x14ac:dyDescent="0.35">
      <c r="A119" s="77"/>
      <c r="B119" s="77"/>
      <c r="C119" s="77"/>
      <c r="D119" s="77"/>
    </row>
    <row r="120" spans="1:4" ht="18.75" customHeight="1" x14ac:dyDescent="0.35">
      <c r="A120" s="77"/>
      <c r="B120" s="77"/>
      <c r="C120" s="77"/>
      <c r="D120" s="77"/>
    </row>
    <row r="121" spans="1:4" ht="18.75" customHeight="1" x14ac:dyDescent="0.35">
      <c r="A121" s="77"/>
      <c r="B121" s="77"/>
      <c r="C121" s="77"/>
      <c r="D121" s="77"/>
    </row>
    <row r="122" spans="1:4" ht="18.75" customHeight="1" x14ac:dyDescent="0.35">
      <c r="A122" s="77"/>
      <c r="B122" s="77"/>
      <c r="C122" s="77"/>
      <c r="D122" s="77"/>
    </row>
    <row r="123" spans="1:4" ht="18.75" customHeight="1" x14ac:dyDescent="0.35">
      <c r="A123" s="77"/>
      <c r="B123" s="77"/>
      <c r="C123" s="77"/>
      <c r="D123" s="77"/>
    </row>
    <row r="124" spans="1:4" ht="18.75" customHeight="1" x14ac:dyDescent="0.35">
      <c r="A124" s="77"/>
      <c r="B124" s="77"/>
      <c r="C124" s="77"/>
      <c r="D124" s="77"/>
    </row>
    <row r="125" spans="1:4" ht="18.75" customHeight="1" x14ac:dyDescent="0.35">
      <c r="A125" s="77"/>
      <c r="B125" s="77"/>
      <c r="C125" s="77"/>
      <c r="D125" s="77"/>
    </row>
    <row r="126" spans="1:4" ht="18.75" customHeight="1" x14ac:dyDescent="0.35">
      <c r="A126" s="77"/>
      <c r="B126" s="77"/>
      <c r="C126" s="77"/>
      <c r="D126" s="77"/>
    </row>
    <row r="127" spans="1:4" ht="18.75" customHeight="1" x14ac:dyDescent="0.35">
      <c r="A127" s="77"/>
      <c r="B127" s="77"/>
      <c r="C127" s="77"/>
      <c r="D127" s="77"/>
    </row>
    <row r="128" spans="1:4" ht="18.75" customHeight="1" x14ac:dyDescent="0.35">
      <c r="A128" s="77"/>
      <c r="B128" s="77"/>
      <c r="C128" s="77"/>
      <c r="D128" s="77"/>
    </row>
    <row r="129" spans="1:4" ht="18.75" customHeight="1" x14ac:dyDescent="0.35">
      <c r="A129" s="77"/>
      <c r="B129" s="77"/>
      <c r="C129" s="77"/>
      <c r="D129" s="77"/>
    </row>
    <row r="130" spans="1:4" ht="18.75" customHeight="1" x14ac:dyDescent="0.35">
      <c r="A130" s="77"/>
      <c r="B130" s="77"/>
      <c r="C130" s="77"/>
      <c r="D130" s="77"/>
    </row>
    <row r="131" spans="1:4" ht="18.75" customHeight="1" x14ac:dyDescent="0.35">
      <c r="A131" s="77"/>
      <c r="B131" s="77"/>
      <c r="C131" s="77"/>
      <c r="D131" s="77"/>
    </row>
    <row r="132" spans="1:4" ht="18.75" customHeight="1" x14ac:dyDescent="0.35">
      <c r="A132" s="77"/>
      <c r="B132" s="77"/>
      <c r="C132" s="77"/>
      <c r="D132" s="77"/>
    </row>
    <row r="133" spans="1:4" ht="18.75" customHeight="1" x14ac:dyDescent="0.35">
      <c r="A133" s="77"/>
      <c r="B133" s="77"/>
      <c r="C133" s="77"/>
      <c r="D133" s="77"/>
    </row>
    <row r="134" spans="1:4" ht="18.75" customHeight="1" x14ac:dyDescent="0.35">
      <c r="A134" s="77"/>
      <c r="B134" s="77"/>
      <c r="C134" s="77"/>
      <c r="D134" s="77"/>
    </row>
    <row r="135" spans="1:4" ht="18.75" customHeight="1" x14ac:dyDescent="0.35">
      <c r="A135" s="77"/>
      <c r="B135" s="77"/>
      <c r="C135" s="77"/>
      <c r="D135" s="77"/>
    </row>
    <row r="136" spans="1:4" ht="18.75" customHeight="1" x14ac:dyDescent="0.35">
      <c r="A136" s="77"/>
      <c r="B136" s="77"/>
      <c r="C136" s="77"/>
      <c r="D136" s="77"/>
    </row>
    <row r="137" spans="1:4" ht="18.75" customHeight="1" x14ac:dyDescent="0.35">
      <c r="A137" s="77"/>
      <c r="B137" s="77"/>
      <c r="C137" s="77"/>
      <c r="D137" s="77"/>
    </row>
    <row r="138" spans="1:4" ht="18.75" customHeight="1" x14ac:dyDescent="0.35">
      <c r="A138" s="77"/>
      <c r="B138" s="77"/>
      <c r="C138" s="77"/>
      <c r="D138" s="77"/>
    </row>
    <row r="139" spans="1:4" ht="18.75" customHeight="1" x14ac:dyDescent="0.35">
      <c r="A139" s="77"/>
      <c r="B139" s="77"/>
      <c r="C139" s="77"/>
      <c r="D139" s="77"/>
    </row>
    <row r="140" spans="1:4" ht="18.75" customHeight="1" x14ac:dyDescent="0.35">
      <c r="A140" s="77"/>
      <c r="B140" s="77"/>
      <c r="C140" s="77"/>
      <c r="D140" s="77"/>
    </row>
    <row r="141" spans="1:4" ht="18.75" customHeight="1" x14ac:dyDescent="0.35">
      <c r="A141" s="77"/>
      <c r="B141" s="77"/>
      <c r="C141" s="77"/>
      <c r="D141" s="77"/>
    </row>
    <row r="142" spans="1:4" ht="18.75" customHeight="1" x14ac:dyDescent="0.35">
      <c r="A142" s="77"/>
      <c r="B142" s="77"/>
      <c r="C142" s="77"/>
      <c r="D142" s="77"/>
    </row>
    <row r="143" spans="1:4" ht="18.75" customHeight="1" x14ac:dyDescent="0.35">
      <c r="A143" s="77"/>
      <c r="B143" s="77"/>
      <c r="C143" s="77"/>
      <c r="D143" s="77"/>
    </row>
    <row r="144" spans="1:4" ht="18.75" customHeight="1" x14ac:dyDescent="0.35">
      <c r="A144" s="77"/>
      <c r="B144" s="77"/>
      <c r="C144" s="77"/>
      <c r="D144" s="77"/>
    </row>
    <row r="145" spans="1:4" ht="18.75" customHeight="1" x14ac:dyDescent="0.35">
      <c r="A145" s="77"/>
      <c r="B145" s="77"/>
      <c r="C145" s="77"/>
      <c r="D145" s="77"/>
    </row>
    <row r="146" spans="1:4" ht="18.75" customHeight="1" x14ac:dyDescent="0.35">
      <c r="A146" s="77"/>
      <c r="B146" s="77"/>
      <c r="C146" s="77"/>
      <c r="D146" s="77"/>
    </row>
    <row r="147" spans="1:4" ht="18.75" customHeight="1" x14ac:dyDescent="0.35">
      <c r="A147" s="77"/>
      <c r="B147" s="77"/>
      <c r="C147" s="77"/>
      <c r="D147" s="77"/>
    </row>
    <row r="148" spans="1:4" ht="18.75" customHeight="1" x14ac:dyDescent="0.35">
      <c r="A148" s="77"/>
      <c r="B148" s="77"/>
      <c r="C148" s="77"/>
      <c r="D148" s="77"/>
    </row>
    <row r="149" spans="1:4" ht="18.75" customHeight="1" x14ac:dyDescent="0.35">
      <c r="A149" s="77"/>
      <c r="B149" s="77"/>
      <c r="C149" s="77"/>
      <c r="D149" s="77"/>
    </row>
    <row r="150" spans="1:4" ht="18.75" customHeight="1" x14ac:dyDescent="0.35">
      <c r="A150" s="77"/>
      <c r="B150" s="77"/>
      <c r="C150" s="77"/>
      <c r="D150" s="77"/>
    </row>
    <row r="151" spans="1:4" ht="18.75" customHeight="1" x14ac:dyDescent="0.35">
      <c r="A151" s="77"/>
      <c r="B151" s="77"/>
      <c r="C151" s="77"/>
      <c r="D151" s="77"/>
    </row>
    <row r="152" spans="1:4" ht="18.75" customHeight="1" x14ac:dyDescent="0.35">
      <c r="A152" s="77"/>
      <c r="B152" s="77"/>
      <c r="C152" s="77"/>
      <c r="D152" s="77"/>
    </row>
    <row r="153" spans="1:4" ht="18.75" customHeight="1" x14ac:dyDescent="0.35">
      <c r="A153" s="77"/>
      <c r="B153" s="77"/>
      <c r="C153" s="77"/>
      <c r="D153" s="77"/>
    </row>
    <row r="154" spans="1:4" ht="18.75" customHeight="1" x14ac:dyDescent="0.35">
      <c r="A154" s="77"/>
      <c r="B154" s="77"/>
      <c r="C154" s="77"/>
      <c r="D154" s="77"/>
    </row>
    <row r="155" spans="1:4" ht="18.75" customHeight="1" x14ac:dyDescent="0.35">
      <c r="A155" s="77"/>
      <c r="B155" s="77"/>
      <c r="C155" s="77"/>
      <c r="D155" s="77"/>
    </row>
    <row r="156" spans="1:4" ht="18.75" customHeight="1" x14ac:dyDescent="0.35">
      <c r="A156" s="77"/>
      <c r="B156" s="77"/>
      <c r="C156" s="77"/>
      <c r="D156" s="77"/>
    </row>
    <row r="157" spans="1:4" ht="18.75" customHeight="1" x14ac:dyDescent="0.35">
      <c r="A157" s="77"/>
      <c r="B157" s="77"/>
      <c r="C157" s="77"/>
      <c r="D157" s="77"/>
    </row>
    <row r="158" spans="1:4" ht="18.75" customHeight="1" x14ac:dyDescent="0.35">
      <c r="A158" s="77"/>
      <c r="B158" s="77"/>
      <c r="C158" s="77"/>
      <c r="D158" s="77"/>
    </row>
    <row r="159" spans="1:4" ht="18.75" customHeight="1" x14ac:dyDescent="0.35">
      <c r="A159" s="77"/>
      <c r="B159" s="77"/>
      <c r="C159" s="77"/>
      <c r="D159" s="77"/>
    </row>
    <row r="160" spans="1:4" ht="18.75" customHeight="1" x14ac:dyDescent="0.35">
      <c r="A160" s="77"/>
      <c r="B160" s="77"/>
      <c r="C160" s="77"/>
      <c r="D160" s="77"/>
    </row>
    <row r="161" spans="1:4" ht="18.75" customHeight="1" x14ac:dyDescent="0.35">
      <c r="A161" s="77"/>
      <c r="B161" s="77"/>
      <c r="C161" s="77"/>
      <c r="D161" s="77"/>
    </row>
    <row r="162" spans="1:4" ht="18.75" customHeight="1" x14ac:dyDescent="0.35">
      <c r="A162" s="77"/>
      <c r="B162" s="77"/>
      <c r="C162" s="77"/>
      <c r="D162" s="77"/>
    </row>
    <row r="163" spans="1:4" ht="18.75" customHeight="1" x14ac:dyDescent="0.35">
      <c r="A163" s="77"/>
      <c r="B163" s="77"/>
      <c r="C163" s="77"/>
      <c r="D163" s="77"/>
    </row>
    <row r="164" spans="1:4" ht="18.75" customHeight="1" x14ac:dyDescent="0.35">
      <c r="A164" s="77"/>
      <c r="B164" s="77"/>
      <c r="C164" s="77"/>
      <c r="D164" s="77"/>
    </row>
    <row r="165" spans="1:4" ht="18.75" customHeight="1" x14ac:dyDescent="0.35">
      <c r="A165" s="77"/>
      <c r="B165" s="77"/>
      <c r="C165" s="77"/>
      <c r="D165" s="77"/>
    </row>
    <row r="166" spans="1:4" ht="18.75" customHeight="1" x14ac:dyDescent="0.35">
      <c r="A166" s="77"/>
      <c r="B166" s="77"/>
      <c r="C166" s="77"/>
      <c r="D166" s="77"/>
    </row>
    <row r="167" spans="1:4" ht="18.75" customHeight="1" x14ac:dyDescent="0.35">
      <c r="A167" s="77"/>
      <c r="B167" s="77"/>
      <c r="C167" s="77"/>
      <c r="D167" s="77"/>
    </row>
    <row r="168" spans="1:4" ht="18.75" customHeight="1" x14ac:dyDescent="0.35">
      <c r="A168" s="77"/>
      <c r="B168" s="77"/>
      <c r="C168" s="77"/>
      <c r="D168" s="77"/>
    </row>
    <row r="169" spans="1:4" ht="18.75" customHeight="1" x14ac:dyDescent="0.35">
      <c r="A169" s="77"/>
      <c r="B169" s="77"/>
      <c r="C169" s="77"/>
      <c r="D169" s="77"/>
    </row>
    <row r="170" spans="1:4" ht="18.75" customHeight="1" x14ac:dyDescent="0.35">
      <c r="A170" s="77"/>
      <c r="B170" s="77"/>
      <c r="C170" s="77"/>
      <c r="D170" s="77"/>
    </row>
    <row r="171" spans="1:4" ht="18.75" customHeight="1" x14ac:dyDescent="0.35">
      <c r="A171" s="77"/>
      <c r="B171" s="77"/>
      <c r="C171" s="77"/>
      <c r="D171" s="77"/>
    </row>
    <row r="172" spans="1:4" ht="18.75" customHeight="1" x14ac:dyDescent="0.35">
      <c r="A172" s="77"/>
      <c r="B172" s="77"/>
      <c r="C172" s="77"/>
      <c r="D172" s="77"/>
    </row>
    <row r="173" spans="1:4" ht="18.75" customHeight="1" x14ac:dyDescent="0.35">
      <c r="A173" s="77"/>
      <c r="B173" s="77"/>
      <c r="C173" s="77"/>
      <c r="D173" s="77"/>
    </row>
    <row r="174" spans="1:4" ht="18.75" customHeight="1" x14ac:dyDescent="0.35">
      <c r="A174" s="77"/>
      <c r="B174" s="77"/>
      <c r="C174" s="77"/>
      <c r="D174" s="77"/>
    </row>
    <row r="175" spans="1:4" ht="18.75" customHeight="1" x14ac:dyDescent="0.35">
      <c r="A175" s="77"/>
      <c r="B175" s="77"/>
      <c r="C175" s="77"/>
      <c r="D175" s="77"/>
    </row>
    <row r="176" spans="1:4" ht="18.75" customHeight="1" x14ac:dyDescent="0.35">
      <c r="A176" s="77"/>
      <c r="B176" s="77"/>
      <c r="C176" s="77"/>
      <c r="D176" s="77"/>
    </row>
    <row r="177" spans="1:4" ht="18.75" customHeight="1" x14ac:dyDescent="0.35">
      <c r="A177" s="77"/>
      <c r="B177" s="77"/>
      <c r="C177" s="77"/>
      <c r="D177" s="77"/>
    </row>
    <row r="178" spans="1:4" ht="18.75" customHeight="1" x14ac:dyDescent="0.35">
      <c r="A178" s="77"/>
      <c r="B178" s="77"/>
      <c r="C178" s="77"/>
      <c r="D178" s="77"/>
    </row>
    <row r="179" spans="1:4" ht="18.75" customHeight="1" x14ac:dyDescent="0.35">
      <c r="A179" s="77"/>
      <c r="B179" s="77"/>
      <c r="C179" s="77"/>
      <c r="D179" s="77"/>
    </row>
    <row r="180" spans="1:4" ht="18.75" customHeight="1" x14ac:dyDescent="0.35">
      <c r="A180" s="77"/>
      <c r="B180" s="77"/>
      <c r="C180" s="77"/>
      <c r="D180" s="77"/>
    </row>
    <row r="181" spans="1:4" ht="18.75" customHeight="1" x14ac:dyDescent="0.35">
      <c r="A181" s="77"/>
      <c r="B181" s="77"/>
      <c r="C181" s="77"/>
      <c r="D181" s="77"/>
    </row>
    <row r="182" spans="1:4" ht="18.75" customHeight="1" x14ac:dyDescent="0.35">
      <c r="A182" s="77"/>
      <c r="B182" s="77"/>
      <c r="C182" s="77"/>
      <c r="D182" s="77"/>
    </row>
    <row r="183" spans="1:4" ht="18.75" customHeight="1" x14ac:dyDescent="0.35">
      <c r="A183" s="77"/>
      <c r="B183" s="77"/>
      <c r="C183" s="77"/>
      <c r="D183" s="77"/>
    </row>
    <row r="184" spans="1:4" ht="18.75" customHeight="1" x14ac:dyDescent="0.35">
      <c r="A184" s="77"/>
      <c r="B184" s="77"/>
      <c r="C184" s="77"/>
      <c r="D184" s="77"/>
    </row>
    <row r="185" spans="1:4" ht="18.75" customHeight="1" x14ac:dyDescent="0.35">
      <c r="A185" s="77"/>
      <c r="B185" s="77"/>
      <c r="C185" s="77"/>
      <c r="D185" s="77"/>
    </row>
    <row r="186" spans="1:4" ht="18.75" customHeight="1" x14ac:dyDescent="0.35">
      <c r="A186" s="77"/>
      <c r="B186" s="77"/>
      <c r="C186" s="77"/>
      <c r="D186" s="77"/>
    </row>
    <row r="187" spans="1:4" ht="18.75" customHeight="1" x14ac:dyDescent="0.35">
      <c r="A187" s="77"/>
      <c r="B187" s="77"/>
      <c r="C187" s="77"/>
      <c r="D187" s="77"/>
    </row>
    <row r="188" spans="1:4" ht="18.75" customHeight="1" x14ac:dyDescent="0.35">
      <c r="A188" s="77"/>
      <c r="B188" s="77"/>
      <c r="C188" s="77"/>
      <c r="D188" s="77"/>
    </row>
    <row r="189" spans="1:4" ht="18.75" customHeight="1" x14ac:dyDescent="0.35">
      <c r="A189" s="77"/>
      <c r="B189" s="77"/>
      <c r="C189" s="77"/>
      <c r="D189" s="77"/>
    </row>
    <row r="190" spans="1:4" ht="18.75" customHeight="1" x14ac:dyDescent="0.35">
      <c r="A190" s="77"/>
      <c r="B190" s="77"/>
      <c r="C190" s="77"/>
      <c r="D190" s="77"/>
    </row>
    <row r="191" spans="1:4" ht="18.75" customHeight="1" x14ac:dyDescent="0.35">
      <c r="A191" s="77"/>
      <c r="B191" s="77"/>
      <c r="C191" s="77"/>
      <c r="D191" s="77"/>
    </row>
    <row r="192" spans="1:4" ht="18.75" customHeight="1" x14ac:dyDescent="0.35">
      <c r="A192" s="77"/>
      <c r="B192" s="77"/>
      <c r="C192" s="77"/>
      <c r="D192" s="77"/>
    </row>
    <row r="193" spans="1:4" ht="18.75" customHeight="1" x14ac:dyDescent="0.35">
      <c r="A193" s="77"/>
      <c r="B193" s="77"/>
      <c r="C193" s="77"/>
      <c r="D193" s="77"/>
    </row>
    <row r="194" spans="1:4" ht="18.75" customHeight="1" x14ac:dyDescent="0.35">
      <c r="A194" s="77"/>
      <c r="B194" s="77"/>
      <c r="C194" s="77"/>
      <c r="D194" s="77"/>
    </row>
    <row r="195" spans="1:4" ht="18.75" customHeight="1" x14ac:dyDescent="0.35">
      <c r="A195" s="77"/>
      <c r="B195" s="77"/>
      <c r="C195" s="77"/>
      <c r="D195" s="77"/>
    </row>
    <row r="196" spans="1:4" ht="18.75" customHeight="1" x14ac:dyDescent="0.35">
      <c r="A196" s="77"/>
      <c r="B196" s="77"/>
      <c r="C196" s="77"/>
      <c r="D196" s="77"/>
    </row>
    <row r="197" spans="1:4" ht="18.75" customHeight="1" x14ac:dyDescent="0.35">
      <c r="A197" s="77"/>
      <c r="B197" s="77"/>
      <c r="C197" s="77"/>
      <c r="D197" s="77"/>
    </row>
    <row r="198" spans="1:4" ht="18.75" customHeight="1" x14ac:dyDescent="0.35">
      <c r="A198" s="77"/>
      <c r="B198" s="77"/>
      <c r="C198" s="77"/>
      <c r="D198" s="77"/>
    </row>
    <row r="199" spans="1:4" ht="18.75" customHeight="1" x14ac:dyDescent="0.35">
      <c r="A199" s="77"/>
      <c r="B199" s="77"/>
      <c r="C199" s="77"/>
      <c r="D199" s="77"/>
    </row>
    <row r="200" spans="1:4" ht="18.75" customHeight="1" x14ac:dyDescent="0.35">
      <c r="A200" s="77"/>
      <c r="B200" s="77"/>
      <c r="C200" s="77"/>
      <c r="D200" s="77"/>
    </row>
    <row r="201" spans="1:4" ht="18.75" customHeight="1" x14ac:dyDescent="0.35">
      <c r="A201" s="77"/>
      <c r="B201" s="77"/>
      <c r="C201" s="77"/>
      <c r="D201" s="77"/>
    </row>
    <row r="202" spans="1:4" ht="18.75" customHeight="1" x14ac:dyDescent="0.35">
      <c r="A202" s="77"/>
      <c r="B202" s="77"/>
      <c r="C202" s="77"/>
      <c r="D202" s="77"/>
    </row>
    <row r="203" spans="1:4" ht="18.75" customHeight="1" x14ac:dyDescent="0.35">
      <c r="A203" s="77"/>
      <c r="B203" s="77"/>
      <c r="C203" s="77"/>
      <c r="D203" s="77"/>
    </row>
    <row r="204" spans="1:4" ht="18.75" customHeight="1" x14ac:dyDescent="0.35">
      <c r="A204" s="77"/>
      <c r="B204" s="77"/>
      <c r="C204" s="77"/>
      <c r="D204" s="77"/>
    </row>
    <row r="205" spans="1:4" ht="18.75" customHeight="1" x14ac:dyDescent="0.35">
      <c r="A205" s="77"/>
      <c r="B205" s="77"/>
      <c r="C205" s="77"/>
      <c r="D205" s="77"/>
    </row>
    <row r="206" spans="1:4" ht="18.75" customHeight="1" x14ac:dyDescent="0.35">
      <c r="A206" s="77"/>
      <c r="B206" s="77"/>
      <c r="C206" s="77"/>
      <c r="D206" s="77"/>
    </row>
    <row r="207" spans="1:4" ht="18.75" customHeight="1" x14ac:dyDescent="0.35">
      <c r="A207" s="77"/>
      <c r="B207" s="77"/>
      <c r="C207" s="77"/>
      <c r="D207" s="77"/>
    </row>
    <row r="208" spans="1:4" ht="18.75" customHeight="1" x14ac:dyDescent="0.35">
      <c r="A208" s="77"/>
      <c r="B208" s="77"/>
      <c r="C208" s="77"/>
      <c r="D208" s="77"/>
    </row>
    <row r="209" spans="1:4" ht="18.75" customHeight="1" x14ac:dyDescent="0.35">
      <c r="A209" s="77"/>
      <c r="B209" s="77"/>
      <c r="C209" s="77"/>
      <c r="D209" s="77"/>
    </row>
    <row r="210" spans="1:4" ht="18.75" customHeight="1" x14ac:dyDescent="0.35">
      <c r="A210" s="77"/>
      <c r="B210" s="77"/>
      <c r="C210" s="77"/>
      <c r="D210" s="77"/>
    </row>
    <row r="211" spans="1:4" ht="18.75" customHeight="1" x14ac:dyDescent="0.35">
      <c r="A211" s="77"/>
      <c r="B211" s="77"/>
      <c r="C211" s="77"/>
      <c r="D211" s="77"/>
    </row>
    <row r="212" spans="1:4" ht="18.75" customHeight="1" x14ac:dyDescent="0.35">
      <c r="A212" s="77"/>
      <c r="B212" s="77"/>
      <c r="C212" s="77"/>
      <c r="D212" s="77"/>
    </row>
    <row r="213" spans="1:4" ht="18.75" customHeight="1" x14ac:dyDescent="0.35">
      <c r="A213" s="77"/>
      <c r="B213" s="77"/>
      <c r="C213" s="77"/>
      <c r="D213" s="77"/>
    </row>
    <row r="214" spans="1:4" ht="18.75" customHeight="1" x14ac:dyDescent="0.35">
      <c r="A214" s="77"/>
      <c r="B214" s="77"/>
      <c r="C214" s="77"/>
      <c r="D214" s="77"/>
    </row>
    <row r="215" spans="1:4" ht="18.75" customHeight="1" x14ac:dyDescent="0.35">
      <c r="A215" s="77"/>
      <c r="B215" s="77"/>
      <c r="C215" s="77"/>
      <c r="D215" s="77"/>
    </row>
    <row r="216" spans="1:4" ht="18.75" customHeight="1" x14ac:dyDescent="0.35">
      <c r="A216" s="77"/>
      <c r="B216" s="77"/>
      <c r="C216" s="77"/>
      <c r="D216" s="77"/>
    </row>
    <row r="217" spans="1:4" ht="18.75" customHeight="1" x14ac:dyDescent="0.35">
      <c r="A217" s="77"/>
      <c r="B217" s="77"/>
      <c r="C217" s="77"/>
      <c r="D217" s="77"/>
    </row>
    <row r="218" spans="1:4" ht="18.75" customHeight="1" x14ac:dyDescent="0.35">
      <c r="A218" s="77"/>
      <c r="B218" s="77"/>
      <c r="C218" s="77"/>
      <c r="D218" s="77"/>
    </row>
    <row r="219" spans="1:4" ht="18.75" customHeight="1" x14ac:dyDescent="0.35">
      <c r="A219" s="77"/>
      <c r="B219" s="77"/>
      <c r="C219" s="77"/>
      <c r="D219" s="77"/>
    </row>
    <row r="220" spans="1:4" ht="18.75" customHeight="1" x14ac:dyDescent="0.35">
      <c r="A220" s="77"/>
      <c r="B220" s="77"/>
      <c r="C220" s="77"/>
      <c r="D220" s="77"/>
    </row>
    <row r="221" spans="1:4" ht="18.75" customHeight="1" x14ac:dyDescent="0.35">
      <c r="A221" s="77"/>
      <c r="B221" s="77"/>
      <c r="C221" s="77"/>
      <c r="D221" s="77"/>
    </row>
    <row r="222" spans="1:4" ht="18.75" customHeight="1" x14ac:dyDescent="0.35">
      <c r="A222" s="77"/>
      <c r="B222" s="77"/>
      <c r="C222" s="77"/>
      <c r="D222" s="77"/>
    </row>
    <row r="223" spans="1:4" ht="18.75" customHeight="1" x14ac:dyDescent="0.35">
      <c r="A223" s="77"/>
      <c r="B223" s="77"/>
      <c r="C223" s="77"/>
      <c r="D223" s="77"/>
    </row>
    <row r="224" spans="1:4" ht="18.75" customHeight="1" x14ac:dyDescent="0.35">
      <c r="A224" s="77"/>
      <c r="B224" s="77"/>
      <c r="C224" s="77"/>
      <c r="D224" s="77"/>
    </row>
    <row r="225" spans="1:4" ht="18.75" customHeight="1" x14ac:dyDescent="0.35">
      <c r="A225" s="77"/>
      <c r="B225" s="77"/>
      <c r="C225" s="77"/>
      <c r="D225" s="77"/>
    </row>
    <row r="226" spans="1:4" ht="18.75" customHeight="1" x14ac:dyDescent="0.35">
      <c r="A226" s="77"/>
      <c r="B226" s="77"/>
      <c r="C226" s="77"/>
      <c r="D226" s="77"/>
    </row>
    <row r="227" spans="1:4" ht="18.75" customHeight="1" x14ac:dyDescent="0.35">
      <c r="A227" s="77"/>
      <c r="B227" s="77"/>
      <c r="C227" s="77"/>
      <c r="D227" s="77"/>
    </row>
    <row r="228" spans="1:4" ht="18.75" customHeight="1" x14ac:dyDescent="0.35">
      <c r="A228" s="77"/>
      <c r="B228" s="77"/>
      <c r="C228" s="77"/>
      <c r="D228" s="77"/>
    </row>
    <row r="229" spans="1:4" ht="18.75" customHeight="1" x14ac:dyDescent="0.35">
      <c r="A229" s="77"/>
      <c r="B229" s="77"/>
      <c r="C229" s="77"/>
      <c r="D229" s="77"/>
    </row>
    <row r="230" spans="1:4" ht="18.75" customHeight="1" x14ac:dyDescent="0.35">
      <c r="A230" s="77"/>
      <c r="B230" s="77"/>
      <c r="C230" s="77"/>
      <c r="D230" s="77"/>
    </row>
    <row r="231" spans="1:4" ht="18.75" customHeight="1" x14ac:dyDescent="0.35">
      <c r="A231" s="77"/>
      <c r="B231" s="77"/>
      <c r="C231" s="77"/>
      <c r="D231" s="77"/>
    </row>
    <row r="232" spans="1:4" ht="18.75" customHeight="1" x14ac:dyDescent="0.35">
      <c r="A232" s="77"/>
      <c r="B232" s="77"/>
      <c r="C232" s="77"/>
      <c r="D232" s="77"/>
    </row>
    <row r="233" spans="1:4" ht="18.75" customHeight="1" x14ac:dyDescent="0.35">
      <c r="A233" s="77"/>
      <c r="B233" s="77"/>
      <c r="C233" s="77"/>
      <c r="D233" s="77"/>
    </row>
    <row r="234" spans="1:4" ht="18.75" customHeight="1" x14ac:dyDescent="0.35">
      <c r="A234" s="77"/>
      <c r="B234" s="77"/>
      <c r="C234" s="77"/>
      <c r="D234" s="77"/>
    </row>
    <row r="235" spans="1:4" ht="18.75" customHeight="1" x14ac:dyDescent="0.35">
      <c r="A235" s="77"/>
      <c r="B235" s="77"/>
      <c r="C235" s="77"/>
      <c r="D235" s="77"/>
    </row>
    <row r="236" spans="1:4" ht="18.75" customHeight="1" x14ac:dyDescent="0.35">
      <c r="A236" s="77"/>
      <c r="B236" s="77"/>
      <c r="C236" s="77"/>
      <c r="D236" s="77"/>
    </row>
    <row r="237" spans="1:4" ht="18.75" customHeight="1" x14ac:dyDescent="0.35">
      <c r="A237" s="77"/>
      <c r="B237" s="77"/>
      <c r="C237" s="77"/>
      <c r="D237" s="77"/>
    </row>
    <row r="238" spans="1:4" ht="18.75" customHeight="1" x14ac:dyDescent="0.35">
      <c r="A238" s="77"/>
      <c r="B238" s="77"/>
      <c r="C238" s="77"/>
      <c r="D238" s="77"/>
    </row>
    <row r="239" spans="1:4" ht="18.75" customHeight="1" x14ac:dyDescent="0.35">
      <c r="A239" s="77"/>
      <c r="B239" s="77"/>
      <c r="C239" s="77"/>
      <c r="D239" s="77"/>
    </row>
    <row r="240" spans="1:4" ht="18.75" customHeight="1" x14ac:dyDescent="0.35">
      <c r="A240" s="77"/>
      <c r="B240" s="77"/>
      <c r="C240" s="77"/>
      <c r="D240" s="77"/>
    </row>
    <row r="241" spans="1:4" ht="18.75" customHeight="1" x14ac:dyDescent="0.35">
      <c r="A241" s="77"/>
      <c r="B241" s="77"/>
      <c r="C241" s="77"/>
      <c r="D241" s="77"/>
    </row>
    <row r="242" spans="1:4" ht="18.75" customHeight="1" x14ac:dyDescent="0.35">
      <c r="A242" s="77"/>
      <c r="B242" s="77"/>
      <c r="C242" s="77"/>
      <c r="D242" s="77"/>
    </row>
    <row r="243" spans="1:4" ht="18.75" customHeight="1" x14ac:dyDescent="0.35">
      <c r="A243" s="77"/>
      <c r="B243" s="77"/>
      <c r="C243" s="77"/>
      <c r="D243" s="77"/>
    </row>
    <row r="244" spans="1:4" ht="18.75" customHeight="1" x14ac:dyDescent="0.35">
      <c r="A244" s="77"/>
      <c r="B244" s="77"/>
      <c r="C244" s="77"/>
      <c r="D244" s="77"/>
    </row>
    <row r="245" spans="1:4" ht="18.75" customHeight="1" x14ac:dyDescent="0.35">
      <c r="A245" s="77"/>
      <c r="B245" s="77"/>
      <c r="C245" s="77"/>
      <c r="D245" s="77"/>
    </row>
    <row r="246" spans="1:4" ht="18.75" customHeight="1" x14ac:dyDescent="0.35">
      <c r="A246" s="77"/>
      <c r="B246" s="77"/>
      <c r="C246" s="77"/>
      <c r="D246" s="77"/>
    </row>
    <row r="247" spans="1:4" ht="18.75" customHeight="1" x14ac:dyDescent="0.35">
      <c r="A247" s="77"/>
      <c r="B247" s="77"/>
      <c r="C247" s="77"/>
      <c r="D247" s="77"/>
    </row>
    <row r="248" spans="1:4" ht="18.75" customHeight="1" x14ac:dyDescent="0.35">
      <c r="A248" s="77"/>
      <c r="B248" s="77"/>
      <c r="C248" s="77"/>
      <c r="D248" s="77"/>
    </row>
    <row r="249" spans="1:4" ht="18.75" customHeight="1" x14ac:dyDescent="0.35">
      <c r="A249" s="77"/>
      <c r="B249" s="77"/>
      <c r="C249" s="77"/>
      <c r="D249" s="77"/>
    </row>
    <row r="250" spans="1:4" ht="18.75" customHeight="1" x14ac:dyDescent="0.35">
      <c r="A250" s="77"/>
      <c r="B250" s="77"/>
      <c r="C250" s="77"/>
      <c r="D250" s="77"/>
    </row>
    <row r="251" spans="1:4" ht="18.75" customHeight="1" x14ac:dyDescent="0.35">
      <c r="A251" s="77"/>
      <c r="B251" s="77"/>
      <c r="C251" s="77"/>
      <c r="D251" s="77"/>
    </row>
    <row r="252" spans="1:4" ht="18.75" customHeight="1" x14ac:dyDescent="0.35">
      <c r="A252" s="77"/>
      <c r="B252" s="77"/>
      <c r="C252" s="77"/>
      <c r="D252" s="77"/>
    </row>
    <row r="253" spans="1:4" ht="18.75" customHeight="1" x14ac:dyDescent="0.35">
      <c r="A253" s="77"/>
      <c r="B253" s="77"/>
      <c r="C253" s="77"/>
      <c r="D253" s="77"/>
    </row>
    <row r="254" spans="1:4" ht="18.75" customHeight="1" x14ac:dyDescent="0.35">
      <c r="A254" s="77"/>
      <c r="B254" s="77"/>
      <c r="C254" s="77"/>
      <c r="D254" s="77"/>
    </row>
    <row r="255" spans="1:4" ht="18.75" customHeight="1" x14ac:dyDescent="0.35">
      <c r="A255" s="77"/>
      <c r="B255" s="77"/>
      <c r="C255" s="77"/>
      <c r="D255" s="77"/>
    </row>
    <row r="256" spans="1:4" ht="18.75" customHeight="1" x14ac:dyDescent="0.35">
      <c r="A256" s="77"/>
      <c r="B256" s="77"/>
      <c r="C256" s="77"/>
      <c r="D256" s="77"/>
    </row>
    <row r="257" spans="1:4" ht="18.75" customHeight="1" x14ac:dyDescent="0.35">
      <c r="A257" s="77"/>
      <c r="B257" s="77"/>
      <c r="C257" s="77"/>
      <c r="D257" s="77"/>
    </row>
    <row r="258" spans="1:4" ht="18.75" customHeight="1" x14ac:dyDescent="0.35">
      <c r="A258" s="77"/>
      <c r="B258" s="77"/>
      <c r="C258" s="77"/>
      <c r="D258" s="77"/>
    </row>
    <row r="259" spans="1:4" ht="18.75" customHeight="1" x14ac:dyDescent="0.35">
      <c r="A259" s="77"/>
      <c r="B259" s="77"/>
      <c r="C259" s="77"/>
      <c r="D259" s="77"/>
    </row>
    <row r="260" spans="1:4" ht="18.75" customHeight="1" x14ac:dyDescent="0.35">
      <c r="A260" s="77"/>
      <c r="B260" s="77"/>
      <c r="C260" s="77"/>
      <c r="D260" s="77"/>
    </row>
    <row r="261" spans="1:4" ht="18.75" customHeight="1" x14ac:dyDescent="0.35">
      <c r="A261" s="77"/>
      <c r="B261" s="77"/>
      <c r="C261" s="77"/>
      <c r="D261" s="77"/>
    </row>
    <row r="262" spans="1:4" ht="18.75" customHeight="1" x14ac:dyDescent="0.35">
      <c r="A262" s="77"/>
      <c r="B262" s="77"/>
      <c r="C262" s="77"/>
      <c r="D262" s="77"/>
    </row>
    <row r="263" spans="1:4" ht="18.75" customHeight="1" x14ac:dyDescent="0.35">
      <c r="A263" s="77"/>
      <c r="B263" s="77"/>
      <c r="C263" s="77"/>
      <c r="D263" s="77"/>
    </row>
    <row r="264" spans="1:4" ht="18.75" customHeight="1" x14ac:dyDescent="0.35">
      <c r="A264" s="77"/>
      <c r="B264" s="77"/>
      <c r="C264" s="77"/>
      <c r="D264" s="77"/>
    </row>
    <row r="265" spans="1:4" ht="18.75" customHeight="1" x14ac:dyDescent="0.35">
      <c r="A265" s="77"/>
      <c r="B265" s="77"/>
      <c r="C265" s="77"/>
      <c r="D265" s="77"/>
    </row>
    <row r="266" spans="1:4" ht="18.75" customHeight="1" x14ac:dyDescent="0.35">
      <c r="A266" s="77"/>
      <c r="B266" s="77"/>
      <c r="C266" s="77"/>
      <c r="D266" s="77"/>
    </row>
    <row r="267" spans="1:4" ht="18.75" customHeight="1" x14ac:dyDescent="0.35">
      <c r="A267" s="77"/>
      <c r="B267" s="77"/>
      <c r="C267" s="77"/>
      <c r="D267" s="77"/>
    </row>
    <row r="268" spans="1:4" ht="18.75" customHeight="1" x14ac:dyDescent="0.35">
      <c r="A268" s="77"/>
      <c r="B268" s="77"/>
      <c r="C268" s="77"/>
      <c r="D268" s="77"/>
    </row>
    <row r="269" spans="1:4" ht="18.75" customHeight="1" x14ac:dyDescent="0.35">
      <c r="A269" s="77"/>
      <c r="B269" s="77"/>
      <c r="C269" s="77"/>
      <c r="D269" s="77"/>
    </row>
    <row r="270" spans="1:4" ht="18.75" customHeight="1" x14ac:dyDescent="0.35">
      <c r="A270" s="77"/>
      <c r="B270" s="77"/>
      <c r="C270" s="77"/>
      <c r="D270" s="77"/>
    </row>
    <row r="271" spans="1:4" ht="18.75" customHeight="1" x14ac:dyDescent="0.35">
      <c r="A271" s="77"/>
      <c r="B271" s="77"/>
      <c r="C271" s="77"/>
      <c r="D271" s="77"/>
    </row>
    <row r="272" spans="1:4" ht="18.75" customHeight="1" x14ac:dyDescent="0.35">
      <c r="A272" s="77"/>
      <c r="B272" s="77"/>
      <c r="C272" s="77"/>
      <c r="D272" s="77"/>
    </row>
    <row r="273" spans="1:4" ht="18.75" customHeight="1" x14ac:dyDescent="0.35">
      <c r="A273" s="77"/>
      <c r="B273" s="77"/>
      <c r="C273" s="77"/>
      <c r="D273" s="77"/>
    </row>
    <row r="274" spans="1:4" ht="18.75" customHeight="1" x14ac:dyDescent="0.35">
      <c r="A274" s="77"/>
      <c r="B274" s="77"/>
      <c r="C274" s="77"/>
      <c r="D274" s="77"/>
    </row>
    <row r="275" spans="1:4" ht="18.75" customHeight="1" x14ac:dyDescent="0.35">
      <c r="A275" s="77"/>
      <c r="B275" s="77"/>
      <c r="C275" s="77"/>
      <c r="D275" s="77"/>
    </row>
    <row r="276" spans="1:4" ht="18.75" customHeight="1" x14ac:dyDescent="0.35">
      <c r="A276" s="77"/>
      <c r="B276" s="77"/>
      <c r="C276" s="77"/>
      <c r="D276" s="77"/>
    </row>
    <row r="277" spans="1:4" ht="18.75" customHeight="1" x14ac:dyDescent="0.35">
      <c r="A277" s="77"/>
      <c r="B277" s="77"/>
      <c r="C277" s="77"/>
      <c r="D277" s="77"/>
    </row>
    <row r="278" spans="1:4" ht="18.75" customHeight="1" x14ac:dyDescent="0.35">
      <c r="A278" s="77"/>
      <c r="B278" s="77"/>
      <c r="C278" s="77"/>
      <c r="D278" s="77"/>
    </row>
    <row r="279" spans="1:4" ht="18.75" customHeight="1" x14ac:dyDescent="0.35">
      <c r="A279" s="77"/>
      <c r="B279" s="77"/>
      <c r="C279" s="77"/>
      <c r="D279" s="77"/>
    </row>
    <row r="280" spans="1:4" ht="18.75" customHeight="1" x14ac:dyDescent="0.35">
      <c r="A280" s="77"/>
      <c r="B280" s="77"/>
      <c r="C280" s="77"/>
      <c r="D280" s="77"/>
    </row>
    <row r="281" spans="1:4" ht="18.75" customHeight="1" x14ac:dyDescent="0.35">
      <c r="A281" s="77"/>
      <c r="B281" s="77"/>
      <c r="C281" s="77"/>
      <c r="D281" s="77"/>
    </row>
    <row r="282" spans="1:4" ht="18.75" customHeight="1" x14ac:dyDescent="0.35">
      <c r="A282" s="77"/>
      <c r="B282" s="77"/>
      <c r="C282" s="77"/>
      <c r="D282" s="77"/>
    </row>
    <row r="283" spans="1:4" ht="18.75" customHeight="1" x14ac:dyDescent="0.35">
      <c r="A283" s="77"/>
      <c r="B283" s="77"/>
      <c r="C283" s="77"/>
      <c r="D283" s="77"/>
    </row>
    <row r="284" spans="1:4" ht="18.75" customHeight="1" x14ac:dyDescent="0.35">
      <c r="A284" s="77"/>
      <c r="B284" s="77"/>
      <c r="C284" s="77"/>
      <c r="D284" s="77"/>
    </row>
    <row r="285" spans="1:4" ht="18.75" customHeight="1" x14ac:dyDescent="0.35">
      <c r="A285" s="77"/>
      <c r="B285" s="77"/>
      <c r="C285" s="77"/>
      <c r="D285" s="77"/>
    </row>
    <row r="286" spans="1:4" ht="18.75" customHeight="1" x14ac:dyDescent="0.35">
      <c r="A286" s="77"/>
      <c r="B286" s="77"/>
      <c r="C286" s="77"/>
      <c r="D286" s="77"/>
    </row>
    <row r="287" spans="1:4" ht="18.75" customHeight="1" x14ac:dyDescent="0.35">
      <c r="A287" s="77"/>
      <c r="B287" s="77"/>
      <c r="C287" s="77"/>
      <c r="D287" s="77"/>
    </row>
    <row r="288" spans="1:4" ht="18.75" customHeight="1" x14ac:dyDescent="0.35">
      <c r="A288" s="77"/>
      <c r="B288" s="77"/>
      <c r="C288" s="77"/>
      <c r="D288" s="77"/>
    </row>
    <row r="289" spans="1:4" ht="18.75" customHeight="1" x14ac:dyDescent="0.35">
      <c r="A289" s="77"/>
      <c r="B289" s="77"/>
      <c r="C289" s="77"/>
      <c r="D289" s="77"/>
    </row>
    <row r="290" spans="1:4" ht="18.75" customHeight="1" x14ac:dyDescent="0.35">
      <c r="A290" s="77"/>
      <c r="B290" s="77"/>
      <c r="C290" s="77"/>
      <c r="D290" s="77"/>
    </row>
    <row r="291" spans="1:4" ht="18.75" customHeight="1" x14ac:dyDescent="0.35">
      <c r="A291" s="77"/>
      <c r="B291" s="77"/>
      <c r="C291" s="77"/>
      <c r="D291" s="77"/>
    </row>
    <row r="292" spans="1:4" ht="18.75" customHeight="1" x14ac:dyDescent="0.35">
      <c r="A292" s="77"/>
      <c r="B292" s="77"/>
      <c r="C292" s="77"/>
      <c r="D292" s="77"/>
    </row>
    <row r="293" spans="1:4" ht="18.75" customHeight="1" x14ac:dyDescent="0.35">
      <c r="A293" s="77"/>
      <c r="B293" s="77"/>
      <c r="C293" s="77"/>
      <c r="D293" s="77"/>
    </row>
    <row r="294" spans="1:4" ht="18.75" customHeight="1" x14ac:dyDescent="0.35">
      <c r="A294" s="77"/>
      <c r="B294" s="77"/>
      <c r="C294" s="77"/>
      <c r="D294" s="77"/>
    </row>
    <row r="295" spans="1:4" ht="18.75" customHeight="1" x14ac:dyDescent="0.35">
      <c r="A295" s="77"/>
      <c r="B295" s="77"/>
      <c r="C295" s="77"/>
      <c r="D295" s="77"/>
    </row>
    <row r="296" spans="1:4" ht="18.75" customHeight="1" x14ac:dyDescent="0.35">
      <c r="A296" s="77"/>
      <c r="B296" s="77"/>
      <c r="C296" s="77"/>
      <c r="D296" s="77"/>
    </row>
    <row r="297" spans="1:4" ht="18.75" customHeight="1" x14ac:dyDescent="0.35">
      <c r="A297" s="77"/>
      <c r="B297" s="77"/>
      <c r="C297" s="77"/>
      <c r="D297" s="77"/>
    </row>
    <row r="298" spans="1:4" ht="18.75" customHeight="1" x14ac:dyDescent="0.35">
      <c r="A298" s="77"/>
      <c r="B298" s="77"/>
      <c r="C298" s="77"/>
      <c r="D298" s="77"/>
    </row>
    <row r="299" spans="1:4" ht="18.75" customHeight="1" x14ac:dyDescent="0.35">
      <c r="A299" s="77"/>
      <c r="B299" s="77"/>
      <c r="C299" s="77"/>
      <c r="D299" s="77"/>
    </row>
    <row r="300" spans="1:4" ht="18.75" customHeight="1" x14ac:dyDescent="0.35">
      <c r="A300" s="77"/>
      <c r="B300" s="77"/>
      <c r="C300" s="77"/>
      <c r="D300" s="77"/>
    </row>
    <row r="301" spans="1:4" ht="18.75" customHeight="1" x14ac:dyDescent="0.35">
      <c r="A301" s="77"/>
      <c r="B301" s="77"/>
      <c r="C301" s="77"/>
      <c r="D301" s="77"/>
    </row>
    <row r="302" spans="1:4" ht="18.75" customHeight="1" x14ac:dyDescent="0.35">
      <c r="A302" s="77"/>
      <c r="B302" s="77"/>
      <c r="C302" s="77"/>
      <c r="D302" s="77"/>
    </row>
    <row r="303" spans="1:4" ht="18.75" customHeight="1" x14ac:dyDescent="0.35">
      <c r="A303" s="77"/>
      <c r="B303" s="77"/>
      <c r="C303" s="77"/>
      <c r="D303" s="77"/>
    </row>
    <row r="304" spans="1:4" ht="18.75" customHeight="1" x14ac:dyDescent="0.35">
      <c r="A304" s="77"/>
      <c r="B304" s="77"/>
      <c r="C304" s="77"/>
      <c r="D304" s="77"/>
    </row>
    <row r="305" spans="1:4" ht="18.75" customHeight="1" x14ac:dyDescent="0.35">
      <c r="A305" s="77"/>
      <c r="B305" s="77"/>
      <c r="C305" s="77"/>
      <c r="D305" s="77"/>
    </row>
    <row r="306" spans="1:4" ht="18.75" customHeight="1" x14ac:dyDescent="0.35">
      <c r="A306" s="77"/>
      <c r="B306" s="77"/>
      <c r="C306" s="77"/>
      <c r="D306" s="77"/>
    </row>
    <row r="307" spans="1:4" ht="18.75" customHeight="1" x14ac:dyDescent="0.35">
      <c r="A307" s="77"/>
      <c r="B307" s="77"/>
      <c r="C307" s="77"/>
      <c r="D307" s="77"/>
    </row>
    <row r="308" spans="1:4" ht="18.75" customHeight="1" x14ac:dyDescent="0.35">
      <c r="A308" s="77"/>
      <c r="B308" s="77"/>
      <c r="C308" s="77"/>
      <c r="D308" s="77"/>
    </row>
    <row r="309" spans="1:4" ht="18.75" customHeight="1" x14ac:dyDescent="0.35">
      <c r="A309" s="77"/>
      <c r="B309" s="77"/>
      <c r="C309" s="77"/>
      <c r="D309" s="77"/>
    </row>
    <row r="310" spans="1:4" ht="18.75" customHeight="1" x14ac:dyDescent="0.35">
      <c r="A310" s="77"/>
      <c r="B310" s="77"/>
      <c r="C310" s="77"/>
      <c r="D310" s="77"/>
    </row>
    <row r="311" spans="1:4" ht="18.75" customHeight="1" x14ac:dyDescent="0.35">
      <c r="A311" s="77"/>
      <c r="B311" s="77"/>
      <c r="C311" s="77"/>
      <c r="D311" s="77"/>
    </row>
    <row r="312" spans="1:4" ht="18.75" customHeight="1" x14ac:dyDescent="0.35">
      <c r="A312" s="77"/>
      <c r="B312" s="77"/>
      <c r="C312" s="77"/>
      <c r="D312" s="77"/>
    </row>
    <row r="313" spans="1:4" ht="18.75" customHeight="1" x14ac:dyDescent="0.35">
      <c r="A313" s="77"/>
      <c r="B313" s="77"/>
      <c r="C313" s="77"/>
      <c r="D313" s="77"/>
    </row>
    <row r="314" spans="1:4" ht="18.75" customHeight="1" x14ac:dyDescent="0.35">
      <c r="A314" s="77"/>
      <c r="B314" s="77"/>
      <c r="C314" s="77"/>
      <c r="D314" s="77"/>
    </row>
    <row r="315" spans="1:4" ht="18.75" customHeight="1" x14ac:dyDescent="0.35">
      <c r="A315" s="77"/>
      <c r="B315" s="77"/>
      <c r="C315" s="77"/>
      <c r="D315" s="77"/>
    </row>
    <row r="316" spans="1:4" ht="18.75" customHeight="1" x14ac:dyDescent="0.35">
      <c r="A316" s="77"/>
      <c r="B316" s="77"/>
      <c r="C316" s="77"/>
      <c r="D316" s="77"/>
    </row>
    <row r="317" spans="1:4" ht="18.75" customHeight="1" x14ac:dyDescent="0.35">
      <c r="A317" s="77"/>
      <c r="B317" s="77"/>
      <c r="C317" s="77"/>
      <c r="D317" s="77"/>
    </row>
    <row r="318" spans="1:4" ht="18.75" customHeight="1" x14ac:dyDescent="0.35">
      <c r="A318" s="77"/>
      <c r="B318" s="77"/>
      <c r="C318" s="77"/>
      <c r="D318" s="77"/>
    </row>
    <row r="319" spans="1:4" ht="18.75" customHeight="1" x14ac:dyDescent="0.35">
      <c r="A319" s="77"/>
      <c r="B319" s="77"/>
      <c r="C319" s="77"/>
      <c r="D319" s="77"/>
    </row>
    <row r="320" spans="1:4" ht="18.75" customHeight="1" x14ac:dyDescent="0.35">
      <c r="A320" s="77"/>
      <c r="B320" s="77"/>
      <c r="C320" s="77"/>
      <c r="D320" s="77"/>
    </row>
    <row r="321" spans="1:4" ht="18.75" customHeight="1" x14ac:dyDescent="0.35">
      <c r="A321" s="77"/>
      <c r="B321" s="77"/>
      <c r="C321" s="77"/>
      <c r="D321" s="77"/>
    </row>
    <row r="322" spans="1:4" ht="18.75" customHeight="1" x14ac:dyDescent="0.35">
      <c r="A322" s="77"/>
      <c r="B322" s="77"/>
      <c r="C322" s="77"/>
      <c r="D322" s="77"/>
    </row>
    <row r="323" spans="1:4" ht="18.75" customHeight="1" x14ac:dyDescent="0.35">
      <c r="A323" s="77"/>
      <c r="B323" s="77"/>
      <c r="C323" s="77"/>
      <c r="D323" s="77"/>
    </row>
    <row r="324" spans="1:4" ht="18.75" customHeight="1" x14ac:dyDescent="0.35">
      <c r="A324" s="77"/>
      <c r="B324" s="77"/>
      <c r="C324" s="77"/>
      <c r="D324" s="77"/>
    </row>
    <row r="325" spans="1:4" ht="18.75" customHeight="1" x14ac:dyDescent="0.35">
      <c r="A325" s="77"/>
      <c r="B325" s="77"/>
      <c r="C325" s="77"/>
      <c r="D325" s="77"/>
    </row>
    <row r="326" spans="1:4" ht="18.75" customHeight="1" x14ac:dyDescent="0.35">
      <c r="A326" s="77"/>
      <c r="B326" s="77"/>
      <c r="C326" s="77"/>
      <c r="D326" s="77"/>
    </row>
    <row r="327" spans="1:4" ht="18.75" customHeight="1" x14ac:dyDescent="0.35">
      <c r="A327" s="77"/>
      <c r="B327" s="77"/>
      <c r="C327" s="77"/>
      <c r="D327" s="77"/>
    </row>
    <row r="328" spans="1:4" ht="18.75" customHeight="1" x14ac:dyDescent="0.35">
      <c r="A328" s="77"/>
      <c r="B328" s="77"/>
      <c r="C328" s="77"/>
      <c r="D328" s="77"/>
    </row>
    <row r="329" spans="1:4" ht="18.75" customHeight="1" x14ac:dyDescent="0.35">
      <c r="A329" s="77"/>
      <c r="B329" s="77"/>
      <c r="C329" s="77"/>
      <c r="D329" s="77"/>
    </row>
    <row r="330" spans="1:4" ht="18.75" customHeight="1" x14ac:dyDescent="0.35">
      <c r="A330" s="77"/>
      <c r="B330" s="77"/>
      <c r="C330" s="77"/>
      <c r="D330" s="77"/>
    </row>
    <row r="331" spans="1:4" ht="18.75" customHeight="1" x14ac:dyDescent="0.35">
      <c r="A331" s="77"/>
      <c r="B331" s="77"/>
      <c r="C331" s="77"/>
      <c r="D331" s="77"/>
    </row>
    <row r="332" spans="1:4" ht="18.75" customHeight="1" x14ac:dyDescent="0.35">
      <c r="A332" s="77"/>
      <c r="B332" s="77"/>
      <c r="C332" s="77"/>
      <c r="D332" s="77"/>
    </row>
    <row r="333" spans="1:4" ht="18.75" customHeight="1" x14ac:dyDescent="0.35">
      <c r="A333" s="77"/>
      <c r="B333" s="77"/>
      <c r="C333" s="77"/>
      <c r="D333" s="77"/>
    </row>
    <row r="334" spans="1:4" ht="18.75" customHeight="1" x14ac:dyDescent="0.35">
      <c r="A334" s="77"/>
      <c r="B334" s="77"/>
      <c r="C334" s="77"/>
      <c r="D334" s="77"/>
    </row>
    <row r="335" spans="1:4" ht="18.75" customHeight="1" x14ac:dyDescent="0.35">
      <c r="A335" s="77"/>
      <c r="B335" s="77"/>
      <c r="C335" s="77"/>
      <c r="D335" s="77"/>
    </row>
    <row r="336" spans="1:4" ht="18.75" customHeight="1" x14ac:dyDescent="0.35">
      <c r="A336" s="77"/>
      <c r="B336" s="77"/>
      <c r="C336" s="77"/>
      <c r="D336" s="77"/>
    </row>
    <row r="337" spans="1:4" ht="18.75" customHeight="1" x14ac:dyDescent="0.35">
      <c r="A337" s="77"/>
      <c r="B337" s="77"/>
      <c r="C337" s="77"/>
      <c r="D337" s="77"/>
    </row>
    <row r="338" spans="1:4" ht="18.75" customHeight="1" x14ac:dyDescent="0.35">
      <c r="A338" s="77"/>
      <c r="B338" s="77"/>
      <c r="C338" s="77"/>
      <c r="D338" s="77"/>
    </row>
    <row r="339" spans="1:4" ht="18.75" customHeight="1" x14ac:dyDescent="0.35">
      <c r="A339" s="77"/>
      <c r="B339" s="77"/>
      <c r="C339" s="77"/>
      <c r="D339" s="77"/>
    </row>
    <row r="340" spans="1:4" ht="18.75" customHeight="1" x14ac:dyDescent="0.35">
      <c r="A340" s="77"/>
      <c r="B340" s="77"/>
      <c r="C340" s="77"/>
      <c r="D340" s="77"/>
    </row>
    <row r="341" spans="1:4" ht="18.75" customHeight="1" x14ac:dyDescent="0.35">
      <c r="A341" s="77"/>
      <c r="B341" s="77"/>
      <c r="C341" s="77"/>
      <c r="D341" s="77"/>
    </row>
    <row r="342" spans="1:4" ht="18.75" customHeight="1" x14ac:dyDescent="0.35">
      <c r="A342" s="77"/>
      <c r="B342" s="77"/>
      <c r="C342" s="77"/>
      <c r="D342" s="77"/>
    </row>
    <row r="343" spans="1:4" ht="18.75" customHeight="1" x14ac:dyDescent="0.35">
      <c r="A343" s="77"/>
      <c r="B343" s="77"/>
      <c r="C343" s="77"/>
      <c r="D343" s="77"/>
    </row>
    <row r="344" spans="1:4" ht="18.75" customHeight="1" x14ac:dyDescent="0.35">
      <c r="A344" s="77"/>
      <c r="B344" s="77"/>
      <c r="C344" s="77"/>
      <c r="D344" s="77"/>
    </row>
    <row r="345" spans="1:4" ht="18.75" customHeight="1" x14ac:dyDescent="0.35">
      <c r="A345" s="77"/>
      <c r="B345" s="77"/>
      <c r="C345" s="77"/>
      <c r="D345" s="77"/>
    </row>
    <row r="346" spans="1:4" ht="18.75" customHeight="1" x14ac:dyDescent="0.35">
      <c r="A346" s="77"/>
      <c r="B346" s="77"/>
      <c r="C346" s="77"/>
      <c r="D346" s="77"/>
    </row>
    <row r="347" spans="1:4" ht="18.75" customHeight="1" x14ac:dyDescent="0.35">
      <c r="A347" s="77"/>
      <c r="B347" s="77"/>
      <c r="C347" s="77"/>
      <c r="D347" s="77"/>
    </row>
    <row r="348" spans="1:4" ht="18.75" customHeight="1" x14ac:dyDescent="0.35">
      <c r="A348" s="77"/>
      <c r="B348" s="77"/>
      <c r="C348" s="77"/>
      <c r="D348" s="77"/>
    </row>
    <row r="349" spans="1:4" ht="18.75" customHeight="1" x14ac:dyDescent="0.35">
      <c r="A349" s="77"/>
      <c r="B349" s="77"/>
      <c r="C349" s="77"/>
      <c r="D349" s="77"/>
    </row>
    <row r="350" spans="1:4" ht="18.75" customHeight="1" x14ac:dyDescent="0.35">
      <c r="A350" s="77"/>
      <c r="B350" s="77"/>
      <c r="C350" s="77"/>
      <c r="D350" s="77"/>
    </row>
    <row r="351" spans="1:4" ht="18.75" customHeight="1" x14ac:dyDescent="0.35">
      <c r="A351" s="77"/>
      <c r="B351" s="77"/>
      <c r="C351" s="77"/>
      <c r="D351" s="77"/>
    </row>
    <row r="352" spans="1:4" ht="18.75" customHeight="1" x14ac:dyDescent="0.35">
      <c r="A352" s="77"/>
      <c r="B352" s="77"/>
      <c r="C352" s="77"/>
      <c r="D352" s="77"/>
    </row>
    <row r="353" spans="1:4" ht="18.75" customHeight="1" x14ac:dyDescent="0.35">
      <c r="A353" s="77"/>
      <c r="B353" s="77"/>
      <c r="C353" s="77"/>
      <c r="D353" s="77"/>
    </row>
    <row r="354" spans="1:4" ht="18.75" customHeight="1" x14ac:dyDescent="0.35">
      <c r="A354" s="77"/>
      <c r="B354" s="77"/>
      <c r="C354" s="77"/>
      <c r="D354" s="77"/>
    </row>
    <row r="355" spans="1:4" ht="18.75" customHeight="1" x14ac:dyDescent="0.35">
      <c r="A355" s="77"/>
      <c r="B355" s="77"/>
      <c r="C355" s="77"/>
      <c r="D355" s="77"/>
    </row>
    <row r="356" spans="1:4" ht="18.75" customHeight="1" x14ac:dyDescent="0.35">
      <c r="A356" s="77"/>
      <c r="B356" s="77"/>
      <c r="C356" s="77"/>
      <c r="D356" s="77"/>
    </row>
    <row r="357" spans="1:4" ht="18.75" customHeight="1" x14ac:dyDescent="0.35">
      <c r="A357" s="77"/>
      <c r="B357" s="77"/>
      <c r="C357" s="77"/>
      <c r="D357" s="77"/>
    </row>
    <row r="358" spans="1:4" ht="18.75" customHeight="1" x14ac:dyDescent="0.35">
      <c r="A358" s="77"/>
      <c r="B358" s="77"/>
      <c r="C358" s="77"/>
      <c r="D358" s="77"/>
    </row>
    <row r="359" spans="1:4" ht="18.75" customHeight="1" x14ac:dyDescent="0.35">
      <c r="A359" s="77"/>
      <c r="B359" s="77"/>
      <c r="C359" s="77"/>
      <c r="D359" s="77"/>
    </row>
    <row r="360" spans="1:4" ht="18.75" customHeight="1" x14ac:dyDescent="0.35">
      <c r="A360" s="77"/>
      <c r="B360" s="77"/>
      <c r="C360" s="77"/>
      <c r="D360" s="77"/>
    </row>
    <row r="361" spans="1:4" ht="18.75" customHeight="1" x14ac:dyDescent="0.35">
      <c r="A361" s="77"/>
      <c r="B361" s="77"/>
      <c r="C361" s="77"/>
      <c r="D361" s="77"/>
    </row>
    <row r="362" spans="1:4" ht="18.75" customHeight="1" x14ac:dyDescent="0.35">
      <c r="A362" s="77"/>
      <c r="B362" s="77"/>
      <c r="C362" s="77"/>
      <c r="D362" s="77"/>
    </row>
    <row r="363" spans="1:4" ht="18.75" customHeight="1" x14ac:dyDescent="0.35">
      <c r="A363" s="77"/>
      <c r="B363" s="77"/>
      <c r="C363" s="77"/>
      <c r="D363" s="77"/>
    </row>
    <row r="364" spans="1:4" ht="18.75" customHeight="1" x14ac:dyDescent="0.35">
      <c r="A364" s="77"/>
      <c r="B364" s="77"/>
      <c r="C364" s="77"/>
      <c r="D364" s="77"/>
    </row>
    <row r="365" spans="1:4" ht="18.75" customHeight="1" x14ac:dyDescent="0.35">
      <c r="A365" s="77"/>
      <c r="B365" s="77"/>
      <c r="C365" s="77"/>
      <c r="D365" s="77"/>
    </row>
    <row r="366" spans="1:4" ht="18.75" customHeight="1" x14ac:dyDescent="0.35">
      <c r="A366" s="77"/>
      <c r="B366" s="77"/>
      <c r="C366" s="77"/>
      <c r="D366" s="77"/>
    </row>
    <row r="367" spans="1:4" ht="18.75" customHeight="1" x14ac:dyDescent="0.35">
      <c r="A367" s="77"/>
      <c r="B367" s="77"/>
      <c r="C367" s="77"/>
      <c r="D367" s="77"/>
    </row>
    <row r="368" spans="1:4" ht="18.75" customHeight="1" x14ac:dyDescent="0.35">
      <c r="A368" s="77"/>
      <c r="B368" s="77"/>
      <c r="C368" s="77"/>
      <c r="D368" s="77"/>
    </row>
    <row r="369" spans="1:4" ht="18.75" customHeight="1" x14ac:dyDescent="0.35">
      <c r="A369" s="77"/>
      <c r="B369" s="77"/>
      <c r="C369" s="77"/>
      <c r="D369" s="77"/>
    </row>
    <row r="370" spans="1:4" ht="18.75" customHeight="1" x14ac:dyDescent="0.35">
      <c r="A370" s="77"/>
      <c r="B370" s="77"/>
      <c r="C370" s="77"/>
      <c r="D370" s="77"/>
    </row>
    <row r="371" spans="1:4" ht="18.75" customHeight="1" x14ac:dyDescent="0.35">
      <c r="A371" s="77"/>
      <c r="B371" s="77"/>
      <c r="C371" s="77"/>
      <c r="D371" s="77"/>
    </row>
    <row r="372" spans="1:4" ht="18.75" customHeight="1" x14ac:dyDescent="0.35">
      <c r="A372" s="77"/>
      <c r="B372" s="77"/>
      <c r="C372" s="77"/>
      <c r="D372" s="77"/>
    </row>
    <row r="373" spans="1:4" ht="18.75" customHeight="1" x14ac:dyDescent="0.35">
      <c r="A373" s="77"/>
      <c r="B373" s="77"/>
      <c r="C373" s="77"/>
      <c r="D373" s="77"/>
    </row>
    <row r="374" spans="1:4" ht="18.75" customHeight="1" x14ac:dyDescent="0.35">
      <c r="A374" s="77"/>
      <c r="B374" s="77"/>
      <c r="C374" s="77"/>
      <c r="D374" s="77"/>
    </row>
    <row r="375" spans="1:4" ht="18.75" customHeight="1" x14ac:dyDescent="0.35">
      <c r="A375" s="77"/>
      <c r="B375" s="77"/>
      <c r="C375" s="77"/>
      <c r="D375" s="77"/>
    </row>
    <row r="376" spans="1:4" ht="18.75" customHeight="1" x14ac:dyDescent="0.35">
      <c r="A376" s="77"/>
      <c r="B376" s="77"/>
      <c r="C376" s="77"/>
      <c r="D376" s="77"/>
    </row>
    <row r="377" spans="1:4" ht="18.75" customHeight="1" x14ac:dyDescent="0.35">
      <c r="A377" s="77"/>
      <c r="B377" s="77"/>
      <c r="C377" s="77"/>
      <c r="D377" s="77"/>
    </row>
    <row r="378" spans="1:4" ht="18.75" customHeight="1" x14ac:dyDescent="0.35">
      <c r="A378" s="77"/>
      <c r="B378" s="77"/>
      <c r="C378" s="77"/>
      <c r="D378" s="77"/>
    </row>
    <row r="379" spans="1:4" ht="18.75" customHeight="1" x14ac:dyDescent="0.35">
      <c r="A379" s="77"/>
      <c r="B379" s="77"/>
      <c r="C379" s="77"/>
      <c r="D379" s="77"/>
    </row>
    <row r="380" spans="1:4" ht="18.75" customHeight="1" x14ac:dyDescent="0.35">
      <c r="A380" s="77"/>
      <c r="B380" s="77"/>
      <c r="C380" s="77"/>
      <c r="D380" s="77"/>
    </row>
    <row r="381" spans="1:4" ht="18.75" customHeight="1" x14ac:dyDescent="0.35">
      <c r="A381" s="77"/>
      <c r="B381" s="77"/>
      <c r="C381" s="77"/>
      <c r="D381" s="77"/>
    </row>
    <row r="382" spans="1:4" ht="18.75" customHeight="1" x14ac:dyDescent="0.35">
      <c r="A382" s="77"/>
      <c r="B382" s="77"/>
      <c r="C382" s="77"/>
      <c r="D382" s="77"/>
    </row>
    <row r="383" spans="1:4" ht="18.75" customHeight="1" x14ac:dyDescent="0.35">
      <c r="A383" s="77"/>
      <c r="B383" s="77"/>
      <c r="C383" s="77"/>
      <c r="D383" s="77"/>
    </row>
    <row r="384" spans="1:4" ht="18.75" customHeight="1" x14ac:dyDescent="0.35">
      <c r="A384" s="77"/>
      <c r="B384" s="77"/>
      <c r="C384" s="77"/>
      <c r="D384" s="77"/>
    </row>
    <row r="385" spans="1:4" ht="18.75" customHeight="1" x14ac:dyDescent="0.35">
      <c r="A385" s="77"/>
      <c r="B385" s="77"/>
      <c r="C385" s="77"/>
      <c r="D385" s="77"/>
    </row>
    <row r="386" spans="1:4" ht="18.75" customHeight="1" x14ac:dyDescent="0.35">
      <c r="A386" s="77"/>
      <c r="B386" s="77"/>
      <c r="C386" s="77"/>
      <c r="D386" s="77"/>
    </row>
    <row r="387" spans="1:4" ht="18.75" customHeight="1" x14ac:dyDescent="0.35">
      <c r="A387" s="77"/>
      <c r="B387" s="77"/>
      <c r="C387" s="77"/>
      <c r="D387" s="77"/>
    </row>
    <row r="388" spans="1:4" ht="18.75" customHeight="1" x14ac:dyDescent="0.35">
      <c r="A388" s="77"/>
      <c r="B388" s="77"/>
      <c r="C388" s="77"/>
      <c r="D388" s="77"/>
    </row>
    <row r="389" spans="1:4" ht="18.75" customHeight="1" x14ac:dyDescent="0.35">
      <c r="A389" s="77"/>
      <c r="B389" s="77"/>
      <c r="C389" s="77"/>
      <c r="D389" s="77"/>
    </row>
    <row r="390" spans="1:4" ht="18.75" customHeight="1" x14ac:dyDescent="0.35">
      <c r="A390" s="77"/>
      <c r="B390" s="77"/>
      <c r="C390" s="77"/>
      <c r="D390" s="77"/>
    </row>
    <row r="391" spans="1:4" ht="18.75" customHeight="1" x14ac:dyDescent="0.35">
      <c r="A391" s="77"/>
      <c r="B391" s="77"/>
      <c r="C391" s="77"/>
      <c r="D391" s="77"/>
    </row>
    <row r="392" spans="1:4" ht="18.75" customHeight="1" x14ac:dyDescent="0.35">
      <c r="A392" s="77"/>
      <c r="B392" s="77"/>
      <c r="C392" s="77"/>
      <c r="D392" s="77"/>
    </row>
    <row r="393" spans="1:4" ht="18.75" customHeight="1" x14ac:dyDescent="0.35">
      <c r="A393" s="77"/>
      <c r="B393" s="77"/>
      <c r="C393" s="77"/>
      <c r="D393" s="77"/>
    </row>
    <row r="394" spans="1:4" ht="18.75" customHeight="1" x14ac:dyDescent="0.35">
      <c r="A394" s="77"/>
      <c r="B394" s="77"/>
      <c r="C394" s="77"/>
      <c r="D394" s="77"/>
    </row>
    <row r="395" spans="1:4" ht="18.75" customHeight="1" x14ac:dyDescent="0.35">
      <c r="A395" s="77"/>
      <c r="B395" s="77"/>
      <c r="C395" s="77"/>
      <c r="D395" s="77"/>
    </row>
    <row r="396" spans="1:4" ht="18.75" customHeight="1" x14ac:dyDescent="0.35">
      <c r="A396" s="77"/>
      <c r="B396" s="77"/>
      <c r="C396" s="77"/>
      <c r="D396" s="77"/>
    </row>
    <row r="397" spans="1:4" ht="18.75" customHeight="1" x14ac:dyDescent="0.35">
      <c r="A397" s="77"/>
      <c r="B397" s="77"/>
      <c r="C397" s="77"/>
      <c r="D397" s="77"/>
    </row>
    <row r="398" spans="1:4" ht="18.75" customHeight="1" x14ac:dyDescent="0.35">
      <c r="A398" s="77"/>
      <c r="B398" s="77"/>
      <c r="C398" s="77"/>
      <c r="D398" s="77"/>
    </row>
    <row r="399" spans="1:4" ht="18.75" customHeight="1" x14ac:dyDescent="0.35">
      <c r="A399" s="77"/>
      <c r="B399" s="77"/>
      <c r="C399" s="77"/>
      <c r="D399" s="77"/>
    </row>
    <row r="400" spans="1:4" ht="18.75" customHeight="1" x14ac:dyDescent="0.35">
      <c r="A400" s="77"/>
      <c r="B400" s="77"/>
      <c r="C400" s="77"/>
      <c r="D400" s="77"/>
    </row>
    <row r="401" spans="1:4" ht="18.75" customHeight="1" x14ac:dyDescent="0.35">
      <c r="A401" s="77"/>
      <c r="B401" s="77"/>
      <c r="C401" s="77"/>
      <c r="D401" s="77"/>
    </row>
    <row r="402" spans="1:4" ht="18.75" customHeight="1" x14ac:dyDescent="0.35">
      <c r="A402" s="77"/>
      <c r="B402" s="77"/>
      <c r="C402" s="77"/>
      <c r="D402" s="77"/>
    </row>
    <row r="403" spans="1:4" ht="18.75" customHeight="1" x14ac:dyDescent="0.35">
      <c r="A403" s="77"/>
      <c r="B403" s="77"/>
      <c r="C403" s="77"/>
      <c r="D403" s="77"/>
    </row>
    <row r="404" spans="1:4" ht="18.75" customHeight="1" x14ac:dyDescent="0.35">
      <c r="A404" s="77"/>
      <c r="B404" s="77"/>
      <c r="C404" s="77"/>
      <c r="D404" s="77"/>
    </row>
    <row r="405" spans="1:4" ht="18.75" customHeight="1" x14ac:dyDescent="0.35">
      <c r="A405" s="77"/>
      <c r="B405" s="77"/>
      <c r="C405" s="77"/>
      <c r="D405" s="77"/>
    </row>
    <row r="406" spans="1:4" ht="18.75" customHeight="1" x14ac:dyDescent="0.35">
      <c r="A406" s="77"/>
      <c r="B406" s="77"/>
      <c r="C406" s="77"/>
      <c r="D406" s="77"/>
    </row>
    <row r="407" spans="1:4" ht="18.75" customHeight="1" x14ac:dyDescent="0.35">
      <c r="A407" s="77"/>
      <c r="B407" s="77"/>
      <c r="C407" s="77"/>
      <c r="D407" s="77"/>
    </row>
    <row r="408" spans="1:4" ht="18.75" customHeight="1" x14ac:dyDescent="0.35">
      <c r="A408" s="77"/>
      <c r="B408" s="77"/>
      <c r="C408" s="77"/>
      <c r="D408" s="77"/>
    </row>
    <row r="409" spans="1:4" ht="18.75" customHeight="1" x14ac:dyDescent="0.35">
      <c r="A409" s="77"/>
      <c r="B409" s="77"/>
      <c r="C409" s="77"/>
      <c r="D409" s="77"/>
    </row>
    <row r="410" spans="1:4" ht="18.75" customHeight="1" x14ac:dyDescent="0.35">
      <c r="A410" s="77"/>
      <c r="B410" s="77"/>
      <c r="C410" s="77"/>
      <c r="D410" s="77"/>
    </row>
    <row r="411" spans="1:4" ht="18.75" customHeight="1" x14ac:dyDescent="0.35">
      <c r="A411" s="77"/>
      <c r="B411" s="77"/>
      <c r="C411" s="77"/>
      <c r="D411" s="77"/>
    </row>
    <row r="412" spans="1:4" ht="18.75" customHeight="1" x14ac:dyDescent="0.35">
      <c r="A412" s="77"/>
      <c r="B412" s="77"/>
      <c r="C412" s="77"/>
      <c r="D412" s="77"/>
    </row>
    <row r="413" spans="1:4" ht="18.75" customHeight="1" x14ac:dyDescent="0.35">
      <c r="A413" s="77"/>
      <c r="B413" s="77"/>
      <c r="C413" s="77"/>
      <c r="D413" s="77"/>
    </row>
    <row r="414" spans="1:4" ht="18.75" customHeight="1" x14ac:dyDescent="0.35">
      <c r="A414" s="77"/>
      <c r="B414" s="77"/>
      <c r="C414" s="77"/>
      <c r="D414" s="77"/>
    </row>
    <row r="415" spans="1:4" ht="18.75" customHeight="1" x14ac:dyDescent="0.35">
      <c r="A415" s="77"/>
      <c r="B415" s="77"/>
      <c r="C415" s="77"/>
      <c r="D415" s="77"/>
    </row>
    <row r="416" spans="1:4" ht="18.75" customHeight="1" x14ac:dyDescent="0.35">
      <c r="A416" s="77"/>
      <c r="B416" s="77"/>
      <c r="C416" s="77"/>
      <c r="D416" s="77"/>
    </row>
    <row r="417" spans="1:4" ht="18.75" customHeight="1" x14ac:dyDescent="0.35">
      <c r="A417" s="77"/>
      <c r="B417" s="77"/>
      <c r="C417" s="77"/>
      <c r="D417" s="77"/>
    </row>
    <row r="418" spans="1:4" ht="18.75" customHeight="1" x14ac:dyDescent="0.35">
      <c r="A418" s="77"/>
      <c r="B418" s="77"/>
      <c r="C418" s="77"/>
      <c r="D418" s="77"/>
    </row>
    <row r="419" spans="1:4" ht="18.75" customHeight="1" x14ac:dyDescent="0.35">
      <c r="A419" s="77"/>
      <c r="B419" s="77"/>
      <c r="C419" s="77"/>
      <c r="D419" s="77"/>
    </row>
    <row r="420" spans="1:4" ht="18.75" customHeight="1" x14ac:dyDescent="0.35">
      <c r="A420" s="77"/>
      <c r="B420" s="77"/>
      <c r="C420" s="77"/>
      <c r="D420" s="77"/>
    </row>
    <row r="421" spans="1:4" ht="18.75" customHeight="1" x14ac:dyDescent="0.35">
      <c r="A421" s="77"/>
      <c r="B421" s="77"/>
      <c r="C421" s="77"/>
      <c r="D421" s="77"/>
    </row>
    <row r="422" spans="1:4" ht="18.75" customHeight="1" x14ac:dyDescent="0.35">
      <c r="A422" s="77"/>
      <c r="B422" s="77"/>
      <c r="C422" s="77"/>
      <c r="D422" s="77"/>
    </row>
    <row r="423" spans="1:4" ht="18.75" customHeight="1" x14ac:dyDescent="0.35">
      <c r="A423" s="77"/>
      <c r="B423" s="77"/>
      <c r="C423" s="77"/>
      <c r="D423" s="77"/>
    </row>
    <row r="424" spans="1:4" ht="18.75" customHeight="1" x14ac:dyDescent="0.35">
      <c r="A424" s="77"/>
      <c r="B424" s="77"/>
      <c r="C424" s="77"/>
      <c r="D424" s="77"/>
    </row>
    <row r="425" spans="1:4" ht="18.75" customHeight="1" x14ac:dyDescent="0.35">
      <c r="A425" s="77"/>
      <c r="B425" s="77"/>
      <c r="C425" s="77"/>
      <c r="D425" s="77"/>
    </row>
    <row r="426" spans="1:4" ht="18.75" customHeight="1" x14ac:dyDescent="0.35">
      <c r="A426" s="77"/>
      <c r="B426" s="77"/>
      <c r="C426" s="77"/>
      <c r="D426" s="77"/>
    </row>
    <row r="427" spans="1:4" ht="18.75" customHeight="1" x14ac:dyDescent="0.35">
      <c r="A427" s="77"/>
      <c r="B427" s="77"/>
      <c r="C427" s="77"/>
      <c r="D427" s="77"/>
    </row>
    <row r="428" spans="1:4" ht="18.75" customHeight="1" x14ac:dyDescent="0.35">
      <c r="A428" s="77"/>
      <c r="B428" s="77"/>
      <c r="C428" s="77"/>
      <c r="D428" s="77"/>
    </row>
    <row r="429" spans="1:4" ht="18.75" customHeight="1" x14ac:dyDescent="0.35">
      <c r="A429" s="77"/>
      <c r="B429" s="77"/>
      <c r="C429" s="77"/>
      <c r="D429" s="77"/>
    </row>
    <row r="430" spans="1:4" ht="18.75" customHeight="1" x14ac:dyDescent="0.35">
      <c r="A430" s="77"/>
      <c r="B430" s="77"/>
      <c r="C430" s="77"/>
      <c r="D430" s="77"/>
    </row>
    <row r="431" spans="1:4" ht="18.75" customHeight="1" x14ac:dyDescent="0.35">
      <c r="A431" s="77"/>
      <c r="B431" s="77"/>
      <c r="C431" s="77"/>
      <c r="D431" s="77"/>
    </row>
    <row r="432" spans="1:4" ht="18.75" customHeight="1" x14ac:dyDescent="0.35">
      <c r="A432" s="77"/>
      <c r="B432" s="77"/>
      <c r="C432" s="77"/>
      <c r="D432" s="77"/>
    </row>
    <row r="433" spans="1:4" ht="18.75" customHeight="1" x14ac:dyDescent="0.35">
      <c r="A433" s="77"/>
      <c r="B433" s="77"/>
      <c r="C433" s="77"/>
      <c r="D433" s="77"/>
    </row>
    <row r="434" spans="1:4" ht="18.75" customHeight="1" x14ac:dyDescent="0.35">
      <c r="A434" s="77"/>
      <c r="B434" s="77"/>
      <c r="C434" s="77"/>
      <c r="D434" s="77"/>
    </row>
    <row r="435" spans="1:4" ht="18.75" customHeight="1" x14ac:dyDescent="0.35">
      <c r="A435" s="77"/>
      <c r="B435" s="77"/>
      <c r="C435" s="77"/>
      <c r="D435" s="77"/>
    </row>
    <row r="436" spans="1:4" ht="18.75" customHeight="1" x14ac:dyDescent="0.35">
      <c r="A436" s="77"/>
      <c r="B436" s="77"/>
      <c r="C436" s="77"/>
      <c r="D436" s="77"/>
    </row>
    <row r="437" spans="1:4" ht="18.75" customHeight="1" x14ac:dyDescent="0.35">
      <c r="A437" s="77"/>
      <c r="B437" s="77"/>
      <c r="C437" s="77"/>
      <c r="D437" s="77"/>
    </row>
    <row r="438" spans="1:4" ht="18.75" customHeight="1" x14ac:dyDescent="0.35">
      <c r="A438" s="77"/>
      <c r="B438" s="77"/>
      <c r="C438" s="77"/>
      <c r="D438" s="77"/>
    </row>
    <row r="439" spans="1:4" ht="18.75" customHeight="1" x14ac:dyDescent="0.35">
      <c r="A439" s="77"/>
      <c r="B439" s="77"/>
      <c r="C439" s="77"/>
      <c r="D439" s="77"/>
    </row>
    <row r="440" spans="1:4" ht="18.75" customHeight="1" x14ac:dyDescent="0.35">
      <c r="A440" s="77"/>
      <c r="B440" s="77"/>
      <c r="C440" s="77"/>
      <c r="D440" s="77"/>
    </row>
    <row r="441" spans="1:4" ht="18.75" customHeight="1" x14ac:dyDescent="0.35">
      <c r="A441" s="77"/>
      <c r="B441" s="77"/>
      <c r="C441" s="77"/>
      <c r="D441" s="77"/>
    </row>
    <row r="442" spans="1:4" ht="18.75" customHeight="1" x14ac:dyDescent="0.35">
      <c r="A442" s="77"/>
      <c r="B442" s="77"/>
      <c r="C442" s="77"/>
      <c r="D442" s="77"/>
    </row>
    <row r="443" spans="1:4" ht="18.75" customHeight="1" x14ac:dyDescent="0.35">
      <c r="A443" s="77"/>
      <c r="B443" s="77"/>
      <c r="C443" s="77"/>
      <c r="D443" s="77"/>
    </row>
    <row r="444" spans="1:4" ht="18.75" customHeight="1" x14ac:dyDescent="0.35">
      <c r="A444" s="77"/>
      <c r="B444" s="77"/>
      <c r="C444" s="77"/>
      <c r="D444" s="77"/>
    </row>
    <row r="445" spans="1:4" ht="18.75" customHeight="1" x14ac:dyDescent="0.35">
      <c r="A445" s="77"/>
      <c r="B445" s="77"/>
      <c r="C445" s="77"/>
      <c r="D445" s="77"/>
    </row>
    <row r="446" spans="1:4" ht="18.75" customHeight="1" x14ac:dyDescent="0.35">
      <c r="A446" s="77"/>
      <c r="B446" s="77"/>
      <c r="C446" s="77"/>
      <c r="D446" s="77"/>
    </row>
    <row r="447" spans="1:4" ht="18.75" customHeight="1" x14ac:dyDescent="0.35">
      <c r="A447" s="77"/>
      <c r="B447" s="77"/>
      <c r="C447" s="77"/>
      <c r="D447" s="77"/>
    </row>
    <row r="448" spans="1:4" ht="18.75" customHeight="1" x14ac:dyDescent="0.35">
      <c r="A448" s="77"/>
      <c r="B448" s="77"/>
      <c r="C448" s="77"/>
      <c r="D448" s="77"/>
    </row>
    <row r="449" spans="1:4" ht="18.75" customHeight="1" x14ac:dyDescent="0.35">
      <c r="A449" s="77"/>
      <c r="B449" s="77"/>
      <c r="C449" s="77"/>
      <c r="D449" s="77"/>
    </row>
    <row r="450" spans="1:4" ht="18.75" customHeight="1" x14ac:dyDescent="0.35">
      <c r="A450" s="77"/>
      <c r="B450" s="77"/>
      <c r="C450" s="77"/>
      <c r="D450" s="77"/>
    </row>
    <row r="451" spans="1:4" ht="18.75" customHeight="1" x14ac:dyDescent="0.35">
      <c r="A451" s="77"/>
      <c r="B451" s="77"/>
      <c r="C451" s="77"/>
      <c r="D451" s="77"/>
    </row>
    <row r="452" spans="1:4" ht="18.75" customHeight="1" x14ac:dyDescent="0.35">
      <c r="A452" s="77"/>
      <c r="B452" s="77"/>
      <c r="C452" s="77"/>
      <c r="D452" s="77"/>
    </row>
    <row r="453" spans="1:4" ht="18.75" customHeight="1" x14ac:dyDescent="0.35">
      <c r="A453" s="77"/>
      <c r="B453" s="77"/>
      <c r="C453" s="77"/>
      <c r="D453" s="77"/>
    </row>
    <row r="454" spans="1:4" ht="18.75" customHeight="1" x14ac:dyDescent="0.35">
      <c r="A454" s="77"/>
      <c r="B454" s="77"/>
      <c r="C454" s="77"/>
      <c r="D454" s="77"/>
    </row>
    <row r="455" spans="1:4" ht="18.75" customHeight="1" x14ac:dyDescent="0.35">
      <c r="A455" s="77"/>
      <c r="B455" s="77"/>
      <c r="C455" s="77"/>
      <c r="D455" s="77"/>
    </row>
    <row r="456" spans="1:4" ht="18.75" customHeight="1" x14ac:dyDescent="0.35">
      <c r="A456" s="77"/>
      <c r="B456" s="77"/>
      <c r="C456" s="77"/>
      <c r="D456" s="77"/>
    </row>
    <row r="457" spans="1:4" ht="18.75" customHeight="1" x14ac:dyDescent="0.35">
      <c r="A457" s="77"/>
      <c r="B457" s="77"/>
      <c r="C457" s="77"/>
      <c r="D457" s="77"/>
    </row>
    <row r="458" spans="1:4" ht="18.75" customHeight="1" x14ac:dyDescent="0.35">
      <c r="A458" s="77"/>
      <c r="B458" s="77"/>
      <c r="C458" s="77"/>
      <c r="D458" s="77"/>
    </row>
    <row r="459" spans="1:4" ht="18.75" customHeight="1" x14ac:dyDescent="0.35">
      <c r="A459" s="77"/>
      <c r="B459" s="77"/>
      <c r="C459" s="77"/>
      <c r="D459" s="77"/>
    </row>
    <row r="460" spans="1:4" ht="18.75" customHeight="1" x14ac:dyDescent="0.35">
      <c r="A460" s="77"/>
      <c r="B460" s="77"/>
      <c r="C460" s="77"/>
      <c r="D460" s="77"/>
    </row>
    <row r="461" spans="1:4" ht="18.75" customHeight="1" x14ac:dyDescent="0.35">
      <c r="A461" s="77"/>
      <c r="B461" s="77"/>
      <c r="C461" s="77"/>
      <c r="D461" s="77"/>
    </row>
    <row r="462" spans="1:4" ht="18.75" customHeight="1" x14ac:dyDescent="0.35">
      <c r="A462" s="77"/>
      <c r="B462" s="77"/>
      <c r="C462" s="77"/>
      <c r="D462" s="77"/>
    </row>
    <row r="463" spans="1:4" ht="18.75" customHeight="1" x14ac:dyDescent="0.35">
      <c r="A463" s="77"/>
      <c r="B463" s="77"/>
      <c r="C463" s="77"/>
      <c r="D463" s="77"/>
    </row>
    <row r="464" spans="1:4" ht="18.75" customHeight="1" x14ac:dyDescent="0.35">
      <c r="A464" s="77"/>
      <c r="B464" s="77"/>
      <c r="C464" s="77"/>
      <c r="D464" s="77"/>
    </row>
    <row r="465" spans="1:4" ht="18.75" customHeight="1" x14ac:dyDescent="0.35">
      <c r="A465" s="77"/>
      <c r="B465" s="77"/>
      <c r="C465" s="77"/>
      <c r="D465" s="77"/>
    </row>
    <row r="466" spans="1:4" ht="18.75" customHeight="1" x14ac:dyDescent="0.35">
      <c r="A466" s="77"/>
      <c r="B466" s="77"/>
      <c r="C466" s="77"/>
      <c r="D466" s="77"/>
    </row>
    <row r="467" spans="1:4" ht="18.75" customHeight="1" x14ac:dyDescent="0.35">
      <c r="A467" s="77"/>
      <c r="B467" s="77"/>
      <c r="C467" s="77"/>
      <c r="D467" s="77"/>
    </row>
    <row r="468" spans="1:4" ht="18.75" customHeight="1" x14ac:dyDescent="0.35">
      <c r="A468" s="77"/>
      <c r="B468" s="77"/>
      <c r="C468" s="77"/>
      <c r="D468" s="77"/>
    </row>
    <row r="469" spans="1:4" ht="18.75" customHeight="1" x14ac:dyDescent="0.35">
      <c r="A469" s="77"/>
      <c r="B469" s="77"/>
      <c r="C469" s="77"/>
      <c r="D469" s="77"/>
    </row>
    <row r="470" spans="1:4" ht="18.75" customHeight="1" x14ac:dyDescent="0.35">
      <c r="A470" s="77"/>
      <c r="B470" s="77"/>
      <c r="C470" s="77"/>
      <c r="D470" s="77"/>
    </row>
    <row r="471" spans="1:4" ht="18.75" customHeight="1" x14ac:dyDescent="0.35">
      <c r="A471" s="77"/>
      <c r="B471" s="77"/>
      <c r="C471" s="77"/>
      <c r="D471" s="77"/>
    </row>
    <row r="472" spans="1:4" ht="18.75" customHeight="1" x14ac:dyDescent="0.35">
      <c r="A472" s="77"/>
      <c r="B472" s="77"/>
      <c r="C472" s="77"/>
      <c r="D472" s="77"/>
    </row>
    <row r="473" spans="1:4" ht="18.75" customHeight="1" x14ac:dyDescent="0.35">
      <c r="A473" s="77"/>
      <c r="B473" s="77"/>
      <c r="C473" s="77"/>
      <c r="D473" s="77"/>
    </row>
    <row r="474" spans="1:4" ht="18.75" customHeight="1" x14ac:dyDescent="0.35">
      <c r="A474" s="77"/>
      <c r="B474" s="77"/>
      <c r="C474" s="77"/>
      <c r="D474" s="77"/>
    </row>
    <row r="475" spans="1:4" ht="18.75" customHeight="1" x14ac:dyDescent="0.35">
      <c r="A475" s="77"/>
      <c r="B475" s="77"/>
      <c r="C475" s="77"/>
      <c r="D475" s="77"/>
    </row>
    <row r="476" spans="1:4" ht="18.75" customHeight="1" x14ac:dyDescent="0.35">
      <c r="A476" s="77"/>
      <c r="B476" s="77"/>
      <c r="C476" s="77"/>
      <c r="D476" s="77"/>
    </row>
    <row r="477" spans="1:4" ht="18.75" customHeight="1" x14ac:dyDescent="0.35">
      <c r="A477" s="77"/>
      <c r="B477" s="77"/>
      <c r="C477" s="77"/>
      <c r="D477" s="77"/>
    </row>
    <row r="478" spans="1:4" ht="18.75" customHeight="1" x14ac:dyDescent="0.35">
      <c r="A478" s="77"/>
      <c r="B478" s="77"/>
      <c r="C478" s="77"/>
      <c r="D478" s="77"/>
    </row>
    <row r="479" spans="1:4" ht="18.75" customHeight="1" x14ac:dyDescent="0.35">
      <c r="A479" s="77"/>
      <c r="B479" s="77"/>
      <c r="C479" s="77"/>
      <c r="D479" s="77"/>
    </row>
    <row r="480" spans="1:4" ht="18.75" customHeight="1" x14ac:dyDescent="0.35">
      <c r="A480" s="77"/>
      <c r="B480" s="77"/>
      <c r="C480" s="77"/>
      <c r="D480" s="77"/>
    </row>
    <row r="481" spans="1:4" ht="18.75" customHeight="1" x14ac:dyDescent="0.35">
      <c r="A481" s="77"/>
      <c r="B481" s="77"/>
      <c r="C481" s="77"/>
      <c r="D481" s="77"/>
    </row>
    <row r="482" spans="1:4" ht="18.75" customHeight="1" x14ac:dyDescent="0.35">
      <c r="A482" s="77"/>
      <c r="B482" s="77"/>
      <c r="C482" s="77"/>
      <c r="D482" s="77"/>
    </row>
    <row r="483" spans="1:4" ht="18.75" customHeight="1" x14ac:dyDescent="0.35">
      <c r="A483" s="77"/>
      <c r="B483" s="77"/>
      <c r="C483" s="77"/>
      <c r="D483" s="77"/>
    </row>
    <row r="484" spans="1:4" ht="18.75" customHeight="1" x14ac:dyDescent="0.35">
      <c r="A484" s="77"/>
      <c r="B484" s="77"/>
      <c r="C484" s="77"/>
      <c r="D484" s="77"/>
    </row>
    <row r="485" spans="1:4" ht="18.75" customHeight="1" x14ac:dyDescent="0.35">
      <c r="A485" s="77"/>
      <c r="B485" s="77"/>
      <c r="C485" s="77"/>
      <c r="D485" s="77"/>
    </row>
    <row r="486" spans="1:4" ht="18.75" customHeight="1" x14ac:dyDescent="0.35">
      <c r="A486" s="77"/>
      <c r="B486" s="77"/>
      <c r="C486" s="77"/>
      <c r="D486" s="77"/>
    </row>
    <row r="487" spans="1:4" ht="18.75" customHeight="1" x14ac:dyDescent="0.35">
      <c r="A487" s="77"/>
      <c r="B487" s="77"/>
      <c r="C487" s="77"/>
      <c r="D487" s="77"/>
    </row>
    <row r="488" spans="1:4" ht="18.75" customHeight="1" x14ac:dyDescent="0.35">
      <c r="A488" s="77"/>
      <c r="B488" s="77"/>
      <c r="C488" s="77"/>
      <c r="D488" s="77"/>
    </row>
    <row r="489" spans="1:4" ht="18.75" customHeight="1" x14ac:dyDescent="0.35">
      <c r="A489" s="77"/>
      <c r="B489" s="77"/>
      <c r="C489" s="77"/>
      <c r="D489" s="77"/>
    </row>
    <row r="490" spans="1:4" ht="18.75" customHeight="1" x14ac:dyDescent="0.35">
      <c r="A490" s="77"/>
      <c r="B490" s="77"/>
      <c r="C490" s="77"/>
      <c r="D490" s="77"/>
    </row>
    <row r="491" spans="1:4" ht="18.75" customHeight="1" x14ac:dyDescent="0.35">
      <c r="A491" s="77"/>
      <c r="B491" s="77"/>
      <c r="C491" s="77"/>
      <c r="D491" s="77"/>
    </row>
    <row r="492" spans="1:4" ht="18.75" customHeight="1" x14ac:dyDescent="0.35">
      <c r="A492" s="77"/>
      <c r="B492" s="77"/>
      <c r="C492" s="77"/>
      <c r="D492" s="77"/>
    </row>
    <row r="493" spans="1:4" ht="18.75" customHeight="1" x14ac:dyDescent="0.35">
      <c r="A493" s="77"/>
      <c r="B493" s="77"/>
      <c r="C493" s="77"/>
      <c r="D493" s="77"/>
    </row>
    <row r="494" spans="1:4" ht="18.75" customHeight="1" x14ac:dyDescent="0.35">
      <c r="A494" s="77"/>
      <c r="B494" s="77"/>
      <c r="C494" s="77"/>
      <c r="D494" s="77"/>
    </row>
    <row r="495" spans="1:4" ht="18.75" customHeight="1" x14ac:dyDescent="0.35">
      <c r="A495" s="77"/>
      <c r="B495" s="77"/>
      <c r="C495" s="77"/>
      <c r="D495" s="77"/>
    </row>
    <row r="496" spans="1:4" ht="18.75" customHeight="1" x14ac:dyDescent="0.35">
      <c r="A496" s="77"/>
      <c r="B496" s="77"/>
      <c r="C496" s="77"/>
      <c r="D496" s="77"/>
    </row>
    <row r="497" spans="1:4" ht="18.75" customHeight="1" x14ac:dyDescent="0.35">
      <c r="A497" s="77"/>
      <c r="B497" s="77"/>
      <c r="C497" s="77"/>
      <c r="D497" s="77"/>
    </row>
    <row r="498" spans="1:4" ht="18.75" customHeight="1" x14ac:dyDescent="0.35">
      <c r="A498" s="77"/>
      <c r="B498" s="77"/>
      <c r="C498" s="77"/>
      <c r="D498" s="77"/>
    </row>
    <row r="499" spans="1:4" ht="18.75" customHeight="1" x14ac:dyDescent="0.35">
      <c r="A499" s="77"/>
      <c r="B499" s="77"/>
      <c r="C499" s="77"/>
      <c r="D499" s="77"/>
    </row>
    <row r="500" spans="1:4" ht="18.75" customHeight="1" x14ac:dyDescent="0.35">
      <c r="A500" s="77"/>
      <c r="B500" s="77"/>
      <c r="C500" s="77"/>
      <c r="D500" s="77"/>
    </row>
    <row r="501" spans="1:4" ht="18.75" customHeight="1" x14ac:dyDescent="0.35">
      <c r="A501" s="77"/>
      <c r="B501" s="77"/>
      <c r="C501" s="77"/>
      <c r="D501" s="77"/>
    </row>
    <row r="502" spans="1:4" ht="18.75" customHeight="1" x14ac:dyDescent="0.35">
      <c r="A502" s="77"/>
      <c r="B502" s="77"/>
      <c r="C502" s="77"/>
      <c r="D502" s="77"/>
    </row>
    <row r="503" spans="1:4" ht="18.75" customHeight="1" x14ac:dyDescent="0.35">
      <c r="A503" s="77"/>
      <c r="B503" s="77"/>
      <c r="C503" s="77"/>
      <c r="D503" s="77"/>
    </row>
    <row r="504" spans="1:4" ht="18.75" customHeight="1" x14ac:dyDescent="0.35">
      <c r="A504" s="77"/>
      <c r="B504" s="77"/>
      <c r="C504" s="77"/>
      <c r="D504" s="77"/>
    </row>
    <row r="505" spans="1:4" ht="18.75" customHeight="1" x14ac:dyDescent="0.35">
      <c r="A505" s="77"/>
      <c r="B505" s="77"/>
      <c r="C505" s="77"/>
      <c r="D505" s="77"/>
    </row>
    <row r="506" spans="1:4" ht="18.75" customHeight="1" x14ac:dyDescent="0.35">
      <c r="A506" s="77"/>
      <c r="B506" s="77"/>
      <c r="C506" s="77"/>
      <c r="D506" s="77"/>
    </row>
    <row r="507" spans="1:4" ht="18.75" customHeight="1" x14ac:dyDescent="0.35">
      <c r="A507" s="77"/>
      <c r="B507" s="77"/>
      <c r="C507" s="77"/>
      <c r="D507" s="77"/>
    </row>
    <row r="508" spans="1:4" ht="18.75" customHeight="1" x14ac:dyDescent="0.35">
      <c r="A508" s="77"/>
      <c r="B508" s="77"/>
      <c r="C508" s="77"/>
      <c r="D508" s="77"/>
    </row>
    <row r="509" spans="1:4" ht="18.75" customHeight="1" x14ac:dyDescent="0.35">
      <c r="A509" s="77"/>
      <c r="B509" s="77"/>
      <c r="C509" s="77"/>
      <c r="D509" s="77"/>
    </row>
    <row r="510" spans="1:4" ht="18.75" customHeight="1" x14ac:dyDescent="0.35">
      <c r="A510" s="77"/>
      <c r="B510" s="77"/>
      <c r="C510" s="77"/>
      <c r="D510" s="77"/>
    </row>
    <row r="511" spans="1:4" ht="18.75" customHeight="1" x14ac:dyDescent="0.35">
      <c r="A511" s="77"/>
      <c r="B511" s="77"/>
      <c r="C511" s="77"/>
      <c r="D511" s="77"/>
    </row>
    <row r="512" spans="1:4" ht="18.75" customHeight="1" x14ac:dyDescent="0.35">
      <c r="A512" s="77"/>
      <c r="B512" s="77"/>
      <c r="C512" s="77"/>
      <c r="D512" s="77"/>
    </row>
    <row r="513" spans="1:4" ht="18.75" customHeight="1" x14ac:dyDescent="0.35">
      <c r="A513" s="77"/>
      <c r="B513" s="77"/>
      <c r="C513" s="77"/>
      <c r="D513" s="77"/>
    </row>
    <row r="514" spans="1:4" ht="18.75" customHeight="1" x14ac:dyDescent="0.35">
      <c r="A514" s="77"/>
      <c r="B514" s="77"/>
      <c r="C514" s="77"/>
      <c r="D514" s="77"/>
    </row>
    <row r="515" spans="1:4" ht="18.75" customHeight="1" x14ac:dyDescent="0.35">
      <c r="A515" s="77"/>
      <c r="B515" s="77"/>
      <c r="C515" s="77"/>
      <c r="D515" s="77"/>
    </row>
    <row r="516" spans="1:4" ht="18.75" customHeight="1" x14ac:dyDescent="0.35">
      <c r="A516" s="77"/>
      <c r="B516" s="77"/>
      <c r="C516" s="77"/>
      <c r="D516" s="77"/>
    </row>
    <row r="517" spans="1:4" ht="18.75" customHeight="1" x14ac:dyDescent="0.35">
      <c r="A517" s="77"/>
      <c r="B517" s="77"/>
      <c r="C517" s="77"/>
      <c r="D517" s="77"/>
    </row>
    <row r="518" spans="1:4" ht="18.75" customHeight="1" x14ac:dyDescent="0.35">
      <c r="A518" s="77"/>
      <c r="B518" s="77"/>
      <c r="C518" s="77"/>
      <c r="D518" s="77"/>
    </row>
    <row r="519" spans="1:4" ht="18.75" customHeight="1" x14ac:dyDescent="0.35">
      <c r="A519" s="77"/>
      <c r="B519" s="77"/>
      <c r="C519" s="77"/>
      <c r="D519" s="77"/>
    </row>
    <row r="520" spans="1:4" ht="18.75" customHeight="1" x14ac:dyDescent="0.35">
      <c r="A520" s="77"/>
      <c r="B520" s="77"/>
      <c r="C520" s="77"/>
      <c r="D520" s="77"/>
    </row>
    <row r="521" spans="1:4" ht="18.75" customHeight="1" x14ac:dyDescent="0.35">
      <c r="A521" s="77"/>
      <c r="B521" s="77"/>
      <c r="C521" s="77"/>
      <c r="D521" s="77"/>
    </row>
    <row r="522" spans="1:4" ht="18.75" customHeight="1" x14ac:dyDescent="0.35">
      <c r="A522" s="77"/>
      <c r="B522" s="77"/>
      <c r="C522" s="77"/>
      <c r="D522" s="77"/>
    </row>
    <row r="523" spans="1:4" ht="18.75" customHeight="1" x14ac:dyDescent="0.35">
      <c r="A523" s="77"/>
      <c r="B523" s="77"/>
      <c r="C523" s="77"/>
      <c r="D523" s="77"/>
    </row>
    <row r="524" spans="1:4" ht="18.75" customHeight="1" x14ac:dyDescent="0.35">
      <c r="A524" s="77"/>
      <c r="B524" s="77"/>
      <c r="C524" s="77"/>
      <c r="D524" s="77"/>
    </row>
    <row r="525" spans="1:4" ht="18.75" customHeight="1" x14ac:dyDescent="0.35">
      <c r="A525" s="77"/>
      <c r="B525" s="77"/>
      <c r="C525" s="77"/>
      <c r="D525" s="77"/>
    </row>
    <row r="526" spans="1:4" ht="18.75" customHeight="1" x14ac:dyDescent="0.35">
      <c r="A526" s="77"/>
      <c r="B526" s="77"/>
      <c r="C526" s="77"/>
      <c r="D526" s="77"/>
    </row>
    <row r="527" spans="1:4" ht="18.75" customHeight="1" x14ac:dyDescent="0.35">
      <c r="A527" s="77"/>
      <c r="B527" s="77"/>
      <c r="C527" s="77"/>
      <c r="D527" s="77"/>
    </row>
    <row r="528" spans="1:4" ht="18.75" customHeight="1" x14ac:dyDescent="0.35">
      <c r="A528" s="77"/>
      <c r="B528" s="77"/>
      <c r="C528" s="77"/>
      <c r="D528" s="77"/>
    </row>
    <row r="529" spans="1:4" ht="18.75" customHeight="1" x14ac:dyDescent="0.35">
      <c r="A529" s="77"/>
      <c r="B529" s="77"/>
      <c r="C529" s="77"/>
      <c r="D529" s="77"/>
    </row>
    <row r="530" spans="1:4" ht="18.75" customHeight="1" x14ac:dyDescent="0.35">
      <c r="A530" s="77"/>
      <c r="B530" s="77"/>
      <c r="C530" s="77"/>
      <c r="D530" s="77"/>
    </row>
    <row r="531" spans="1:4" ht="18.75" customHeight="1" x14ac:dyDescent="0.35">
      <c r="A531" s="77"/>
      <c r="B531" s="77"/>
      <c r="C531" s="77"/>
      <c r="D531" s="77"/>
    </row>
    <row r="532" spans="1:4" ht="18.75" customHeight="1" x14ac:dyDescent="0.35">
      <c r="A532" s="77"/>
      <c r="B532" s="77"/>
      <c r="C532" s="77"/>
      <c r="D532" s="77"/>
    </row>
    <row r="533" spans="1:4" ht="18.75" customHeight="1" x14ac:dyDescent="0.35">
      <c r="A533" s="77"/>
      <c r="B533" s="77"/>
      <c r="C533" s="77"/>
      <c r="D533" s="77"/>
    </row>
    <row r="534" spans="1:4" ht="18.75" customHeight="1" x14ac:dyDescent="0.35">
      <c r="A534" s="77"/>
      <c r="B534" s="77"/>
      <c r="C534" s="77"/>
      <c r="D534" s="77"/>
    </row>
    <row r="535" spans="1:4" ht="18.75" customHeight="1" x14ac:dyDescent="0.35">
      <c r="A535" s="77"/>
      <c r="B535" s="77"/>
      <c r="C535" s="77"/>
      <c r="D535" s="77"/>
    </row>
    <row r="536" spans="1:4" ht="18.75" customHeight="1" x14ac:dyDescent="0.35">
      <c r="A536" s="77"/>
      <c r="B536" s="77"/>
      <c r="C536" s="77"/>
      <c r="D536" s="77"/>
    </row>
    <row r="537" spans="1:4" ht="18.75" customHeight="1" x14ac:dyDescent="0.35">
      <c r="A537" s="77"/>
      <c r="B537" s="77"/>
      <c r="C537" s="77"/>
      <c r="D537" s="77"/>
    </row>
    <row r="538" spans="1:4" ht="18.75" customHeight="1" x14ac:dyDescent="0.35">
      <c r="A538" s="77"/>
      <c r="B538" s="77"/>
      <c r="C538" s="77"/>
      <c r="D538" s="77"/>
    </row>
    <row r="539" spans="1:4" ht="18.75" customHeight="1" x14ac:dyDescent="0.35">
      <c r="A539" s="77"/>
      <c r="B539" s="77"/>
      <c r="C539" s="77"/>
      <c r="D539" s="77"/>
    </row>
    <row r="540" spans="1:4" ht="18.75" customHeight="1" x14ac:dyDescent="0.35">
      <c r="A540" s="77"/>
      <c r="B540" s="77"/>
      <c r="C540" s="77"/>
      <c r="D540" s="77"/>
    </row>
    <row r="541" spans="1:4" ht="18.75" customHeight="1" x14ac:dyDescent="0.35">
      <c r="A541" s="77"/>
      <c r="B541" s="77"/>
      <c r="C541" s="77"/>
      <c r="D541" s="77"/>
    </row>
    <row r="542" spans="1:4" ht="18.75" customHeight="1" x14ac:dyDescent="0.35">
      <c r="A542" s="77"/>
      <c r="B542" s="77"/>
      <c r="C542" s="77"/>
      <c r="D542" s="77"/>
    </row>
    <row r="543" spans="1:4" ht="18.75" customHeight="1" x14ac:dyDescent="0.35">
      <c r="A543" s="77"/>
      <c r="B543" s="77"/>
      <c r="C543" s="77"/>
      <c r="D543" s="77"/>
    </row>
    <row r="544" spans="1:4" ht="18.75" customHeight="1" x14ac:dyDescent="0.35">
      <c r="A544" s="77"/>
      <c r="B544" s="77"/>
      <c r="C544" s="77"/>
      <c r="D544" s="77"/>
    </row>
    <row r="545" spans="1:4" ht="18.75" customHeight="1" x14ac:dyDescent="0.35">
      <c r="A545" s="77"/>
      <c r="B545" s="77"/>
      <c r="C545" s="77"/>
      <c r="D545" s="77"/>
    </row>
    <row r="546" spans="1:4" ht="18.75" customHeight="1" x14ac:dyDescent="0.35">
      <c r="A546" s="77"/>
      <c r="B546" s="77"/>
      <c r="C546" s="77"/>
      <c r="D546" s="77"/>
    </row>
    <row r="547" spans="1:4" ht="18.75" customHeight="1" x14ac:dyDescent="0.35">
      <c r="A547" s="77"/>
      <c r="B547" s="77"/>
      <c r="C547" s="77"/>
      <c r="D547" s="77"/>
    </row>
    <row r="548" spans="1:4" ht="18.75" customHeight="1" x14ac:dyDescent="0.35">
      <c r="A548" s="77"/>
      <c r="B548" s="77"/>
      <c r="C548" s="77"/>
      <c r="D548" s="77"/>
    </row>
    <row r="549" spans="1:4" ht="18.75" customHeight="1" x14ac:dyDescent="0.35">
      <c r="A549" s="77"/>
      <c r="B549" s="77"/>
      <c r="C549" s="77"/>
      <c r="D549" s="77"/>
    </row>
    <row r="550" spans="1:4" ht="18.75" customHeight="1" x14ac:dyDescent="0.35">
      <c r="A550" s="77"/>
      <c r="B550" s="77"/>
      <c r="C550" s="77"/>
      <c r="D550" s="77"/>
    </row>
    <row r="551" spans="1:4" ht="18.75" customHeight="1" x14ac:dyDescent="0.35">
      <c r="A551" s="77"/>
      <c r="B551" s="77"/>
      <c r="C551" s="77"/>
      <c r="D551" s="77"/>
    </row>
    <row r="552" spans="1:4" ht="18.75" customHeight="1" x14ac:dyDescent="0.35">
      <c r="A552" s="77"/>
      <c r="B552" s="77"/>
      <c r="C552" s="77"/>
      <c r="D552" s="77"/>
    </row>
    <row r="553" spans="1:4" ht="18.75" customHeight="1" x14ac:dyDescent="0.35">
      <c r="A553" s="77"/>
      <c r="B553" s="77"/>
      <c r="C553" s="77"/>
      <c r="D553" s="77"/>
    </row>
    <row r="554" spans="1:4" ht="18.75" customHeight="1" x14ac:dyDescent="0.35">
      <c r="A554" s="77"/>
      <c r="B554" s="77"/>
      <c r="C554" s="77"/>
      <c r="D554" s="77"/>
    </row>
    <row r="555" spans="1:4" ht="18.75" customHeight="1" x14ac:dyDescent="0.35">
      <c r="A555" s="77"/>
      <c r="B555" s="77"/>
      <c r="C555" s="77"/>
      <c r="D555" s="77"/>
    </row>
    <row r="556" spans="1:4" ht="18.75" customHeight="1" x14ac:dyDescent="0.35">
      <c r="A556" s="77"/>
      <c r="B556" s="77"/>
      <c r="C556" s="77"/>
      <c r="D556" s="77"/>
    </row>
    <row r="557" spans="1:4" ht="18.75" customHeight="1" x14ac:dyDescent="0.35">
      <c r="A557" s="77"/>
      <c r="B557" s="77"/>
      <c r="C557" s="77"/>
      <c r="D557" s="77"/>
    </row>
    <row r="558" spans="1:4" ht="18.75" customHeight="1" x14ac:dyDescent="0.35">
      <c r="A558" s="77"/>
      <c r="B558" s="77"/>
      <c r="C558" s="77"/>
      <c r="D558" s="77"/>
    </row>
    <row r="559" spans="1:4" ht="18.75" customHeight="1" x14ac:dyDescent="0.35">
      <c r="A559" s="77"/>
      <c r="B559" s="77"/>
      <c r="C559" s="77"/>
      <c r="D559" s="77"/>
    </row>
    <row r="560" spans="1:4" ht="18.75" customHeight="1" x14ac:dyDescent="0.35">
      <c r="A560" s="77"/>
      <c r="B560" s="77"/>
      <c r="C560" s="77"/>
      <c r="D560" s="77"/>
    </row>
    <row r="561" spans="1:4" ht="18.75" customHeight="1" x14ac:dyDescent="0.35">
      <c r="A561" s="77"/>
      <c r="B561" s="77"/>
      <c r="C561" s="77"/>
      <c r="D561" s="77"/>
    </row>
    <row r="562" spans="1:4" ht="18.75" customHeight="1" x14ac:dyDescent="0.35">
      <c r="A562" s="77"/>
      <c r="B562" s="77"/>
      <c r="C562" s="77"/>
      <c r="D562" s="77"/>
    </row>
    <row r="563" spans="1:4" ht="18.75" customHeight="1" x14ac:dyDescent="0.35">
      <c r="A563" s="77"/>
      <c r="B563" s="77"/>
      <c r="C563" s="77"/>
      <c r="D563" s="77"/>
    </row>
    <row r="564" spans="1:4" ht="18.75" customHeight="1" x14ac:dyDescent="0.35">
      <c r="A564" s="77"/>
      <c r="B564" s="77"/>
      <c r="C564" s="77"/>
      <c r="D564" s="77"/>
    </row>
    <row r="565" spans="1:4" ht="18.75" customHeight="1" x14ac:dyDescent="0.35">
      <c r="A565" s="77"/>
      <c r="B565" s="77"/>
      <c r="C565" s="77"/>
      <c r="D565" s="77"/>
    </row>
    <row r="566" spans="1:4" ht="18.75" customHeight="1" x14ac:dyDescent="0.35">
      <c r="A566" s="77"/>
      <c r="B566" s="77"/>
      <c r="C566" s="77"/>
      <c r="D566" s="77"/>
    </row>
    <row r="567" spans="1:4" ht="18.75" customHeight="1" x14ac:dyDescent="0.35">
      <c r="A567" s="77"/>
      <c r="B567" s="77"/>
      <c r="C567" s="77"/>
      <c r="D567" s="77"/>
    </row>
    <row r="568" spans="1:4" ht="18.75" customHeight="1" x14ac:dyDescent="0.35">
      <c r="A568" s="77"/>
      <c r="B568" s="77"/>
      <c r="C568" s="77"/>
      <c r="D568" s="77"/>
    </row>
    <row r="569" spans="1:4" ht="18.75" customHeight="1" x14ac:dyDescent="0.35">
      <c r="A569" s="77"/>
      <c r="B569" s="77"/>
      <c r="C569" s="77"/>
      <c r="D569" s="77"/>
    </row>
    <row r="570" spans="1:4" ht="18.75" customHeight="1" x14ac:dyDescent="0.35">
      <c r="A570" s="77"/>
      <c r="B570" s="77"/>
      <c r="C570" s="77"/>
      <c r="D570" s="77"/>
    </row>
    <row r="571" spans="1:4" ht="18.75" customHeight="1" x14ac:dyDescent="0.35">
      <c r="A571" s="77"/>
      <c r="B571" s="77"/>
      <c r="C571" s="77"/>
      <c r="D571" s="77"/>
    </row>
    <row r="572" spans="1:4" ht="18.75" customHeight="1" x14ac:dyDescent="0.35">
      <c r="A572" s="77"/>
      <c r="B572" s="77"/>
      <c r="C572" s="77"/>
      <c r="D572" s="77"/>
    </row>
    <row r="573" spans="1:4" ht="18.75" customHeight="1" x14ac:dyDescent="0.35">
      <c r="A573" s="77"/>
      <c r="B573" s="77"/>
      <c r="C573" s="77"/>
      <c r="D573" s="77"/>
    </row>
    <row r="574" spans="1:4" ht="18.75" customHeight="1" x14ac:dyDescent="0.35">
      <c r="A574" s="77"/>
      <c r="B574" s="77"/>
      <c r="C574" s="77"/>
      <c r="D574" s="77"/>
    </row>
    <row r="575" spans="1:4" ht="18.75" customHeight="1" x14ac:dyDescent="0.35">
      <c r="A575" s="77"/>
      <c r="B575" s="77"/>
      <c r="C575" s="77"/>
      <c r="D575" s="77"/>
    </row>
    <row r="576" spans="1:4" ht="18.75" customHeight="1" x14ac:dyDescent="0.35">
      <c r="A576" s="77"/>
      <c r="B576" s="77"/>
      <c r="C576" s="77"/>
      <c r="D576" s="77"/>
    </row>
    <row r="577" spans="1:4" ht="18.75" customHeight="1" x14ac:dyDescent="0.35">
      <c r="A577" s="77"/>
      <c r="B577" s="77"/>
      <c r="C577" s="77"/>
      <c r="D577" s="77"/>
    </row>
    <row r="578" spans="1:4" ht="18.75" customHeight="1" x14ac:dyDescent="0.35">
      <c r="A578" s="77"/>
      <c r="B578" s="77"/>
      <c r="C578" s="77"/>
      <c r="D578" s="77"/>
    </row>
    <row r="579" spans="1:4" ht="18.75" customHeight="1" x14ac:dyDescent="0.35">
      <c r="A579" s="77"/>
      <c r="B579" s="77"/>
      <c r="C579" s="77"/>
      <c r="D579" s="77"/>
    </row>
    <row r="580" spans="1:4" ht="18.75" customHeight="1" x14ac:dyDescent="0.35">
      <c r="A580" s="77"/>
      <c r="B580" s="77"/>
      <c r="C580" s="77"/>
      <c r="D580" s="77"/>
    </row>
    <row r="581" spans="1:4" ht="18.75" customHeight="1" x14ac:dyDescent="0.35">
      <c r="A581" s="77"/>
      <c r="B581" s="77"/>
      <c r="C581" s="77"/>
      <c r="D581" s="77"/>
    </row>
    <row r="582" spans="1:4" ht="18.75" customHeight="1" x14ac:dyDescent="0.35">
      <c r="A582" s="77"/>
      <c r="B582" s="77"/>
      <c r="C582" s="77"/>
      <c r="D582" s="77"/>
    </row>
    <row r="583" spans="1:4" ht="18.75" customHeight="1" x14ac:dyDescent="0.35">
      <c r="A583" s="77"/>
      <c r="B583" s="77"/>
      <c r="C583" s="77"/>
      <c r="D583" s="77"/>
    </row>
    <row r="584" spans="1:4" ht="18.75" customHeight="1" x14ac:dyDescent="0.35">
      <c r="A584" s="77"/>
      <c r="B584" s="77"/>
      <c r="C584" s="77"/>
      <c r="D584" s="77"/>
    </row>
    <row r="585" spans="1:4" ht="18.75" customHeight="1" x14ac:dyDescent="0.35">
      <c r="A585" s="77"/>
      <c r="B585" s="77"/>
      <c r="C585" s="77"/>
      <c r="D585" s="77"/>
    </row>
    <row r="586" spans="1:4" ht="18.75" customHeight="1" x14ac:dyDescent="0.35">
      <c r="A586" s="77"/>
      <c r="B586" s="77"/>
      <c r="C586" s="77"/>
      <c r="D586" s="77"/>
    </row>
    <row r="587" spans="1:4" ht="18.75" customHeight="1" x14ac:dyDescent="0.35">
      <c r="A587" s="77"/>
      <c r="B587" s="77"/>
      <c r="C587" s="77"/>
      <c r="D587" s="77"/>
    </row>
    <row r="588" spans="1:4" ht="18.75" customHeight="1" x14ac:dyDescent="0.35">
      <c r="A588" s="77"/>
      <c r="B588" s="77"/>
      <c r="C588" s="77"/>
      <c r="D588" s="77"/>
    </row>
    <row r="589" spans="1:4" ht="18.75" customHeight="1" x14ac:dyDescent="0.35">
      <c r="A589" s="77"/>
      <c r="B589" s="77"/>
      <c r="C589" s="77"/>
      <c r="D589" s="77"/>
    </row>
    <row r="590" spans="1:4" ht="18.75" customHeight="1" x14ac:dyDescent="0.35">
      <c r="A590" s="77"/>
      <c r="B590" s="77"/>
      <c r="C590" s="77"/>
      <c r="D590" s="77"/>
    </row>
    <row r="591" spans="1:4" ht="18.75" customHeight="1" x14ac:dyDescent="0.35">
      <c r="A591" s="77"/>
      <c r="B591" s="77"/>
      <c r="C591" s="77"/>
      <c r="D591" s="77"/>
    </row>
    <row r="592" spans="1:4" ht="18.75" customHeight="1" x14ac:dyDescent="0.35">
      <c r="A592" s="77"/>
      <c r="B592" s="77"/>
      <c r="C592" s="77"/>
      <c r="D592" s="77"/>
    </row>
    <row r="593" spans="1:4" ht="18.75" customHeight="1" x14ac:dyDescent="0.35">
      <c r="A593" s="77"/>
      <c r="B593" s="77"/>
      <c r="C593" s="77"/>
      <c r="D593" s="77"/>
    </row>
    <row r="594" spans="1:4" ht="18.75" customHeight="1" x14ac:dyDescent="0.35">
      <c r="A594" s="77"/>
      <c r="B594" s="77"/>
      <c r="C594" s="77"/>
      <c r="D594" s="77"/>
    </row>
    <row r="595" spans="1:4" ht="18.75" customHeight="1" x14ac:dyDescent="0.35">
      <c r="A595" s="77"/>
      <c r="B595" s="77"/>
      <c r="C595" s="77"/>
      <c r="D595" s="77"/>
    </row>
    <row r="596" spans="1:4" ht="18.75" customHeight="1" x14ac:dyDescent="0.35">
      <c r="A596" s="77"/>
      <c r="B596" s="77"/>
      <c r="C596" s="77"/>
      <c r="D596" s="77"/>
    </row>
    <row r="597" spans="1:4" ht="18.75" customHeight="1" x14ac:dyDescent="0.35">
      <c r="A597" s="77"/>
      <c r="B597" s="77"/>
      <c r="C597" s="77"/>
      <c r="D597" s="77"/>
    </row>
    <row r="598" spans="1:4" ht="18.75" customHeight="1" x14ac:dyDescent="0.35">
      <c r="A598" s="77"/>
      <c r="B598" s="77"/>
      <c r="C598" s="77"/>
      <c r="D598" s="77"/>
    </row>
    <row r="599" spans="1:4" ht="18.75" customHeight="1" x14ac:dyDescent="0.35">
      <c r="A599" s="77"/>
      <c r="B599" s="77"/>
      <c r="C599" s="77"/>
      <c r="D599" s="77"/>
    </row>
    <row r="600" spans="1:4" ht="18.75" customHeight="1" x14ac:dyDescent="0.35">
      <c r="A600" s="77"/>
      <c r="B600" s="77"/>
      <c r="C600" s="77"/>
      <c r="D600" s="77"/>
    </row>
    <row r="601" spans="1:4" ht="18.75" customHeight="1" x14ac:dyDescent="0.35">
      <c r="A601" s="77"/>
      <c r="B601" s="77"/>
      <c r="C601" s="77"/>
      <c r="D601" s="77"/>
    </row>
    <row r="602" spans="1:4" ht="18.75" customHeight="1" x14ac:dyDescent="0.35">
      <c r="A602" s="77"/>
      <c r="B602" s="77"/>
      <c r="C602" s="77"/>
      <c r="D602" s="77"/>
    </row>
    <row r="603" spans="1:4" ht="18.75" customHeight="1" x14ac:dyDescent="0.35">
      <c r="A603" s="77"/>
      <c r="B603" s="77"/>
      <c r="C603" s="77"/>
      <c r="D603" s="77"/>
    </row>
    <row r="604" spans="1:4" ht="18.75" customHeight="1" x14ac:dyDescent="0.35">
      <c r="A604" s="77"/>
      <c r="B604" s="77"/>
      <c r="C604" s="77"/>
      <c r="D604" s="77"/>
    </row>
    <row r="605" spans="1:4" ht="18.75" customHeight="1" x14ac:dyDescent="0.35">
      <c r="A605" s="77"/>
      <c r="B605" s="77"/>
      <c r="C605" s="77"/>
      <c r="D605" s="77"/>
    </row>
    <row r="606" spans="1:4" ht="18.75" customHeight="1" x14ac:dyDescent="0.35">
      <c r="A606" s="77"/>
      <c r="B606" s="77"/>
      <c r="C606" s="77"/>
      <c r="D606" s="77"/>
    </row>
    <row r="607" spans="1:4" ht="18.75" customHeight="1" x14ac:dyDescent="0.35">
      <c r="A607" s="77"/>
      <c r="B607" s="77"/>
      <c r="C607" s="77"/>
      <c r="D607" s="77"/>
    </row>
    <row r="608" spans="1:4" ht="18.75" customHeight="1" x14ac:dyDescent="0.35">
      <c r="A608" s="77"/>
      <c r="B608" s="77"/>
      <c r="C608" s="77"/>
      <c r="D608" s="77"/>
    </row>
    <row r="609" spans="1:4" ht="18.75" customHeight="1" x14ac:dyDescent="0.35">
      <c r="A609" s="77"/>
      <c r="B609" s="77"/>
      <c r="C609" s="77"/>
      <c r="D609" s="77"/>
    </row>
    <row r="610" spans="1:4" ht="18.75" customHeight="1" x14ac:dyDescent="0.35">
      <c r="A610" s="77"/>
      <c r="B610" s="77"/>
      <c r="C610" s="77"/>
      <c r="D610" s="77"/>
    </row>
    <row r="611" spans="1:4" ht="18.75" customHeight="1" x14ac:dyDescent="0.35">
      <c r="A611" s="77"/>
      <c r="B611" s="77"/>
      <c r="C611" s="77"/>
      <c r="D611" s="77"/>
    </row>
    <row r="612" spans="1:4" ht="18.75" customHeight="1" x14ac:dyDescent="0.35">
      <c r="A612" s="77"/>
      <c r="B612" s="77"/>
      <c r="C612" s="77"/>
      <c r="D612" s="77"/>
    </row>
    <row r="613" spans="1:4" ht="18.75" customHeight="1" x14ac:dyDescent="0.35">
      <c r="A613" s="77"/>
      <c r="B613" s="77"/>
      <c r="C613" s="77"/>
      <c r="D613" s="77"/>
    </row>
    <row r="614" spans="1:4" ht="18.75" customHeight="1" x14ac:dyDescent="0.35">
      <c r="A614" s="77"/>
      <c r="B614" s="77"/>
      <c r="C614" s="77"/>
      <c r="D614" s="77"/>
    </row>
    <row r="615" spans="1:4" ht="18.75" customHeight="1" x14ac:dyDescent="0.35">
      <c r="A615" s="77"/>
      <c r="B615" s="77"/>
      <c r="C615" s="77"/>
      <c r="D615" s="77"/>
    </row>
    <row r="616" spans="1:4" ht="18.75" customHeight="1" x14ac:dyDescent="0.35">
      <c r="A616" s="77"/>
      <c r="B616" s="77"/>
      <c r="C616" s="77"/>
      <c r="D616" s="77"/>
    </row>
    <row r="617" spans="1:4" ht="18.75" customHeight="1" x14ac:dyDescent="0.35">
      <c r="A617" s="77"/>
      <c r="B617" s="77"/>
      <c r="C617" s="77"/>
      <c r="D617" s="77"/>
    </row>
    <row r="618" spans="1:4" ht="18.75" customHeight="1" x14ac:dyDescent="0.35">
      <c r="A618" s="77"/>
      <c r="B618" s="77"/>
      <c r="C618" s="77"/>
      <c r="D618" s="77"/>
    </row>
    <row r="619" spans="1:4" ht="18.75" customHeight="1" x14ac:dyDescent="0.35">
      <c r="A619" s="77"/>
      <c r="B619" s="77"/>
      <c r="C619" s="77"/>
      <c r="D619" s="77"/>
    </row>
    <row r="620" spans="1:4" ht="18.75" customHeight="1" x14ac:dyDescent="0.35">
      <c r="A620" s="77"/>
      <c r="B620" s="77"/>
      <c r="C620" s="77"/>
      <c r="D620" s="77"/>
    </row>
    <row r="621" spans="1:4" ht="18.75" customHeight="1" x14ac:dyDescent="0.35">
      <c r="A621" s="77"/>
      <c r="B621" s="77"/>
      <c r="C621" s="77"/>
      <c r="D621" s="77"/>
    </row>
    <row r="622" spans="1:4" ht="18.75" customHeight="1" x14ac:dyDescent="0.35">
      <c r="A622" s="77"/>
      <c r="B622" s="77"/>
      <c r="C622" s="77"/>
      <c r="D622" s="77"/>
    </row>
    <row r="623" spans="1:4" ht="18.75" customHeight="1" x14ac:dyDescent="0.35">
      <c r="A623" s="77"/>
      <c r="B623" s="77"/>
      <c r="C623" s="77"/>
      <c r="D623" s="77"/>
    </row>
    <row r="624" spans="1:4" ht="18.75" customHeight="1" x14ac:dyDescent="0.35">
      <c r="A624" s="77"/>
      <c r="B624" s="77"/>
      <c r="C624" s="77"/>
      <c r="D624" s="77"/>
    </row>
    <row r="625" spans="1:4" ht="18.75" customHeight="1" x14ac:dyDescent="0.35">
      <c r="A625" s="77"/>
      <c r="B625" s="77"/>
      <c r="C625" s="77"/>
      <c r="D625" s="77"/>
    </row>
    <row r="626" spans="1:4" ht="18.75" customHeight="1" x14ac:dyDescent="0.35">
      <c r="A626" s="77"/>
      <c r="B626" s="77"/>
      <c r="C626" s="77"/>
      <c r="D626" s="77"/>
    </row>
    <row r="627" spans="1:4" ht="18.75" customHeight="1" x14ac:dyDescent="0.35">
      <c r="A627" s="77"/>
      <c r="B627" s="77"/>
      <c r="C627" s="77"/>
      <c r="D627" s="77"/>
    </row>
    <row r="628" spans="1:4" ht="18.75" customHeight="1" x14ac:dyDescent="0.35">
      <c r="A628" s="77"/>
      <c r="B628" s="77"/>
      <c r="C628" s="77"/>
      <c r="D628" s="77"/>
    </row>
    <row r="629" spans="1:4" ht="18.75" customHeight="1" x14ac:dyDescent="0.35">
      <c r="A629" s="77"/>
      <c r="B629" s="77"/>
      <c r="C629" s="77"/>
      <c r="D629" s="77"/>
    </row>
    <row r="630" spans="1:4" ht="18.75" customHeight="1" x14ac:dyDescent="0.35">
      <c r="A630" s="77"/>
      <c r="B630" s="77"/>
      <c r="C630" s="77"/>
      <c r="D630" s="77"/>
    </row>
    <row r="631" spans="1:4" ht="18.75" customHeight="1" x14ac:dyDescent="0.35">
      <c r="A631" s="77"/>
      <c r="B631" s="77"/>
      <c r="C631" s="77"/>
      <c r="D631" s="77"/>
    </row>
    <row r="632" spans="1:4" ht="18.75" customHeight="1" x14ac:dyDescent="0.35">
      <c r="A632" s="77"/>
      <c r="B632" s="77"/>
      <c r="C632" s="77"/>
      <c r="D632" s="77"/>
    </row>
    <row r="633" spans="1:4" ht="18.75" customHeight="1" x14ac:dyDescent="0.35">
      <c r="A633" s="77"/>
      <c r="B633" s="77"/>
      <c r="C633" s="77"/>
      <c r="D633" s="77"/>
    </row>
    <row r="634" spans="1:4" ht="18.75" customHeight="1" x14ac:dyDescent="0.35">
      <c r="A634" s="77"/>
      <c r="B634" s="77"/>
      <c r="C634" s="77"/>
      <c r="D634" s="77"/>
    </row>
    <row r="635" spans="1:4" ht="18.75" customHeight="1" x14ac:dyDescent="0.35">
      <c r="A635" s="77"/>
      <c r="B635" s="77"/>
      <c r="C635" s="77"/>
      <c r="D635" s="77"/>
    </row>
    <row r="636" spans="1:4" ht="18.75" customHeight="1" x14ac:dyDescent="0.35">
      <c r="A636" s="77"/>
      <c r="B636" s="77"/>
      <c r="C636" s="77"/>
      <c r="D636" s="77"/>
    </row>
    <row r="637" spans="1:4" ht="18.75" customHeight="1" x14ac:dyDescent="0.35">
      <c r="A637" s="77"/>
      <c r="B637" s="77"/>
      <c r="C637" s="77"/>
      <c r="D637" s="77"/>
    </row>
    <row r="638" spans="1:4" ht="18.75" customHeight="1" x14ac:dyDescent="0.35">
      <c r="A638" s="77"/>
      <c r="B638" s="77"/>
      <c r="C638" s="77"/>
      <c r="D638" s="77"/>
    </row>
    <row r="639" spans="1:4" ht="18.75" customHeight="1" x14ac:dyDescent="0.35">
      <c r="A639" s="77"/>
      <c r="B639" s="77"/>
      <c r="C639" s="77"/>
      <c r="D639" s="77"/>
    </row>
    <row r="640" spans="1:4" ht="18.75" customHeight="1" x14ac:dyDescent="0.35">
      <c r="A640" s="77"/>
      <c r="B640" s="77"/>
      <c r="C640" s="77"/>
      <c r="D640" s="77"/>
    </row>
    <row r="641" spans="1:4" ht="18.75" customHeight="1" x14ac:dyDescent="0.35">
      <c r="A641" s="77"/>
      <c r="B641" s="77"/>
      <c r="C641" s="77"/>
      <c r="D641" s="77"/>
    </row>
    <row r="642" spans="1:4" ht="18.75" customHeight="1" x14ac:dyDescent="0.35">
      <c r="A642" s="77"/>
      <c r="B642" s="77"/>
      <c r="C642" s="77"/>
      <c r="D642" s="77"/>
    </row>
    <row r="643" spans="1:4" ht="18.75" customHeight="1" x14ac:dyDescent="0.35">
      <c r="A643" s="77"/>
      <c r="B643" s="77"/>
      <c r="C643" s="77"/>
      <c r="D643" s="77"/>
    </row>
    <row r="644" spans="1:4" ht="18.75" customHeight="1" x14ac:dyDescent="0.35">
      <c r="A644" s="77"/>
      <c r="B644" s="77"/>
      <c r="C644" s="77"/>
      <c r="D644" s="77"/>
    </row>
    <row r="645" spans="1:4" ht="18.75" customHeight="1" x14ac:dyDescent="0.35">
      <c r="A645" s="77"/>
      <c r="B645" s="77"/>
      <c r="C645" s="77"/>
      <c r="D645" s="77"/>
    </row>
    <row r="646" spans="1:4" ht="18.75" customHeight="1" x14ac:dyDescent="0.35">
      <c r="A646" s="77"/>
      <c r="B646" s="77"/>
      <c r="C646" s="77"/>
      <c r="D646" s="77"/>
    </row>
    <row r="647" spans="1:4" ht="18.75" customHeight="1" x14ac:dyDescent="0.35">
      <c r="A647" s="77"/>
      <c r="B647" s="77"/>
      <c r="C647" s="77"/>
      <c r="D647" s="77"/>
    </row>
    <row r="648" spans="1:4" ht="18.75" customHeight="1" x14ac:dyDescent="0.35">
      <c r="A648" s="77"/>
      <c r="B648" s="77"/>
      <c r="C648" s="77"/>
      <c r="D648" s="77"/>
    </row>
    <row r="649" spans="1:4" ht="18.75" customHeight="1" x14ac:dyDescent="0.35">
      <c r="A649" s="77"/>
      <c r="B649" s="77"/>
      <c r="C649" s="77"/>
      <c r="D649" s="77"/>
    </row>
    <row r="650" spans="1:4" ht="18.75" customHeight="1" x14ac:dyDescent="0.35">
      <c r="A650" s="77"/>
      <c r="B650" s="77"/>
      <c r="C650" s="77"/>
      <c r="D650" s="77"/>
    </row>
    <row r="651" spans="1:4" ht="18.75" customHeight="1" x14ac:dyDescent="0.35">
      <c r="A651" s="77"/>
      <c r="B651" s="77"/>
      <c r="C651" s="77"/>
      <c r="D651" s="77"/>
    </row>
    <row r="652" spans="1:4" ht="18.75" customHeight="1" x14ac:dyDescent="0.35">
      <c r="A652" s="77"/>
      <c r="B652" s="77"/>
      <c r="C652" s="77"/>
      <c r="D652" s="77"/>
    </row>
    <row r="653" spans="1:4" ht="18.75" customHeight="1" x14ac:dyDescent="0.35">
      <c r="A653" s="77"/>
      <c r="B653" s="77"/>
      <c r="C653" s="77"/>
      <c r="D653" s="77"/>
    </row>
    <row r="654" spans="1:4" ht="18.75" customHeight="1" x14ac:dyDescent="0.35">
      <c r="A654" s="77"/>
      <c r="B654" s="77"/>
      <c r="C654" s="77"/>
      <c r="D654" s="77"/>
    </row>
    <row r="655" spans="1:4" ht="18.75" customHeight="1" x14ac:dyDescent="0.35">
      <c r="A655" s="77"/>
      <c r="B655" s="77"/>
      <c r="C655" s="77"/>
      <c r="D655" s="77"/>
    </row>
    <row r="656" spans="1:4" ht="18.75" customHeight="1" x14ac:dyDescent="0.35">
      <c r="A656" s="77"/>
      <c r="B656" s="77"/>
      <c r="C656" s="77"/>
      <c r="D656" s="77"/>
    </row>
    <row r="657" spans="1:4" ht="18.75" customHeight="1" x14ac:dyDescent="0.35">
      <c r="A657" s="77"/>
      <c r="B657" s="77"/>
      <c r="C657" s="77"/>
      <c r="D657" s="77"/>
    </row>
    <row r="658" spans="1:4" ht="18.75" customHeight="1" x14ac:dyDescent="0.35">
      <c r="A658" s="77"/>
      <c r="B658" s="77"/>
      <c r="C658" s="77"/>
      <c r="D658" s="77"/>
    </row>
    <row r="659" spans="1:4" ht="18.75" customHeight="1" x14ac:dyDescent="0.35">
      <c r="A659" s="77"/>
      <c r="B659" s="77"/>
      <c r="C659" s="77"/>
      <c r="D659" s="77"/>
    </row>
    <row r="660" spans="1:4" ht="18.75" customHeight="1" x14ac:dyDescent="0.35">
      <c r="A660" s="77"/>
      <c r="B660" s="77"/>
      <c r="C660" s="77"/>
      <c r="D660" s="77"/>
    </row>
    <row r="661" spans="1:4" ht="18.75" customHeight="1" x14ac:dyDescent="0.35">
      <c r="A661" s="77"/>
      <c r="B661" s="77"/>
      <c r="C661" s="77"/>
      <c r="D661" s="77"/>
    </row>
    <row r="662" spans="1:4" ht="18.75" customHeight="1" x14ac:dyDescent="0.35">
      <c r="A662" s="77"/>
      <c r="B662" s="77"/>
      <c r="C662" s="77"/>
      <c r="D662" s="77"/>
    </row>
    <row r="663" spans="1:4" ht="18.75" customHeight="1" x14ac:dyDescent="0.35">
      <c r="A663" s="77"/>
      <c r="B663" s="77"/>
      <c r="C663" s="77"/>
      <c r="D663" s="77"/>
    </row>
    <row r="664" spans="1:4" ht="18.75" customHeight="1" x14ac:dyDescent="0.35">
      <c r="A664" s="77"/>
      <c r="B664" s="77"/>
      <c r="C664" s="77"/>
      <c r="D664" s="77"/>
    </row>
    <row r="665" spans="1:4" ht="18.75" customHeight="1" x14ac:dyDescent="0.35">
      <c r="A665" s="77"/>
      <c r="B665" s="77"/>
      <c r="C665" s="77"/>
      <c r="D665" s="77"/>
    </row>
    <row r="666" spans="1:4" ht="18.75" customHeight="1" x14ac:dyDescent="0.35">
      <c r="A666" s="77"/>
      <c r="B666" s="77"/>
      <c r="C666" s="77"/>
      <c r="D666" s="77"/>
    </row>
    <row r="667" spans="1:4" ht="18.75" customHeight="1" x14ac:dyDescent="0.35">
      <c r="A667" s="77"/>
      <c r="B667" s="77"/>
      <c r="C667" s="77"/>
      <c r="D667" s="77"/>
    </row>
    <row r="668" spans="1:4" ht="18.75" customHeight="1" x14ac:dyDescent="0.35">
      <c r="A668" s="77"/>
      <c r="B668" s="77"/>
      <c r="C668" s="77"/>
      <c r="D668" s="77"/>
    </row>
    <row r="669" spans="1:4" ht="18.75" customHeight="1" x14ac:dyDescent="0.35">
      <c r="A669" s="77"/>
      <c r="B669" s="77"/>
      <c r="C669" s="77"/>
      <c r="D669" s="77"/>
    </row>
    <row r="670" spans="1:4" ht="18.75" customHeight="1" x14ac:dyDescent="0.35">
      <c r="A670" s="77"/>
      <c r="B670" s="77"/>
      <c r="C670" s="77"/>
      <c r="D670" s="77"/>
    </row>
    <row r="671" spans="1:4" ht="18.75" customHeight="1" x14ac:dyDescent="0.35">
      <c r="A671" s="77"/>
      <c r="B671" s="77"/>
      <c r="C671" s="77"/>
      <c r="D671" s="77"/>
    </row>
    <row r="672" spans="1:4" ht="18.75" customHeight="1" x14ac:dyDescent="0.35">
      <c r="A672" s="77"/>
      <c r="B672" s="77"/>
      <c r="C672" s="77"/>
      <c r="D672" s="77"/>
    </row>
    <row r="673" spans="1:4" ht="18.75" customHeight="1" x14ac:dyDescent="0.35">
      <c r="A673" s="77"/>
      <c r="B673" s="77"/>
      <c r="C673" s="77"/>
      <c r="D673" s="77"/>
    </row>
    <row r="674" spans="1:4" ht="18.75" customHeight="1" x14ac:dyDescent="0.35">
      <c r="A674" s="77"/>
      <c r="B674" s="77"/>
      <c r="C674" s="77"/>
      <c r="D674" s="77"/>
    </row>
    <row r="675" spans="1:4" ht="18.75" customHeight="1" x14ac:dyDescent="0.35">
      <c r="A675" s="77"/>
      <c r="B675" s="77"/>
      <c r="C675" s="77"/>
      <c r="D675" s="77"/>
    </row>
    <row r="676" spans="1:4" ht="18.75" customHeight="1" x14ac:dyDescent="0.35">
      <c r="A676" s="77"/>
      <c r="B676" s="77"/>
      <c r="C676" s="77"/>
      <c r="D676" s="77"/>
    </row>
    <row r="677" spans="1:4" ht="18.75" customHeight="1" x14ac:dyDescent="0.35">
      <c r="A677" s="77"/>
      <c r="B677" s="77"/>
      <c r="C677" s="77"/>
      <c r="D677" s="77"/>
    </row>
    <row r="678" spans="1:4" ht="18.75" customHeight="1" x14ac:dyDescent="0.35">
      <c r="A678" s="77"/>
      <c r="B678" s="77"/>
      <c r="C678" s="77"/>
      <c r="D678" s="77"/>
    </row>
    <row r="679" spans="1:4" ht="18.75" customHeight="1" x14ac:dyDescent="0.35">
      <c r="A679" s="77"/>
      <c r="B679" s="77"/>
      <c r="C679" s="77"/>
      <c r="D679" s="77"/>
    </row>
    <row r="680" spans="1:4" ht="18.75" customHeight="1" x14ac:dyDescent="0.35">
      <c r="A680" s="77"/>
      <c r="B680" s="77"/>
      <c r="C680" s="77"/>
      <c r="D680" s="77"/>
    </row>
    <row r="681" spans="1:4" ht="18.75" customHeight="1" x14ac:dyDescent="0.35">
      <c r="A681" s="77"/>
      <c r="B681" s="77"/>
      <c r="C681" s="77"/>
      <c r="D681" s="77"/>
    </row>
    <row r="682" spans="1:4" ht="18.75" customHeight="1" x14ac:dyDescent="0.35">
      <c r="A682" s="77"/>
      <c r="B682" s="77"/>
      <c r="C682" s="77"/>
      <c r="D682" s="77"/>
    </row>
    <row r="683" spans="1:4" ht="18.75" customHeight="1" x14ac:dyDescent="0.35">
      <c r="A683" s="77"/>
      <c r="B683" s="77"/>
      <c r="C683" s="77"/>
      <c r="D683" s="77"/>
    </row>
    <row r="684" spans="1:4" ht="18.75" customHeight="1" x14ac:dyDescent="0.35">
      <c r="A684" s="77"/>
      <c r="B684" s="77"/>
      <c r="C684" s="77"/>
      <c r="D684" s="77"/>
    </row>
    <row r="685" spans="1:4" ht="18.75" customHeight="1" x14ac:dyDescent="0.35">
      <c r="A685" s="77"/>
      <c r="B685" s="77"/>
      <c r="C685" s="77"/>
      <c r="D685" s="77"/>
    </row>
    <row r="686" spans="1:4" ht="18.75" customHeight="1" x14ac:dyDescent="0.35">
      <c r="A686" s="77"/>
      <c r="B686" s="77"/>
      <c r="C686" s="77"/>
      <c r="D686" s="77"/>
    </row>
    <row r="687" spans="1:4" ht="18.75" customHeight="1" x14ac:dyDescent="0.35">
      <c r="A687" s="77"/>
      <c r="B687" s="77"/>
      <c r="C687" s="77"/>
      <c r="D687" s="77"/>
    </row>
    <row r="688" spans="1:4" ht="18.75" customHeight="1" x14ac:dyDescent="0.35">
      <c r="A688" s="77"/>
      <c r="B688" s="77"/>
      <c r="C688" s="77"/>
      <c r="D688" s="77"/>
    </row>
    <row r="689" spans="1:4" ht="18.75" customHeight="1" x14ac:dyDescent="0.35">
      <c r="A689" s="77"/>
      <c r="B689" s="77"/>
      <c r="C689" s="77"/>
      <c r="D689" s="77"/>
    </row>
    <row r="690" spans="1:4" ht="18.75" customHeight="1" x14ac:dyDescent="0.35">
      <c r="A690" s="77"/>
      <c r="B690" s="77"/>
      <c r="C690" s="77"/>
      <c r="D690" s="77"/>
    </row>
    <row r="691" spans="1:4" ht="18.75" customHeight="1" x14ac:dyDescent="0.35">
      <c r="A691" s="77"/>
      <c r="B691" s="77"/>
      <c r="C691" s="77"/>
      <c r="D691" s="77"/>
    </row>
    <row r="692" spans="1:4" ht="18.75" customHeight="1" x14ac:dyDescent="0.35">
      <c r="A692" s="77"/>
      <c r="B692" s="77"/>
      <c r="C692" s="77"/>
      <c r="D692" s="77"/>
    </row>
    <row r="693" spans="1:4" ht="18.75" customHeight="1" x14ac:dyDescent="0.35">
      <c r="A693" s="77"/>
      <c r="B693" s="77"/>
      <c r="C693" s="77"/>
      <c r="D693" s="77"/>
    </row>
    <row r="694" spans="1:4" ht="18.75" customHeight="1" x14ac:dyDescent="0.35">
      <c r="A694" s="77"/>
      <c r="B694" s="77"/>
      <c r="C694" s="77"/>
      <c r="D694" s="77"/>
    </row>
    <row r="695" spans="1:4" ht="18.75" customHeight="1" x14ac:dyDescent="0.35">
      <c r="A695" s="77"/>
      <c r="B695" s="77"/>
      <c r="C695" s="77"/>
      <c r="D695" s="77"/>
    </row>
    <row r="696" spans="1:4" ht="18.75" customHeight="1" x14ac:dyDescent="0.35">
      <c r="A696" s="77"/>
      <c r="B696" s="77"/>
      <c r="C696" s="77"/>
      <c r="D696" s="77"/>
    </row>
    <row r="697" spans="1:4" ht="18.75" customHeight="1" x14ac:dyDescent="0.35">
      <c r="A697" s="77"/>
      <c r="B697" s="77"/>
      <c r="C697" s="77"/>
      <c r="D697" s="77"/>
    </row>
    <row r="698" spans="1:4" ht="18.75" customHeight="1" x14ac:dyDescent="0.35">
      <c r="A698" s="77"/>
      <c r="B698" s="77"/>
      <c r="C698" s="77"/>
      <c r="D698" s="77"/>
    </row>
    <row r="699" spans="1:4" ht="18.75" customHeight="1" x14ac:dyDescent="0.35">
      <c r="A699" s="77"/>
      <c r="B699" s="77"/>
      <c r="C699" s="77"/>
      <c r="D699" s="77"/>
    </row>
    <row r="700" spans="1:4" ht="18.75" customHeight="1" x14ac:dyDescent="0.35">
      <c r="A700" s="77"/>
      <c r="B700" s="77"/>
      <c r="C700" s="77"/>
      <c r="D700" s="77"/>
    </row>
    <row r="701" spans="1:4" ht="18.75" customHeight="1" x14ac:dyDescent="0.35">
      <c r="A701" s="77"/>
      <c r="B701" s="77"/>
      <c r="C701" s="77"/>
      <c r="D701" s="77"/>
    </row>
    <row r="702" spans="1:4" ht="18.75" customHeight="1" x14ac:dyDescent="0.35">
      <c r="A702" s="77"/>
      <c r="B702" s="77"/>
      <c r="C702" s="77"/>
      <c r="D702" s="77"/>
    </row>
    <row r="703" spans="1:4" ht="18.75" customHeight="1" x14ac:dyDescent="0.35">
      <c r="A703" s="77"/>
      <c r="B703" s="77"/>
      <c r="C703" s="77"/>
      <c r="D703" s="77"/>
    </row>
    <row r="704" spans="1:4" ht="18.75" customHeight="1" x14ac:dyDescent="0.35">
      <c r="A704" s="77"/>
      <c r="B704" s="77"/>
      <c r="C704" s="77"/>
      <c r="D704" s="77"/>
    </row>
    <row r="705" spans="1:4" ht="18.75" customHeight="1" x14ac:dyDescent="0.35">
      <c r="A705" s="77"/>
      <c r="B705" s="77"/>
      <c r="C705" s="77"/>
      <c r="D705" s="77"/>
    </row>
    <row r="706" spans="1:4" ht="18.75" customHeight="1" x14ac:dyDescent="0.35">
      <c r="A706" s="77"/>
      <c r="B706" s="77"/>
      <c r="C706" s="77"/>
      <c r="D706" s="77"/>
    </row>
    <row r="707" spans="1:4" ht="18.75" customHeight="1" x14ac:dyDescent="0.35">
      <c r="A707" s="77"/>
      <c r="B707" s="77"/>
      <c r="C707" s="77"/>
      <c r="D707" s="77"/>
    </row>
    <row r="708" spans="1:4" ht="18.75" customHeight="1" x14ac:dyDescent="0.35">
      <c r="A708" s="77"/>
      <c r="B708" s="77"/>
      <c r="C708" s="77"/>
      <c r="D708" s="77"/>
    </row>
    <row r="709" spans="1:4" ht="18.75" customHeight="1" x14ac:dyDescent="0.35">
      <c r="A709" s="77"/>
      <c r="B709" s="77"/>
      <c r="C709" s="77"/>
      <c r="D709" s="77"/>
    </row>
    <row r="710" spans="1:4" ht="18.75" customHeight="1" x14ac:dyDescent="0.35">
      <c r="A710" s="77"/>
      <c r="B710" s="77"/>
      <c r="C710" s="77"/>
      <c r="D710" s="77"/>
    </row>
    <row r="711" spans="1:4" ht="18.75" customHeight="1" x14ac:dyDescent="0.35">
      <c r="A711" s="77"/>
      <c r="B711" s="77"/>
      <c r="C711" s="77"/>
      <c r="D711" s="77"/>
    </row>
    <row r="712" spans="1:4" ht="18.75" customHeight="1" x14ac:dyDescent="0.35">
      <c r="A712" s="77"/>
      <c r="B712" s="77"/>
      <c r="C712" s="77"/>
      <c r="D712" s="77"/>
    </row>
    <row r="713" spans="1:4" ht="18.75" customHeight="1" x14ac:dyDescent="0.35">
      <c r="A713" s="77"/>
      <c r="B713" s="77"/>
      <c r="C713" s="77"/>
      <c r="D713" s="77"/>
    </row>
    <row r="714" spans="1:4" ht="18.75" customHeight="1" x14ac:dyDescent="0.35">
      <c r="A714" s="77"/>
      <c r="B714" s="77"/>
      <c r="C714" s="77"/>
      <c r="D714" s="77"/>
    </row>
    <row r="715" spans="1:4" ht="18.75" customHeight="1" x14ac:dyDescent="0.35">
      <c r="A715" s="77"/>
      <c r="B715" s="77"/>
      <c r="C715" s="77"/>
      <c r="D715" s="77"/>
    </row>
    <row r="716" spans="1:4" ht="18.75" customHeight="1" x14ac:dyDescent="0.35">
      <c r="A716" s="77"/>
      <c r="B716" s="77"/>
      <c r="C716" s="77"/>
      <c r="D716" s="77"/>
    </row>
    <row r="717" spans="1:4" ht="18.75" customHeight="1" x14ac:dyDescent="0.35">
      <c r="A717" s="77"/>
      <c r="B717" s="77"/>
      <c r="C717" s="77"/>
      <c r="D717" s="77"/>
    </row>
    <row r="718" spans="1:4" ht="18.75" customHeight="1" x14ac:dyDescent="0.35">
      <c r="A718" s="77"/>
      <c r="B718" s="77"/>
      <c r="C718" s="77"/>
      <c r="D718" s="77"/>
    </row>
    <row r="719" spans="1:4" ht="18.75" customHeight="1" x14ac:dyDescent="0.35">
      <c r="A719" s="77"/>
      <c r="B719" s="77"/>
      <c r="C719" s="77"/>
      <c r="D719" s="77"/>
    </row>
    <row r="720" spans="1:4" ht="18.75" customHeight="1" x14ac:dyDescent="0.35">
      <c r="A720" s="77"/>
      <c r="B720" s="77"/>
      <c r="C720" s="77"/>
      <c r="D720" s="77"/>
    </row>
    <row r="721" spans="1:4" ht="18.75" customHeight="1" x14ac:dyDescent="0.35">
      <c r="A721" s="77"/>
      <c r="B721" s="77"/>
      <c r="C721" s="77"/>
      <c r="D721" s="77"/>
    </row>
    <row r="722" spans="1:4" ht="18.75" customHeight="1" x14ac:dyDescent="0.35">
      <c r="A722" s="77"/>
      <c r="B722" s="77"/>
      <c r="C722" s="77"/>
      <c r="D722" s="77"/>
    </row>
    <row r="723" spans="1:4" ht="18.75" customHeight="1" x14ac:dyDescent="0.35">
      <c r="A723" s="77"/>
      <c r="B723" s="77"/>
      <c r="C723" s="77"/>
      <c r="D723" s="77"/>
    </row>
    <row r="724" spans="1:4" ht="18.75" customHeight="1" x14ac:dyDescent="0.35">
      <c r="A724" s="77"/>
      <c r="B724" s="77"/>
      <c r="C724" s="77"/>
      <c r="D724" s="77"/>
    </row>
    <row r="725" spans="1:4" ht="18.75" customHeight="1" x14ac:dyDescent="0.35">
      <c r="A725" s="77"/>
      <c r="B725" s="77"/>
      <c r="C725" s="77"/>
      <c r="D725" s="77"/>
    </row>
    <row r="726" spans="1:4" ht="18.75" customHeight="1" x14ac:dyDescent="0.35">
      <c r="A726" s="77"/>
      <c r="B726" s="77"/>
      <c r="C726" s="77"/>
      <c r="D726" s="77"/>
    </row>
    <row r="727" spans="1:4" ht="18.75" customHeight="1" x14ac:dyDescent="0.35">
      <c r="A727" s="77"/>
      <c r="B727" s="77"/>
      <c r="C727" s="77"/>
      <c r="D727" s="77"/>
    </row>
    <row r="728" spans="1:4" ht="18.75" customHeight="1" x14ac:dyDescent="0.35">
      <c r="A728" s="77"/>
      <c r="B728" s="77"/>
      <c r="C728" s="77"/>
      <c r="D728" s="77"/>
    </row>
    <row r="729" spans="1:4" ht="18.75" customHeight="1" x14ac:dyDescent="0.35">
      <c r="A729" s="77"/>
      <c r="B729" s="77"/>
      <c r="C729" s="77"/>
      <c r="D729" s="77"/>
    </row>
    <row r="730" spans="1:4" ht="18.75" customHeight="1" x14ac:dyDescent="0.35">
      <c r="A730" s="77"/>
      <c r="B730" s="77"/>
      <c r="C730" s="77"/>
      <c r="D730" s="77"/>
    </row>
    <row r="731" spans="1:4" ht="18.75" customHeight="1" x14ac:dyDescent="0.35">
      <c r="A731" s="77"/>
      <c r="B731" s="77"/>
      <c r="C731" s="77"/>
      <c r="D731" s="77"/>
    </row>
    <row r="732" spans="1:4" ht="18.75" customHeight="1" x14ac:dyDescent="0.35">
      <c r="A732" s="77"/>
      <c r="B732" s="77"/>
      <c r="C732" s="77"/>
      <c r="D732" s="77"/>
    </row>
    <row r="733" spans="1:4" ht="18.75" customHeight="1" x14ac:dyDescent="0.35">
      <c r="A733" s="77"/>
      <c r="B733" s="77"/>
      <c r="C733" s="77"/>
      <c r="D733" s="77"/>
    </row>
    <row r="734" spans="1:4" ht="18.75" customHeight="1" x14ac:dyDescent="0.35">
      <c r="A734" s="77"/>
      <c r="B734" s="77"/>
      <c r="C734" s="77"/>
      <c r="D734" s="77"/>
    </row>
    <row r="735" spans="1:4" ht="18.75" customHeight="1" x14ac:dyDescent="0.35">
      <c r="A735" s="77"/>
      <c r="B735" s="77"/>
      <c r="C735" s="77"/>
      <c r="D735" s="77"/>
    </row>
    <row r="736" spans="1:4" ht="18.75" customHeight="1" x14ac:dyDescent="0.35">
      <c r="A736" s="77"/>
      <c r="B736" s="77"/>
      <c r="C736" s="77"/>
      <c r="D736" s="77"/>
    </row>
    <row r="737" spans="1:4" ht="18.75" customHeight="1" x14ac:dyDescent="0.35">
      <c r="A737" s="77"/>
      <c r="B737" s="77"/>
      <c r="C737" s="77"/>
      <c r="D737" s="77"/>
    </row>
    <row r="738" spans="1:4" ht="18.75" customHeight="1" x14ac:dyDescent="0.35">
      <c r="A738" s="77"/>
      <c r="B738" s="77"/>
      <c r="C738" s="77"/>
      <c r="D738" s="77"/>
    </row>
    <row r="739" spans="1:4" ht="18.75" customHeight="1" x14ac:dyDescent="0.35">
      <c r="A739" s="77"/>
      <c r="B739" s="77"/>
      <c r="C739" s="77"/>
      <c r="D739" s="77"/>
    </row>
    <row r="740" spans="1:4" ht="18.75" customHeight="1" x14ac:dyDescent="0.35">
      <c r="A740" s="77"/>
      <c r="B740" s="77"/>
      <c r="C740" s="77"/>
      <c r="D740" s="77"/>
    </row>
    <row r="741" spans="1:4" ht="18.75" customHeight="1" x14ac:dyDescent="0.35">
      <c r="A741" s="77"/>
      <c r="B741" s="77"/>
      <c r="C741" s="77"/>
      <c r="D741" s="77"/>
    </row>
    <row r="742" spans="1:4" ht="18.75" customHeight="1" x14ac:dyDescent="0.35">
      <c r="A742" s="77"/>
      <c r="B742" s="77"/>
      <c r="C742" s="77"/>
      <c r="D742" s="77"/>
    </row>
    <row r="743" spans="1:4" ht="18.75" customHeight="1" x14ac:dyDescent="0.35">
      <c r="A743" s="77"/>
      <c r="B743" s="77"/>
      <c r="C743" s="77"/>
      <c r="D743" s="77"/>
    </row>
    <row r="744" spans="1:4" ht="18.75" customHeight="1" x14ac:dyDescent="0.35">
      <c r="A744" s="77"/>
      <c r="B744" s="77"/>
      <c r="C744" s="77"/>
      <c r="D744" s="77"/>
    </row>
    <row r="745" spans="1:4" ht="18.75" customHeight="1" x14ac:dyDescent="0.35">
      <c r="A745" s="77"/>
      <c r="B745" s="77"/>
      <c r="C745" s="77"/>
      <c r="D745" s="77"/>
    </row>
    <row r="746" spans="1:4" ht="18.75" customHeight="1" x14ac:dyDescent="0.35">
      <c r="A746" s="77"/>
      <c r="B746" s="77"/>
      <c r="C746" s="77"/>
      <c r="D746" s="77"/>
    </row>
    <row r="747" spans="1:4" ht="18.75" customHeight="1" x14ac:dyDescent="0.35">
      <c r="A747" s="77"/>
      <c r="B747" s="77"/>
      <c r="C747" s="77"/>
      <c r="D747" s="77"/>
    </row>
    <row r="748" spans="1:4" ht="18.75" customHeight="1" x14ac:dyDescent="0.35">
      <c r="A748" s="77"/>
      <c r="B748" s="77"/>
      <c r="C748" s="77"/>
      <c r="D748" s="77"/>
    </row>
    <row r="749" spans="1:4" ht="18.75" customHeight="1" x14ac:dyDescent="0.35">
      <c r="A749" s="77"/>
      <c r="B749" s="77"/>
      <c r="C749" s="77"/>
      <c r="D749" s="77"/>
    </row>
    <row r="750" spans="1:4" ht="18.75" customHeight="1" x14ac:dyDescent="0.35">
      <c r="A750" s="77"/>
      <c r="B750" s="77"/>
      <c r="C750" s="77"/>
      <c r="D750" s="77"/>
    </row>
    <row r="751" spans="1:4" ht="18.75" customHeight="1" x14ac:dyDescent="0.35">
      <c r="A751" s="77"/>
      <c r="B751" s="77"/>
      <c r="C751" s="77"/>
      <c r="D751" s="77"/>
    </row>
    <row r="752" spans="1:4" ht="18.75" customHeight="1" x14ac:dyDescent="0.35">
      <c r="A752" s="77"/>
      <c r="B752" s="77"/>
      <c r="C752" s="77"/>
      <c r="D752" s="77"/>
    </row>
    <row r="753" spans="1:4" ht="18.75" customHeight="1" x14ac:dyDescent="0.35">
      <c r="A753" s="77"/>
      <c r="B753" s="77"/>
      <c r="C753" s="77"/>
      <c r="D753" s="77"/>
    </row>
    <row r="754" spans="1:4" ht="18.75" customHeight="1" x14ac:dyDescent="0.35">
      <c r="A754" s="77"/>
      <c r="B754" s="77"/>
      <c r="C754" s="77"/>
      <c r="D754" s="77"/>
    </row>
    <row r="755" spans="1:4" ht="18.75" customHeight="1" x14ac:dyDescent="0.35">
      <c r="A755" s="77"/>
      <c r="B755" s="77"/>
      <c r="C755" s="77"/>
      <c r="D755" s="77"/>
    </row>
    <row r="756" spans="1:4" ht="18.75" customHeight="1" x14ac:dyDescent="0.35">
      <c r="A756" s="77"/>
      <c r="B756" s="77"/>
      <c r="C756" s="77"/>
      <c r="D756" s="77"/>
    </row>
    <row r="757" spans="1:4" ht="18.75" customHeight="1" x14ac:dyDescent="0.35">
      <c r="A757" s="77"/>
      <c r="B757" s="77"/>
      <c r="C757" s="77"/>
      <c r="D757" s="77"/>
    </row>
    <row r="758" spans="1:4" ht="18.75" customHeight="1" x14ac:dyDescent="0.35">
      <c r="A758" s="77"/>
      <c r="B758" s="77"/>
      <c r="C758" s="77"/>
      <c r="D758" s="77"/>
    </row>
    <row r="759" spans="1:4" ht="18.75" customHeight="1" x14ac:dyDescent="0.35">
      <c r="A759" s="77"/>
      <c r="B759" s="77"/>
      <c r="C759" s="77"/>
      <c r="D759" s="77"/>
    </row>
    <row r="760" spans="1:4" ht="18.75" customHeight="1" x14ac:dyDescent="0.35">
      <c r="A760" s="77"/>
      <c r="B760" s="77"/>
      <c r="C760" s="77"/>
      <c r="D760" s="77"/>
    </row>
    <row r="761" spans="1:4" ht="18.75" customHeight="1" x14ac:dyDescent="0.35">
      <c r="A761" s="77"/>
      <c r="B761" s="77"/>
      <c r="C761" s="77"/>
      <c r="D761" s="77"/>
    </row>
    <row r="762" spans="1:4" ht="18.75" customHeight="1" x14ac:dyDescent="0.35">
      <c r="A762" s="77"/>
      <c r="B762" s="77"/>
      <c r="C762" s="77"/>
      <c r="D762" s="77"/>
    </row>
    <row r="763" spans="1:4" ht="18.75" customHeight="1" x14ac:dyDescent="0.35">
      <c r="A763" s="77"/>
      <c r="B763" s="77"/>
      <c r="C763" s="77"/>
      <c r="D763" s="77"/>
    </row>
    <row r="764" spans="1:4" ht="18.75" customHeight="1" x14ac:dyDescent="0.35">
      <c r="A764" s="77"/>
      <c r="B764" s="77"/>
      <c r="C764" s="77"/>
      <c r="D764" s="77"/>
    </row>
    <row r="765" spans="1:4" ht="18.75" customHeight="1" x14ac:dyDescent="0.35">
      <c r="A765" s="77"/>
      <c r="B765" s="77"/>
      <c r="C765" s="77"/>
      <c r="D765" s="77"/>
    </row>
    <row r="766" spans="1:4" ht="18.75" customHeight="1" x14ac:dyDescent="0.35">
      <c r="A766" s="77"/>
      <c r="B766" s="77"/>
      <c r="C766" s="77"/>
      <c r="D766" s="77"/>
    </row>
    <row r="767" spans="1:4" ht="18.75" customHeight="1" x14ac:dyDescent="0.35">
      <c r="A767" s="77"/>
      <c r="B767" s="77"/>
      <c r="C767" s="77"/>
      <c r="D767" s="77"/>
    </row>
    <row r="768" spans="1:4" ht="18.75" customHeight="1" x14ac:dyDescent="0.35">
      <c r="A768" s="77"/>
      <c r="B768" s="77"/>
      <c r="C768" s="77"/>
      <c r="D768" s="77"/>
    </row>
    <row r="769" spans="1:4" ht="18.75" customHeight="1" x14ac:dyDescent="0.35">
      <c r="A769" s="77"/>
      <c r="B769" s="77"/>
      <c r="C769" s="77"/>
      <c r="D769" s="77"/>
    </row>
    <row r="770" spans="1:4" ht="18.75" customHeight="1" x14ac:dyDescent="0.35">
      <c r="A770" s="77"/>
      <c r="B770" s="77"/>
      <c r="C770" s="77"/>
      <c r="D770" s="77"/>
    </row>
    <row r="771" spans="1:4" ht="18.75" customHeight="1" x14ac:dyDescent="0.35">
      <c r="A771" s="77"/>
      <c r="B771" s="77"/>
      <c r="C771" s="77"/>
      <c r="D771" s="77"/>
    </row>
    <row r="772" spans="1:4" ht="18.75" customHeight="1" x14ac:dyDescent="0.35">
      <c r="A772" s="77"/>
      <c r="B772" s="77"/>
      <c r="C772" s="77"/>
      <c r="D772" s="77"/>
    </row>
    <row r="773" spans="1:4" ht="18.75" customHeight="1" x14ac:dyDescent="0.35">
      <c r="A773" s="77"/>
      <c r="B773" s="77"/>
      <c r="C773" s="77"/>
      <c r="D773" s="77"/>
    </row>
    <row r="774" spans="1:4" ht="18.75" customHeight="1" x14ac:dyDescent="0.35">
      <c r="A774" s="77"/>
      <c r="B774" s="77"/>
      <c r="C774" s="77"/>
      <c r="D774" s="77"/>
    </row>
    <row r="775" spans="1:4" ht="18.75" customHeight="1" x14ac:dyDescent="0.35">
      <c r="A775" s="77"/>
      <c r="B775" s="77"/>
      <c r="C775" s="77"/>
      <c r="D775" s="77"/>
    </row>
    <row r="776" spans="1:4" ht="18.75" customHeight="1" x14ac:dyDescent="0.35">
      <c r="A776" s="77"/>
      <c r="B776" s="77"/>
      <c r="C776" s="77"/>
      <c r="D776" s="77"/>
    </row>
    <row r="777" spans="1:4" ht="18.75" customHeight="1" x14ac:dyDescent="0.35">
      <c r="A777" s="77"/>
      <c r="B777" s="77"/>
      <c r="C777" s="77"/>
      <c r="D777" s="77"/>
    </row>
    <row r="778" spans="1:4" ht="18.75" customHeight="1" x14ac:dyDescent="0.35">
      <c r="A778" s="77"/>
      <c r="B778" s="77"/>
      <c r="C778" s="77"/>
      <c r="D778" s="77"/>
    </row>
    <row r="779" spans="1:4" ht="18.75" customHeight="1" x14ac:dyDescent="0.35">
      <c r="A779" s="77"/>
      <c r="B779" s="77"/>
      <c r="C779" s="77"/>
      <c r="D779" s="77"/>
    </row>
    <row r="780" spans="1:4" ht="18.75" customHeight="1" x14ac:dyDescent="0.35">
      <c r="A780" s="77"/>
      <c r="B780" s="77"/>
      <c r="C780" s="77"/>
      <c r="D780" s="77"/>
    </row>
    <row r="781" spans="1:4" ht="18.75" customHeight="1" x14ac:dyDescent="0.35">
      <c r="A781" s="77"/>
      <c r="B781" s="77"/>
      <c r="C781" s="77"/>
      <c r="D781" s="77"/>
    </row>
    <row r="782" spans="1:4" ht="18.75" customHeight="1" x14ac:dyDescent="0.35">
      <c r="A782" s="77"/>
      <c r="B782" s="77"/>
      <c r="C782" s="77"/>
      <c r="D782" s="77"/>
    </row>
    <row r="783" spans="1:4" ht="18.75" customHeight="1" x14ac:dyDescent="0.35">
      <c r="A783" s="77"/>
      <c r="B783" s="77"/>
      <c r="C783" s="77"/>
      <c r="D783" s="77"/>
    </row>
    <row r="784" spans="1:4" ht="18.75" customHeight="1" x14ac:dyDescent="0.35">
      <c r="A784" s="77"/>
      <c r="B784" s="77"/>
      <c r="C784" s="77"/>
      <c r="D784" s="77"/>
    </row>
    <row r="785" spans="1:4" ht="18.75" customHeight="1" x14ac:dyDescent="0.35">
      <c r="A785" s="77"/>
      <c r="B785" s="77"/>
      <c r="C785" s="77"/>
      <c r="D785" s="77"/>
    </row>
    <row r="786" spans="1:4" ht="18.75" customHeight="1" x14ac:dyDescent="0.35">
      <c r="A786" s="77"/>
      <c r="B786" s="77"/>
      <c r="C786" s="77"/>
      <c r="D786" s="77"/>
    </row>
    <row r="787" spans="1:4" ht="18.75" customHeight="1" x14ac:dyDescent="0.35">
      <c r="A787" s="77"/>
      <c r="B787" s="77"/>
      <c r="C787" s="77"/>
      <c r="D787" s="77"/>
    </row>
    <row r="788" spans="1:4" ht="18.75" customHeight="1" x14ac:dyDescent="0.35">
      <c r="A788" s="77"/>
      <c r="B788" s="77"/>
      <c r="C788" s="77"/>
      <c r="D788" s="77"/>
    </row>
    <row r="789" spans="1:4" ht="18.75" customHeight="1" x14ac:dyDescent="0.35">
      <c r="A789" s="77"/>
      <c r="B789" s="77"/>
      <c r="C789" s="77"/>
      <c r="D789" s="77"/>
    </row>
    <row r="790" spans="1:4" ht="18.75" customHeight="1" x14ac:dyDescent="0.35">
      <c r="A790" s="77"/>
      <c r="B790" s="77"/>
      <c r="C790" s="77"/>
      <c r="D790" s="77"/>
    </row>
    <row r="791" spans="1:4" ht="18.75" customHeight="1" x14ac:dyDescent="0.35">
      <c r="A791" s="77"/>
      <c r="B791" s="77"/>
      <c r="C791" s="77"/>
      <c r="D791" s="77"/>
    </row>
    <row r="792" spans="1:4" ht="18.75" customHeight="1" x14ac:dyDescent="0.35">
      <c r="A792" s="77"/>
      <c r="B792" s="77"/>
      <c r="C792" s="77"/>
      <c r="D792" s="77"/>
    </row>
    <row r="793" spans="1:4" ht="18.75" customHeight="1" x14ac:dyDescent="0.35">
      <c r="A793" s="77"/>
      <c r="B793" s="77"/>
      <c r="C793" s="77"/>
      <c r="D793" s="77"/>
    </row>
    <row r="794" spans="1:4" ht="18.75" customHeight="1" x14ac:dyDescent="0.35">
      <c r="A794" s="77"/>
      <c r="B794" s="77"/>
      <c r="C794" s="77"/>
      <c r="D794" s="77"/>
    </row>
    <row r="795" spans="1:4" ht="18.75" customHeight="1" x14ac:dyDescent="0.35">
      <c r="A795" s="77"/>
      <c r="B795" s="77"/>
      <c r="C795" s="77"/>
      <c r="D795" s="77"/>
    </row>
    <row r="796" spans="1:4" ht="18.75" customHeight="1" x14ac:dyDescent="0.35">
      <c r="A796" s="77"/>
      <c r="B796" s="77"/>
      <c r="C796" s="77"/>
      <c r="D796" s="77"/>
    </row>
    <row r="797" spans="1:4" ht="18.75" customHeight="1" x14ac:dyDescent="0.35">
      <c r="A797" s="77"/>
      <c r="B797" s="77"/>
      <c r="C797" s="77"/>
      <c r="D797" s="77"/>
    </row>
    <row r="798" spans="1:4" ht="18.75" customHeight="1" x14ac:dyDescent="0.35">
      <c r="A798" s="77"/>
      <c r="B798" s="77"/>
      <c r="C798" s="77"/>
      <c r="D798" s="77"/>
    </row>
    <row r="799" spans="1:4" ht="18.75" customHeight="1" x14ac:dyDescent="0.35">
      <c r="A799" s="77"/>
      <c r="B799" s="77"/>
      <c r="C799" s="77"/>
      <c r="D799" s="77"/>
    </row>
    <row r="800" spans="1:4" ht="18.75" customHeight="1" x14ac:dyDescent="0.35">
      <c r="A800" s="77"/>
      <c r="B800" s="77"/>
      <c r="C800" s="77"/>
      <c r="D800" s="77"/>
    </row>
    <row r="801" spans="1:4" ht="18.75" customHeight="1" x14ac:dyDescent="0.35">
      <c r="A801" s="77"/>
      <c r="B801" s="77"/>
      <c r="C801" s="77"/>
      <c r="D801" s="77"/>
    </row>
    <row r="802" spans="1:4" ht="18.75" customHeight="1" x14ac:dyDescent="0.35">
      <c r="A802" s="77"/>
      <c r="B802" s="77"/>
      <c r="C802" s="77"/>
      <c r="D802" s="77"/>
    </row>
    <row r="803" spans="1:4" ht="18.75" customHeight="1" x14ac:dyDescent="0.35">
      <c r="A803" s="77"/>
      <c r="B803" s="77"/>
      <c r="C803" s="77"/>
      <c r="D803" s="77"/>
    </row>
    <row r="804" spans="1:4" ht="18.75" customHeight="1" x14ac:dyDescent="0.35">
      <c r="A804" s="77"/>
      <c r="B804" s="77"/>
      <c r="C804" s="77"/>
      <c r="D804" s="77"/>
    </row>
    <row r="805" spans="1:4" ht="18.75" customHeight="1" x14ac:dyDescent="0.35">
      <c r="A805" s="77"/>
      <c r="B805" s="77"/>
      <c r="C805" s="77"/>
      <c r="D805" s="77"/>
    </row>
    <row r="806" spans="1:4" ht="18.75" customHeight="1" x14ac:dyDescent="0.35">
      <c r="A806" s="77"/>
      <c r="B806" s="77"/>
      <c r="C806" s="77"/>
      <c r="D806" s="77"/>
    </row>
    <row r="807" spans="1:4" ht="18.75" customHeight="1" x14ac:dyDescent="0.35">
      <c r="A807" s="77"/>
      <c r="B807" s="77"/>
      <c r="C807" s="77"/>
      <c r="D807" s="77"/>
    </row>
    <row r="808" spans="1:4" ht="18.75" customHeight="1" x14ac:dyDescent="0.35">
      <c r="A808" s="77"/>
      <c r="B808" s="77"/>
      <c r="C808" s="77"/>
      <c r="D808" s="77"/>
    </row>
    <row r="809" spans="1:4" ht="18.75" customHeight="1" x14ac:dyDescent="0.35">
      <c r="A809" s="77"/>
      <c r="B809" s="77"/>
      <c r="C809" s="77"/>
      <c r="D809" s="77"/>
    </row>
    <row r="810" spans="1:4" ht="18.75" customHeight="1" x14ac:dyDescent="0.35">
      <c r="A810" s="77"/>
      <c r="B810" s="77"/>
      <c r="C810" s="77"/>
      <c r="D810" s="77"/>
    </row>
    <row r="811" spans="1:4" ht="18.75" customHeight="1" x14ac:dyDescent="0.35">
      <c r="A811" s="77"/>
      <c r="B811" s="77"/>
      <c r="C811" s="77"/>
      <c r="D811" s="77"/>
    </row>
    <row r="812" spans="1:4" ht="18.75" customHeight="1" x14ac:dyDescent="0.35">
      <c r="A812" s="77"/>
      <c r="B812" s="77"/>
      <c r="C812" s="77"/>
      <c r="D812" s="77"/>
    </row>
    <row r="813" spans="1:4" ht="18.75" customHeight="1" x14ac:dyDescent="0.35">
      <c r="A813" s="77"/>
      <c r="B813" s="77"/>
      <c r="C813" s="77"/>
      <c r="D813" s="77"/>
    </row>
    <row r="814" spans="1:4" ht="18.75" customHeight="1" x14ac:dyDescent="0.35">
      <c r="A814" s="77"/>
      <c r="B814" s="77"/>
      <c r="C814" s="77"/>
      <c r="D814" s="77"/>
    </row>
    <row r="815" spans="1:4" ht="18.75" customHeight="1" x14ac:dyDescent="0.35">
      <c r="A815" s="77"/>
      <c r="B815" s="77"/>
      <c r="C815" s="77"/>
      <c r="D815" s="77"/>
    </row>
    <row r="816" spans="1:4" ht="18.75" customHeight="1" x14ac:dyDescent="0.35">
      <c r="A816" s="77"/>
      <c r="B816" s="77"/>
      <c r="C816" s="77"/>
      <c r="D816" s="77"/>
    </row>
    <row r="817" spans="1:4" ht="18.75" customHeight="1" x14ac:dyDescent="0.35">
      <c r="A817" s="77"/>
      <c r="B817" s="77"/>
      <c r="C817" s="77"/>
      <c r="D817" s="77"/>
    </row>
    <row r="818" spans="1:4" ht="18.75" customHeight="1" x14ac:dyDescent="0.35">
      <c r="A818" s="77"/>
      <c r="B818" s="77"/>
      <c r="C818" s="77"/>
      <c r="D818" s="77"/>
    </row>
    <row r="819" spans="1:4" ht="18.75" customHeight="1" x14ac:dyDescent="0.35">
      <c r="A819" s="77"/>
      <c r="B819" s="77"/>
      <c r="C819" s="77"/>
      <c r="D819" s="77"/>
    </row>
    <row r="820" spans="1:4" ht="18.75" customHeight="1" x14ac:dyDescent="0.35">
      <c r="A820" s="77"/>
      <c r="B820" s="77"/>
      <c r="C820" s="77"/>
      <c r="D820" s="77"/>
    </row>
    <row r="821" spans="1:4" ht="18.75" customHeight="1" x14ac:dyDescent="0.35">
      <c r="A821" s="77"/>
      <c r="B821" s="77"/>
      <c r="C821" s="77"/>
      <c r="D821" s="77"/>
    </row>
    <row r="822" spans="1:4" ht="18.75" customHeight="1" x14ac:dyDescent="0.35">
      <c r="A822" s="77"/>
      <c r="B822" s="77"/>
      <c r="C822" s="77"/>
      <c r="D822" s="77"/>
    </row>
    <row r="823" spans="1:4" ht="18.75" customHeight="1" x14ac:dyDescent="0.35">
      <c r="A823" s="77"/>
      <c r="B823" s="77"/>
      <c r="C823" s="77"/>
      <c r="D823" s="77"/>
    </row>
    <row r="824" spans="1:4" ht="18.75" customHeight="1" x14ac:dyDescent="0.35">
      <c r="A824" s="77"/>
      <c r="B824" s="77"/>
      <c r="C824" s="77"/>
      <c r="D824" s="77"/>
    </row>
    <row r="825" spans="1:4" ht="18.75" customHeight="1" x14ac:dyDescent="0.35">
      <c r="A825" s="77"/>
      <c r="B825" s="77"/>
      <c r="C825" s="77"/>
      <c r="D825" s="77"/>
    </row>
    <row r="826" spans="1:4" ht="18.75" customHeight="1" x14ac:dyDescent="0.35">
      <c r="A826" s="77"/>
      <c r="B826" s="77"/>
      <c r="C826" s="77"/>
      <c r="D826" s="77"/>
    </row>
    <row r="827" spans="1:4" ht="18.75" customHeight="1" x14ac:dyDescent="0.35">
      <c r="A827" s="77"/>
      <c r="B827" s="77"/>
      <c r="C827" s="77"/>
      <c r="D827" s="77"/>
    </row>
    <row r="828" spans="1:4" ht="18.75" customHeight="1" x14ac:dyDescent="0.35">
      <c r="A828" s="77"/>
      <c r="B828" s="77"/>
      <c r="C828" s="77"/>
      <c r="D828" s="77"/>
    </row>
    <row r="829" spans="1:4" ht="18.75" customHeight="1" x14ac:dyDescent="0.35">
      <c r="A829" s="77"/>
      <c r="B829" s="77"/>
      <c r="C829" s="77"/>
      <c r="D829" s="77"/>
    </row>
    <row r="830" spans="1:4" ht="18.75" customHeight="1" x14ac:dyDescent="0.35">
      <c r="A830" s="77"/>
      <c r="B830" s="77"/>
      <c r="C830" s="77"/>
      <c r="D830" s="77"/>
    </row>
    <row r="831" spans="1:4" ht="18.75" customHeight="1" x14ac:dyDescent="0.35">
      <c r="A831" s="77"/>
      <c r="B831" s="77"/>
      <c r="C831" s="77"/>
      <c r="D831" s="77"/>
    </row>
    <row r="832" spans="1:4" ht="18.75" customHeight="1" x14ac:dyDescent="0.35">
      <c r="A832" s="77"/>
      <c r="B832" s="77"/>
      <c r="C832" s="77"/>
      <c r="D832" s="77"/>
    </row>
    <row r="833" spans="1:4" ht="18.75" customHeight="1" x14ac:dyDescent="0.35">
      <c r="A833" s="77"/>
      <c r="B833" s="77"/>
      <c r="C833" s="77"/>
      <c r="D833" s="77"/>
    </row>
    <row r="834" spans="1:4" ht="18.75" customHeight="1" x14ac:dyDescent="0.35">
      <c r="A834" s="77"/>
      <c r="B834" s="77"/>
      <c r="C834" s="77"/>
      <c r="D834" s="77"/>
    </row>
    <row r="835" spans="1:4" ht="18.75" customHeight="1" x14ac:dyDescent="0.35">
      <c r="A835" s="77"/>
      <c r="B835" s="77"/>
      <c r="C835" s="77"/>
      <c r="D835" s="77"/>
    </row>
    <row r="836" spans="1:4" ht="18.75" customHeight="1" x14ac:dyDescent="0.35">
      <c r="A836" s="77"/>
      <c r="B836" s="77"/>
      <c r="C836" s="77"/>
      <c r="D836" s="77"/>
    </row>
    <row r="837" spans="1:4" ht="18.75" customHeight="1" x14ac:dyDescent="0.35">
      <c r="A837" s="77"/>
      <c r="B837" s="77"/>
      <c r="C837" s="77"/>
      <c r="D837" s="77"/>
    </row>
    <row r="838" spans="1:4" ht="18.75" customHeight="1" x14ac:dyDescent="0.35">
      <c r="A838" s="77"/>
      <c r="B838" s="77"/>
      <c r="C838" s="77"/>
      <c r="D838" s="77"/>
    </row>
    <row r="839" spans="1:4" ht="18.75" customHeight="1" x14ac:dyDescent="0.35">
      <c r="A839" s="77"/>
      <c r="B839" s="77"/>
      <c r="C839" s="77"/>
      <c r="D839" s="77"/>
    </row>
    <row r="840" spans="1:4" ht="18.75" customHeight="1" x14ac:dyDescent="0.35">
      <c r="A840" s="77"/>
      <c r="B840" s="77"/>
      <c r="C840" s="77"/>
      <c r="D840" s="77"/>
    </row>
    <row r="841" spans="1:4" ht="18.75" customHeight="1" x14ac:dyDescent="0.35">
      <c r="A841" s="77"/>
      <c r="B841" s="77"/>
      <c r="C841" s="77"/>
      <c r="D841" s="77"/>
    </row>
    <row r="842" spans="1:4" ht="18.75" customHeight="1" x14ac:dyDescent="0.35">
      <c r="A842" s="77"/>
      <c r="B842" s="77"/>
      <c r="C842" s="77"/>
      <c r="D842" s="77"/>
    </row>
    <row r="843" spans="1:4" ht="18.75" customHeight="1" x14ac:dyDescent="0.35">
      <c r="A843" s="77"/>
      <c r="B843" s="77"/>
      <c r="C843" s="77"/>
      <c r="D843" s="77"/>
    </row>
    <row r="844" spans="1:4" ht="18.75" customHeight="1" x14ac:dyDescent="0.35">
      <c r="A844" s="77"/>
      <c r="B844" s="77"/>
      <c r="C844" s="77"/>
      <c r="D844" s="77"/>
    </row>
    <row r="845" spans="1:4" ht="18.75" customHeight="1" x14ac:dyDescent="0.35">
      <c r="A845" s="77"/>
      <c r="B845" s="77"/>
      <c r="C845" s="77"/>
      <c r="D845" s="77"/>
    </row>
    <row r="846" spans="1:4" ht="18.75" customHeight="1" x14ac:dyDescent="0.35">
      <c r="A846" s="77"/>
      <c r="B846" s="77"/>
      <c r="C846" s="77"/>
      <c r="D846" s="77"/>
    </row>
    <row r="847" spans="1:4" ht="18.75" customHeight="1" x14ac:dyDescent="0.35">
      <c r="A847" s="77"/>
      <c r="B847" s="77"/>
      <c r="C847" s="77"/>
      <c r="D847" s="77"/>
    </row>
    <row r="848" spans="1:4" ht="18.75" customHeight="1" x14ac:dyDescent="0.35">
      <c r="A848" s="77"/>
      <c r="B848" s="77"/>
      <c r="C848" s="77"/>
      <c r="D848" s="77"/>
    </row>
    <row r="849" spans="1:4" ht="18.75" customHeight="1" x14ac:dyDescent="0.35">
      <c r="A849" s="77"/>
      <c r="B849" s="77"/>
      <c r="C849" s="77"/>
      <c r="D849" s="77"/>
    </row>
    <row r="850" spans="1:4" ht="18.75" customHeight="1" x14ac:dyDescent="0.35">
      <c r="A850" s="77"/>
      <c r="B850" s="77"/>
      <c r="C850" s="77"/>
      <c r="D850" s="77"/>
    </row>
    <row r="851" spans="1:4" ht="18.75" customHeight="1" x14ac:dyDescent="0.35">
      <c r="A851" s="77"/>
      <c r="B851" s="77"/>
      <c r="C851" s="77"/>
      <c r="D851" s="77"/>
    </row>
    <row r="852" spans="1:4" ht="18.75" customHeight="1" x14ac:dyDescent="0.35">
      <c r="A852" s="77"/>
      <c r="B852" s="77"/>
      <c r="C852" s="77"/>
      <c r="D852" s="77"/>
    </row>
    <row r="853" spans="1:4" ht="18.75" customHeight="1" x14ac:dyDescent="0.35">
      <c r="A853" s="77"/>
      <c r="B853" s="77"/>
      <c r="C853" s="77"/>
      <c r="D853" s="77"/>
    </row>
    <row r="854" spans="1:4" ht="18.75" customHeight="1" x14ac:dyDescent="0.35">
      <c r="A854" s="77"/>
      <c r="B854" s="77"/>
      <c r="C854" s="77"/>
      <c r="D854" s="77"/>
    </row>
    <row r="855" spans="1:4" ht="18.75" customHeight="1" x14ac:dyDescent="0.35">
      <c r="A855" s="77"/>
      <c r="B855" s="77"/>
      <c r="C855" s="77"/>
      <c r="D855" s="77"/>
    </row>
    <row r="856" spans="1:4" ht="18.75" customHeight="1" x14ac:dyDescent="0.35">
      <c r="A856" s="77"/>
      <c r="B856" s="77"/>
      <c r="C856" s="77"/>
      <c r="D856" s="77"/>
    </row>
    <row r="857" spans="1:4" ht="18.75" customHeight="1" x14ac:dyDescent="0.35">
      <c r="A857" s="77"/>
      <c r="B857" s="77"/>
      <c r="C857" s="77"/>
      <c r="D857" s="77"/>
    </row>
    <row r="858" spans="1:4" ht="18.75" customHeight="1" x14ac:dyDescent="0.35">
      <c r="A858" s="77"/>
      <c r="B858" s="77"/>
      <c r="C858" s="77"/>
      <c r="D858" s="77"/>
    </row>
    <row r="859" spans="1:4" ht="18.75" customHeight="1" x14ac:dyDescent="0.35">
      <c r="A859" s="77"/>
      <c r="B859" s="77"/>
      <c r="C859" s="77"/>
      <c r="D859" s="77"/>
    </row>
    <row r="860" spans="1:4" ht="18.75" customHeight="1" x14ac:dyDescent="0.35">
      <c r="A860" s="77"/>
      <c r="B860" s="77"/>
      <c r="C860" s="77"/>
      <c r="D860" s="77"/>
    </row>
    <row r="861" spans="1:4" ht="18.75" customHeight="1" x14ac:dyDescent="0.35">
      <c r="A861" s="77"/>
      <c r="B861" s="77"/>
      <c r="C861" s="77"/>
      <c r="D861" s="77"/>
    </row>
    <row r="862" spans="1:4" ht="18.75" customHeight="1" x14ac:dyDescent="0.35">
      <c r="A862" s="77"/>
      <c r="B862" s="77"/>
      <c r="C862" s="77"/>
      <c r="D862" s="77"/>
    </row>
    <row r="863" spans="1:4" ht="18.75" customHeight="1" x14ac:dyDescent="0.35">
      <c r="A863" s="77"/>
      <c r="B863" s="77"/>
      <c r="C863" s="77"/>
      <c r="D863" s="77"/>
    </row>
    <row r="864" spans="1:4" ht="18.75" customHeight="1" x14ac:dyDescent="0.35">
      <c r="A864" s="77"/>
      <c r="B864" s="77"/>
      <c r="C864" s="77"/>
      <c r="D864" s="77"/>
    </row>
    <row r="865" spans="1:4" ht="18.75" customHeight="1" x14ac:dyDescent="0.35">
      <c r="A865" s="77"/>
      <c r="B865" s="77"/>
      <c r="C865" s="77"/>
      <c r="D865" s="77"/>
    </row>
    <row r="866" spans="1:4" ht="18.75" customHeight="1" x14ac:dyDescent="0.35">
      <c r="A866" s="77"/>
      <c r="B866" s="77"/>
      <c r="C866" s="77"/>
      <c r="D866" s="77"/>
    </row>
    <row r="867" spans="1:4" ht="18.75" customHeight="1" x14ac:dyDescent="0.35">
      <c r="A867" s="77"/>
      <c r="B867" s="77"/>
      <c r="C867" s="77"/>
      <c r="D867" s="77"/>
    </row>
    <row r="868" spans="1:4" ht="18.75" customHeight="1" x14ac:dyDescent="0.35">
      <c r="A868" s="77"/>
      <c r="B868" s="77"/>
      <c r="C868" s="77"/>
      <c r="D868" s="77"/>
    </row>
    <row r="869" spans="1:4" ht="18.75" customHeight="1" x14ac:dyDescent="0.35">
      <c r="A869" s="77"/>
      <c r="B869" s="77"/>
      <c r="C869" s="77"/>
      <c r="D869" s="77"/>
    </row>
    <row r="870" spans="1:4" ht="18.75" customHeight="1" x14ac:dyDescent="0.35">
      <c r="A870" s="77"/>
      <c r="B870" s="77"/>
      <c r="C870" s="77"/>
      <c r="D870" s="77"/>
    </row>
    <row r="871" spans="1:4" ht="18.75" customHeight="1" x14ac:dyDescent="0.35">
      <c r="A871" s="77"/>
      <c r="B871" s="77"/>
      <c r="C871" s="77"/>
      <c r="D871" s="77"/>
    </row>
    <row r="872" spans="1:4" ht="18.75" customHeight="1" x14ac:dyDescent="0.35">
      <c r="A872" s="77"/>
      <c r="B872" s="77"/>
      <c r="C872" s="77"/>
      <c r="D872" s="77"/>
    </row>
    <row r="873" spans="1:4" ht="18.75" customHeight="1" x14ac:dyDescent="0.35">
      <c r="A873" s="77"/>
      <c r="B873" s="77"/>
      <c r="C873" s="77"/>
      <c r="D873" s="77"/>
    </row>
    <row r="874" spans="1:4" ht="18.75" customHeight="1" x14ac:dyDescent="0.35">
      <c r="A874" s="77"/>
      <c r="B874" s="77"/>
      <c r="C874" s="77"/>
      <c r="D874" s="77"/>
    </row>
    <row r="875" spans="1:4" ht="18.75" customHeight="1" x14ac:dyDescent="0.35">
      <c r="A875" s="77"/>
      <c r="B875" s="77"/>
      <c r="C875" s="77"/>
      <c r="D875" s="77"/>
    </row>
    <row r="876" spans="1:4" ht="18.75" customHeight="1" x14ac:dyDescent="0.35">
      <c r="A876" s="77"/>
      <c r="B876" s="77"/>
      <c r="C876" s="77"/>
      <c r="D876" s="77"/>
    </row>
    <row r="877" spans="1:4" ht="18.75" customHeight="1" x14ac:dyDescent="0.35">
      <c r="A877" s="77"/>
      <c r="B877" s="77"/>
      <c r="C877" s="77"/>
      <c r="D877" s="77"/>
    </row>
    <row r="878" spans="1:4" ht="18.75" customHeight="1" x14ac:dyDescent="0.35">
      <c r="A878" s="77"/>
      <c r="B878" s="77"/>
      <c r="C878" s="77"/>
      <c r="D878" s="77"/>
    </row>
    <row r="879" spans="1:4" ht="18.75" customHeight="1" x14ac:dyDescent="0.35">
      <c r="A879" s="77"/>
      <c r="B879" s="77"/>
      <c r="C879" s="77"/>
      <c r="D879" s="77"/>
    </row>
    <row r="880" spans="1:4" ht="18.75" customHeight="1" x14ac:dyDescent="0.35">
      <c r="A880" s="77"/>
      <c r="B880" s="77"/>
      <c r="C880" s="77"/>
      <c r="D880" s="77"/>
    </row>
    <row r="881" spans="1:4" ht="18.75" customHeight="1" x14ac:dyDescent="0.35">
      <c r="A881" s="77"/>
      <c r="B881" s="77"/>
      <c r="C881" s="77"/>
      <c r="D881" s="77"/>
    </row>
    <row r="882" spans="1:4" ht="18.75" customHeight="1" x14ac:dyDescent="0.35">
      <c r="A882" s="77"/>
      <c r="B882" s="77"/>
      <c r="C882" s="77"/>
      <c r="D882" s="77"/>
    </row>
    <row r="883" spans="1:4" ht="18.75" customHeight="1" x14ac:dyDescent="0.35">
      <c r="A883" s="77"/>
      <c r="B883" s="77"/>
      <c r="C883" s="77"/>
      <c r="D883" s="77"/>
    </row>
    <row r="884" spans="1:4" ht="18.75" customHeight="1" x14ac:dyDescent="0.35">
      <c r="A884" s="77"/>
      <c r="B884" s="77"/>
      <c r="C884" s="77"/>
      <c r="D884" s="77"/>
    </row>
    <row r="885" spans="1:4" ht="18.75" customHeight="1" x14ac:dyDescent="0.35">
      <c r="A885" s="77"/>
      <c r="B885" s="77"/>
      <c r="C885" s="77"/>
      <c r="D885" s="77"/>
    </row>
    <row r="886" spans="1:4" ht="18.75" customHeight="1" x14ac:dyDescent="0.35">
      <c r="A886" s="77"/>
      <c r="B886" s="77"/>
      <c r="C886" s="77"/>
      <c r="D886" s="77"/>
    </row>
    <row r="887" spans="1:4" ht="18.75" customHeight="1" x14ac:dyDescent="0.35">
      <c r="A887" s="77"/>
      <c r="B887" s="77"/>
      <c r="C887" s="77"/>
      <c r="D887" s="77"/>
    </row>
    <row r="888" spans="1:4" ht="18.75" customHeight="1" x14ac:dyDescent="0.35">
      <c r="A888" s="77"/>
      <c r="B888" s="77"/>
      <c r="C888" s="77"/>
      <c r="D888" s="77"/>
    </row>
    <row r="889" spans="1:4" ht="18.75" customHeight="1" x14ac:dyDescent="0.35">
      <c r="A889" s="77"/>
      <c r="B889" s="77"/>
      <c r="C889" s="77"/>
      <c r="D889" s="77"/>
    </row>
    <row r="890" spans="1:4" ht="18.75" customHeight="1" x14ac:dyDescent="0.35">
      <c r="A890" s="77"/>
      <c r="B890" s="77"/>
      <c r="C890" s="77"/>
      <c r="D890" s="77"/>
    </row>
    <row r="891" spans="1:4" ht="18.75" customHeight="1" x14ac:dyDescent="0.35">
      <c r="A891" s="77"/>
      <c r="B891" s="77"/>
      <c r="C891" s="77"/>
      <c r="D891" s="77"/>
    </row>
    <row r="892" spans="1:4" ht="18.75" customHeight="1" x14ac:dyDescent="0.35">
      <c r="A892" s="77"/>
      <c r="B892" s="77"/>
      <c r="C892" s="77"/>
      <c r="D892" s="77"/>
    </row>
    <row r="893" spans="1:4" ht="18.75" customHeight="1" x14ac:dyDescent="0.35">
      <c r="A893" s="77"/>
      <c r="B893" s="77"/>
      <c r="C893" s="77"/>
      <c r="D893" s="77"/>
    </row>
    <row r="894" spans="1:4" ht="18.75" customHeight="1" x14ac:dyDescent="0.35">
      <c r="A894" s="77"/>
      <c r="B894" s="77"/>
      <c r="C894" s="77"/>
      <c r="D894" s="77"/>
    </row>
    <row r="895" spans="1:4" ht="18.75" customHeight="1" x14ac:dyDescent="0.35">
      <c r="A895" s="77"/>
      <c r="B895" s="77"/>
      <c r="C895" s="77"/>
      <c r="D895" s="77"/>
    </row>
    <row r="896" spans="1:4" ht="18.75" customHeight="1" x14ac:dyDescent="0.35">
      <c r="A896" s="77"/>
      <c r="B896" s="77"/>
      <c r="C896" s="77"/>
      <c r="D896" s="77"/>
    </row>
    <row r="897" spans="1:4" ht="18.75" customHeight="1" x14ac:dyDescent="0.35">
      <c r="A897" s="77"/>
      <c r="B897" s="77"/>
      <c r="C897" s="77"/>
      <c r="D897" s="77"/>
    </row>
    <row r="898" spans="1:4" ht="18.75" customHeight="1" x14ac:dyDescent="0.35">
      <c r="A898" s="77"/>
      <c r="B898" s="77"/>
      <c r="C898" s="77"/>
      <c r="D898" s="77"/>
    </row>
    <row r="899" spans="1:4" ht="18.75" customHeight="1" x14ac:dyDescent="0.35">
      <c r="A899" s="77"/>
      <c r="B899" s="77"/>
      <c r="C899" s="77"/>
      <c r="D899" s="77"/>
    </row>
    <row r="900" spans="1:4" ht="18.75" customHeight="1" x14ac:dyDescent="0.35">
      <c r="A900" s="77"/>
      <c r="B900" s="77"/>
      <c r="C900" s="77"/>
      <c r="D900" s="77"/>
    </row>
    <row r="901" spans="1:4" ht="18.75" customHeight="1" x14ac:dyDescent="0.35">
      <c r="A901" s="77"/>
      <c r="B901" s="77"/>
      <c r="C901" s="77"/>
      <c r="D901" s="77"/>
    </row>
    <row r="902" spans="1:4" ht="18.75" customHeight="1" x14ac:dyDescent="0.35">
      <c r="A902" s="77"/>
      <c r="B902" s="77"/>
      <c r="C902" s="77"/>
      <c r="D902" s="77"/>
    </row>
    <row r="903" spans="1:4" ht="18.75" customHeight="1" x14ac:dyDescent="0.35">
      <c r="A903" s="77"/>
      <c r="B903" s="77"/>
      <c r="C903" s="77"/>
      <c r="D903" s="77"/>
    </row>
    <row r="904" spans="1:4" ht="18.75" customHeight="1" x14ac:dyDescent="0.35">
      <c r="A904" s="77"/>
      <c r="B904" s="77"/>
      <c r="C904" s="77"/>
      <c r="D904" s="77"/>
    </row>
    <row r="905" spans="1:4" ht="18.75" customHeight="1" x14ac:dyDescent="0.35">
      <c r="A905" s="77"/>
      <c r="B905" s="77"/>
      <c r="C905" s="77"/>
      <c r="D905" s="77"/>
    </row>
    <row r="906" spans="1:4" ht="18.75" customHeight="1" x14ac:dyDescent="0.35">
      <c r="A906" s="77"/>
      <c r="B906" s="77"/>
      <c r="C906" s="77"/>
      <c r="D906" s="77"/>
    </row>
    <row r="907" spans="1:4" ht="18.75" customHeight="1" x14ac:dyDescent="0.35">
      <c r="A907" s="77"/>
      <c r="B907" s="77"/>
      <c r="C907" s="77"/>
      <c r="D907" s="77"/>
    </row>
    <row r="908" spans="1:4" ht="18.75" customHeight="1" x14ac:dyDescent="0.35">
      <c r="A908" s="77"/>
      <c r="B908" s="77"/>
      <c r="C908" s="77"/>
      <c r="D908" s="77"/>
    </row>
    <row r="909" spans="1:4" ht="18.75" customHeight="1" x14ac:dyDescent="0.35">
      <c r="A909" s="77"/>
      <c r="B909" s="77"/>
      <c r="C909" s="77"/>
      <c r="D909" s="77"/>
    </row>
    <row r="910" spans="1:4" ht="18.75" customHeight="1" x14ac:dyDescent="0.35">
      <c r="A910" s="77"/>
      <c r="B910" s="77"/>
      <c r="C910" s="77"/>
      <c r="D910" s="77"/>
    </row>
    <row r="911" spans="1:4" ht="18.75" customHeight="1" x14ac:dyDescent="0.35">
      <c r="A911" s="77"/>
      <c r="B911" s="77"/>
      <c r="C911" s="77"/>
      <c r="D911" s="77"/>
    </row>
    <row r="912" spans="1:4" ht="18.75" customHeight="1" x14ac:dyDescent="0.35">
      <c r="A912" s="77"/>
      <c r="B912" s="77"/>
      <c r="C912" s="77"/>
      <c r="D912" s="77"/>
    </row>
    <row r="913" spans="1:4" ht="18.75" customHeight="1" x14ac:dyDescent="0.35">
      <c r="A913" s="77"/>
      <c r="B913" s="77"/>
      <c r="C913" s="77"/>
      <c r="D913" s="77"/>
    </row>
    <row r="914" spans="1:4" ht="18.75" customHeight="1" x14ac:dyDescent="0.35">
      <c r="A914" s="77"/>
      <c r="B914" s="77"/>
      <c r="C914" s="77"/>
      <c r="D914" s="77"/>
    </row>
    <row r="915" spans="1:4" ht="18.75" customHeight="1" x14ac:dyDescent="0.35">
      <c r="A915" s="77"/>
      <c r="B915" s="77"/>
      <c r="C915" s="77"/>
      <c r="D915" s="77"/>
    </row>
    <row r="916" spans="1:4" ht="18.75" customHeight="1" x14ac:dyDescent="0.35">
      <c r="A916" s="77"/>
      <c r="B916" s="77"/>
      <c r="C916" s="77"/>
      <c r="D916" s="77"/>
    </row>
    <row r="917" spans="1:4" ht="18.75" customHeight="1" x14ac:dyDescent="0.35">
      <c r="A917" s="77"/>
      <c r="B917" s="77"/>
      <c r="C917" s="77"/>
      <c r="D917" s="77"/>
    </row>
    <row r="918" spans="1:4" ht="18.75" customHeight="1" x14ac:dyDescent="0.35">
      <c r="A918" s="77"/>
      <c r="B918" s="77"/>
      <c r="C918" s="77"/>
      <c r="D918" s="77"/>
    </row>
    <row r="919" spans="1:4" ht="18.75" customHeight="1" x14ac:dyDescent="0.35">
      <c r="A919" s="77"/>
      <c r="B919" s="77"/>
      <c r="C919" s="77"/>
      <c r="D919" s="77"/>
    </row>
    <row r="920" spans="1:4" ht="18.75" customHeight="1" x14ac:dyDescent="0.35">
      <c r="A920" s="77"/>
      <c r="B920" s="77"/>
      <c r="C920" s="77"/>
      <c r="D920" s="77"/>
    </row>
    <row r="921" spans="1:4" ht="18.75" customHeight="1" x14ac:dyDescent="0.35">
      <c r="A921" s="77"/>
      <c r="B921" s="77"/>
      <c r="C921" s="77"/>
      <c r="D921" s="77"/>
    </row>
    <row r="922" spans="1:4" ht="18.75" customHeight="1" x14ac:dyDescent="0.35">
      <c r="A922" s="77"/>
      <c r="B922" s="77"/>
      <c r="C922" s="77"/>
      <c r="D922" s="77"/>
    </row>
    <row r="923" spans="1:4" ht="18.75" customHeight="1" x14ac:dyDescent="0.35">
      <c r="A923" s="77"/>
      <c r="B923" s="77"/>
      <c r="C923" s="77"/>
      <c r="D923" s="77"/>
    </row>
    <row r="924" spans="1:4" ht="18.75" customHeight="1" x14ac:dyDescent="0.35">
      <c r="A924" s="77"/>
      <c r="B924" s="77"/>
      <c r="C924" s="77"/>
      <c r="D924" s="77"/>
    </row>
    <row r="925" spans="1:4" ht="18.75" customHeight="1" x14ac:dyDescent="0.35">
      <c r="A925" s="77"/>
      <c r="B925" s="77"/>
      <c r="C925" s="77"/>
      <c r="D925" s="77"/>
    </row>
    <row r="926" spans="1:4" ht="18.75" customHeight="1" x14ac:dyDescent="0.35">
      <c r="A926" s="77"/>
      <c r="B926" s="77"/>
      <c r="C926" s="77"/>
      <c r="D926" s="77"/>
    </row>
    <row r="927" spans="1:4" ht="18.75" customHeight="1" x14ac:dyDescent="0.35">
      <c r="A927" s="77"/>
      <c r="B927" s="77"/>
      <c r="C927" s="77"/>
      <c r="D927" s="77"/>
    </row>
    <row r="928" spans="1:4" ht="18.75" customHeight="1" x14ac:dyDescent="0.35">
      <c r="A928" s="77"/>
      <c r="B928" s="77"/>
      <c r="C928" s="77"/>
      <c r="D928" s="77"/>
    </row>
    <row r="929" spans="1:4" ht="18.75" customHeight="1" x14ac:dyDescent="0.35">
      <c r="A929" s="77"/>
      <c r="B929" s="77"/>
      <c r="C929" s="77"/>
      <c r="D929" s="77"/>
    </row>
    <row r="930" spans="1:4" ht="18.75" customHeight="1" x14ac:dyDescent="0.35">
      <c r="A930" s="77"/>
      <c r="B930" s="77"/>
      <c r="C930" s="77"/>
      <c r="D930" s="77"/>
    </row>
    <row r="931" spans="1:4" ht="18.75" customHeight="1" x14ac:dyDescent="0.35">
      <c r="A931" s="77"/>
      <c r="B931" s="77"/>
      <c r="C931" s="77"/>
      <c r="D931" s="77"/>
    </row>
    <row r="932" spans="1:4" ht="18.75" customHeight="1" x14ac:dyDescent="0.35">
      <c r="A932" s="77"/>
      <c r="B932" s="77"/>
      <c r="C932" s="77"/>
      <c r="D932" s="77"/>
    </row>
    <row r="933" spans="1:4" ht="18.75" customHeight="1" x14ac:dyDescent="0.35">
      <c r="A933" s="77"/>
      <c r="B933" s="77"/>
      <c r="C933" s="77"/>
      <c r="D933" s="77"/>
    </row>
    <row r="934" spans="1:4" ht="18.75" customHeight="1" x14ac:dyDescent="0.35">
      <c r="A934" s="77"/>
      <c r="B934" s="77"/>
      <c r="C934" s="77"/>
      <c r="D934" s="77"/>
    </row>
    <row r="935" spans="1:4" ht="18.75" customHeight="1" x14ac:dyDescent="0.35">
      <c r="A935" s="77"/>
      <c r="B935" s="77"/>
      <c r="C935" s="77"/>
      <c r="D935" s="77"/>
    </row>
    <row r="936" spans="1:4" ht="18.75" customHeight="1" x14ac:dyDescent="0.35">
      <c r="A936" s="77"/>
      <c r="B936" s="77"/>
      <c r="C936" s="77"/>
      <c r="D936" s="77"/>
    </row>
    <row r="937" spans="1:4" ht="18.75" customHeight="1" x14ac:dyDescent="0.35">
      <c r="A937" s="77"/>
      <c r="B937" s="77"/>
      <c r="C937" s="77"/>
      <c r="D937" s="77"/>
    </row>
    <row r="938" spans="1:4" ht="18.75" customHeight="1" x14ac:dyDescent="0.35">
      <c r="A938" s="77"/>
      <c r="B938" s="77"/>
      <c r="C938" s="77"/>
      <c r="D938" s="77"/>
    </row>
    <row r="939" spans="1:4" ht="18.75" customHeight="1" x14ac:dyDescent="0.35">
      <c r="A939" s="77"/>
      <c r="B939" s="77"/>
      <c r="C939" s="77"/>
      <c r="D939" s="77"/>
    </row>
    <row r="940" spans="1:4" ht="18.75" customHeight="1" x14ac:dyDescent="0.35">
      <c r="A940" s="77"/>
      <c r="B940" s="77"/>
      <c r="C940" s="77"/>
      <c r="D940" s="77"/>
    </row>
    <row r="941" spans="1:4" ht="18.75" customHeight="1" x14ac:dyDescent="0.35">
      <c r="A941" s="77"/>
      <c r="B941" s="77"/>
      <c r="C941" s="77"/>
      <c r="D941" s="77"/>
    </row>
    <row r="942" spans="1:4" ht="18.75" customHeight="1" x14ac:dyDescent="0.35">
      <c r="A942" s="77"/>
      <c r="B942" s="77"/>
      <c r="C942" s="77"/>
      <c r="D942" s="77"/>
    </row>
    <row r="943" spans="1:4" ht="18.75" customHeight="1" x14ac:dyDescent="0.35">
      <c r="A943" s="77"/>
      <c r="B943" s="77"/>
      <c r="C943" s="77"/>
      <c r="D943" s="77"/>
    </row>
    <row r="944" spans="1:4" ht="18.75" customHeight="1" x14ac:dyDescent="0.35">
      <c r="A944" s="77"/>
      <c r="B944" s="77"/>
      <c r="C944" s="77"/>
      <c r="D944" s="77"/>
    </row>
    <row r="945" spans="1:4" ht="18.75" customHeight="1" x14ac:dyDescent="0.35">
      <c r="A945" s="77"/>
      <c r="B945" s="77"/>
      <c r="C945" s="77"/>
      <c r="D945" s="77"/>
    </row>
    <row r="946" spans="1:4" ht="18.75" customHeight="1" x14ac:dyDescent="0.35">
      <c r="A946" s="77"/>
      <c r="B946" s="77"/>
      <c r="C946" s="77"/>
      <c r="D946" s="77"/>
    </row>
    <row r="947" spans="1:4" ht="18.75" customHeight="1" x14ac:dyDescent="0.35">
      <c r="A947" s="77"/>
      <c r="B947" s="77"/>
      <c r="C947" s="77"/>
      <c r="D947" s="77"/>
    </row>
    <row r="948" spans="1:4" ht="18.75" customHeight="1" x14ac:dyDescent="0.35">
      <c r="A948" s="77"/>
      <c r="B948" s="77"/>
      <c r="C948" s="77"/>
      <c r="D948" s="77"/>
    </row>
    <row r="949" spans="1:4" ht="18.75" customHeight="1" x14ac:dyDescent="0.35">
      <c r="A949" s="77"/>
      <c r="B949" s="77"/>
      <c r="C949" s="77"/>
      <c r="D949" s="77"/>
    </row>
    <row r="950" spans="1:4" ht="18.75" customHeight="1" x14ac:dyDescent="0.35">
      <c r="A950" s="77"/>
      <c r="B950" s="77"/>
      <c r="C950" s="77"/>
      <c r="D950" s="77"/>
    </row>
    <row r="951" spans="1:4" ht="18.75" customHeight="1" x14ac:dyDescent="0.35">
      <c r="A951" s="77"/>
      <c r="B951" s="77"/>
      <c r="C951" s="77"/>
      <c r="D951" s="77"/>
    </row>
    <row r="952" spans="1:4" ht="18.75" customHeight="1" x14ac:dyDescent="0.35">
      <c r="A952" s="77"/>
      <c r="B952" s="77"/>
      <c r="C952" s="77"/>
      <c r="D952" s="77"/>
    </row>
    <row r="953" spans="1:4" ht="18.75" customHeight="1" x14ac:dyDescent="0.35">
      <c r="A953" s="77"/>
      <c r="B953" s="77"/>
      <c r="C953" s="77"/>
      <c r="D953" s="77"/>
    </row>
    <row r="954" spans="1:4" ht="18.75" customHeight="1" x14ac:dyDescent="0.35">
      <c r="A954" s="77"/>
      <c r="B954" s="77"/>
      <c r="C954" s="77"/>
      <c r="D954" s="77"/>
    </row>
    <row r="955" spans="1:4" ht="18.75" customHeight="1" x14ac:dyDescent="0.35">
      <c r="A955" s="77"/>
      <c r="B955" s="77"/>
      <c r="C955" s="77"/>
      <c r="D955" s="77"/>
    </row>
    <row r="956" spans="1:4" ht="18.75" customHeight="1" x14ac:dyDescent="0.35">
      <c r="A956" s="77"/>
      <c r="B956" s="77"/>
      <c r="C956" s="77"/>
      <c r="D956" s="77"/>
    </row>
    <row r="957" spans="1:4" ht="18.75" customHeight="1" x14ac:dyDescent="0.35">
      <c r="A957" s="77"/>
      <c r="B957" s="77"/>
      <c r="C957" s="77"/>
      <c r="D957" s="77"/>
    </row>
    <row r="958" spans="1:4" ht="18.75" customHeight="1" x14ac:dyDescent="0.35">
      <c r="A958" s="77"/>
      <c r="B958" s="77"/>
      <c r="C958" s="77"/>
      <c r="D958" s="77"/>
    </row>
    <row r="959" spans="1:4" ht="18.75" customHeight="1" x14ac:dyDescent="0.35">
      <c r="A959" s="77"/>
      <c r="B959" s="77"/>
      <c r="C959" s="77"/>
      <c r="D959" s="77"/>
    </row>
    <row r="960" spans="1:4" ht="18.75" customHeight="1" x14ac:dyDescent="0.35">
      <c r="A960" s="77"/>
      <c r="B960" s="77"/>
      <c r="C960" s="77"/>
      <c r="D960" s="77"/>
    </row>
    <row r="961" spans="1:4" ht="18.75" customHeight="1" x14ac:dyDescent="0.35">
      <c r="A961" s="77"/>
      <c r="B961" s="77"/>
      <c r="C961" s="77"/>
      <c r="D961" s="77"/>
    </row>
    <row r="962" spans="1:4" ht="18.75" customHeight="1" x14ac:dyDescent="0.35">
      <c r="A962" s="77"/>
      <c r="B962" s="77"/>
      <c r="C962" s="77"/>
      <c r="D962" s="77"/>
    </row>
    <row r="963" spans="1:4" ht="18.75" customHeight="1" x14ac:dyDescent="0.35">
      <c r="A963" s="77"/>
      <c r="B963" s="77"/>
      <c r="C963" s="77"/>
      <c r="D963" s="77"/>
    </row>
    <row r="964" spans="1:4" ht="18.75" customHeight="1" x14ac:dyDescent="0.35">
      <c r="A964" s="77"/>
      <c r="B964" s="77"/>
      <c r="C964" s="77"/>
      <c r="D964" s="77"/>
    </row>
    <row r="965" spans="1:4" ht="18.75" customHeight="1" x14ac:dyDescent="0.35">
      <c r="A965" s="77"/>
      <c r="B965" s="77"/>
      <c r="C965" s="77"/>
      <c r="D965" s="77"/>
    </row>
    <row r="966" spans="1:4" ht="18.75" customHeight="1" x14ac:dyDescent="0.35">
      <c r="A966" s="77"/>
      <c r="B966" s="77"/>
      <c r="C966" s="77"/>
      <c r="D966" s="77"/>
    </row>
    <row r="967" spans="1:4" ht="18.75" customHeight="1" x14ac:dyDescent="0.35">
      <c r="A967" s="77"/>
      <c r="B967" s="77"/>
      <c r="C967" s="77"/>
      <c r="D967" s="77"/>
    </row>
    <row r="968" spans="1:4" ht="18.75" customHeight="1" x14ac:dyDescent="0.35">
      <c r="A968" s="77"/>
      <c r="B968" s="77"/>
      <c r="C968" s="77"/>
      <c r="D968" s="77"/>
    </row>
    <row r="969" spans="1:4" ht="18.75" customHeight="1" x14ac:dyDescent="0.35">
      <c r="A969" s="77"/>
      <c r="B969" s="77"/>
      <c r="C969" s="77"/>
      <c r="D969" s="77"/>
    </row>
    <row r="970" spans="1:4" ht="18.75" customHeight="1" x14ac:dyDescent="0.35">
      <c r="A970" s="77"/>
      <c r="B970" s="77"/>
      <c r="C970" s="77"/>
      <c r="D970" s="77"/>
    </row>
    <row r="971" spans="1:4" ht="18.75" customHeight="1" x14ac:dyDescent="0.35">
      <c r="A971" s="77"/>
      <c r="B971" s="77"/>
      <c r="C971" s="77"/>
      <c r="D971" s="77"/>
    </row>
    <row r="972" spans="1:4" ht="18.75" customHeight="1" x14ac:dyDescent="0.35">
      <c r="A972" s="77"/>
      <c r="B972" s="77"/>
      <c r="C972" s="77"/>
      <c r="D972" s="77"/>
    </row>
    <row r="973" spans="1:4" ht="18.75" customHeight="1" x14ac:dyDescent="0.35">
      <c r="A973" s="77"/>
      <c r="B973" s="77"/>
      <c r="C973" s="77"/>
      <c r="D973" s="77"/>
    </row>
    <row r="974" spans="1:4" ht="18.75" customHeight="1" x14ac:dyDescent="0.35">
      <c r="A974" s="77"/>
      <c r="B974" s="77"/>
      <c r="C974" s="77"/>
      <c r="D974" s="77"/>
    </row>
    <row r="975" spans="1:4" ht="18.75" customHeight="1" x14ac:dyDescent="0.35">
      <c r="A975" s="77"/>
      <c r="B975" s="77"/>
      <c r="C975" s="77"/>
      <c r="D975" s="77"/>
    </row>
    <row r="976" spans="1:4" ht="18.75" customHeight="1" x14ac:dyDescent="0.35">
      <c r="A976" s="77"/>
      <c r="B976" s="77"/>
      <c r="C976" s="77"/>
      <c r="D976" s="77"/>
    </row>
    <row r="977" spans="1:4" ht="18.75" customHeight="1" x14ac:dyDescent="0.35">
      <c r="A977" s="77"/>
      <c r="B977" s="77"/>
      <c r="C977" s="77"/>
      <c r="D977" s="77"/>
    </row>
    <row r="978" spans="1:4" ht="18.75" customHeight="1" x14ac:dyDescent="0.35">
      <c r="A978" s="77"/>
      <c r="B978" s="77"/>
      <c r="C978" s="77"/>
      <c r="D978" s="77"/>
    </row>
    <row r="979" spans="1:4" ht="18.75" customHeight="1" x14ac:dyDescent="0.35">
      <c r="A979" s="77"/>
      <c r="B979" s="77"/>
      <c r="C979" s="77"/>
      <c r="D979" s="77"/>
    </row>
    <row r="980" spans="1:4" ht="18.75" customHeight="1" x14ac:dyDescent="0.35">
      <c r="A980" s="77"/>
      <c r="B980" s="77"/>
      <c r="C980" s="77"/>
      <c r="D980" s="77"/>
    </row>
    <row r="981" spans="1:4" ht="18.75" customHeight="1" x14ac:dyDescent="0.35">
      <c r="A981" s="77"/>
      <c r="B981" s="77"/>
      <c r="C981" s="77"/>
      <c r="D981" s="77"/>
    </row>
    <row r="982" spans="1:4" ht="18.75" customHeight="1" x14ac:dyDescent="0.35">
      <c r="A982" s="77"/>
      <c r="B982" s="77"/>
      <c r="C982" s="77"/>
      <c r="D982" s="77"/>
    </row>
    <row r="983" spans="1:4" ht="18.75" customHeight="1" x14ac:dyDescent="0.35">
      <c r="A983" s="77"/>
      <c r="B983" s="77"/>
      <c r="C983" s="77"/>
      <c r="D983" s="77"/>
    </row>
    <row r="984" spans="1:4" ht="18.75" customHeight="1" x14ac:dyDescent="0.35">
      <c r="A984" s="77"/>
      <c r="B984" s="77"/>
      <c r="C984" s="77"/>
      <c r="D984" s="77"/>
    </row>
    <row r="985" spans="1:4" ht="18.75" customHeight="1" x14ac:dyDescent="0.35">
      <c r="A985" s="77"/>
      <c r="B985" s="77"/>
      <c r="C985" s="77"/>
      <c r="D985" s="77"/>
    </row>
    <row r="986" spans="1:4" ht="18.75" customHeight="1" x14ac:dyDescent="0.35">
      <c r="A986" s="77"/>
      <c r="B986" s="77"/>
      <c r="C986" s="77"/>
      <c r="D986" s="77"/>
    </row>
    <row r="987" spans="1:4" ht="18.75" customHeight="1" x14ac:dyDescent="0.35">
      <c r="A987" s="77"/>
      <c r="B987" s="77"/>
      <c r="C987" s="77"/>
      <c r="D987" s="77"/>
    </row>
    <row r="988" spans="1:4" ht="18.75" customHeight="1" x14ac:dyDescent="0.35">
      <c r="A988" s="77"/>
      <c r="B988" s="77"/>
      <c r="C988" s="77"/>
      <c r="D988" s="77"/>
    </row>
    <row r="989" spans="1:4" ht="18.75" customHeight="1" x14ac:dyDescent="0.35">
      <c r="A989" s="77"/>
      <c r="B989" s="77"/>
      <c r="C989" s="77"/>
      <c r="D989" s="77"/>
    </row>
    <row r="990" spans="1:4" ht="18.75" customHeight="1" x14ac:dyDescent="0.35">
      <c r="A990" s="77"/>
      <c r="B990" s="77"/>
      <c r="C990" s="77"/>
      <c r="D990" s="77"/>
    </row>
    <row r="991" spans="1:4" ht="18.75" customHeight="1" x14ac:dyDescent="0.35">
      <c r="A991" s="77"/>
      <c r="B991" s="77"/>
      <c r="C991" s="77"/>
      <c r="D991" s="77"/>
    </row>
    <row r="992" spans="1:4" ht="18.75" customHeight="1" x14ac:dyDescent="0.35">
      <c r="A992" s="77"/>
      <c r="B992" s="77"/>
      <c r="C992" s="77"/>
      <c r="D992" s="77"/>
    </row>
    <row r="993" spans="1:4" ht="18.75" customHeight="1" x14ac:dyDescent="0.35">
      <c r="A993" s="77"/>
      <c r="B993" s="77"/>
      <c r="C993" s="77"/>
      <c r="D993" s="77"/>
    </row>
    <row r="994" spans="1:4" ht="18.75" customHeight="1" x14ac:dyDescent="0.35">
      <c r="A994" s="77"/>
      <c r="B994" s="77"/>
      <c r="C994" s="77"/>
      <c r="D994" s="77"/>
    </row>
    <row r="995" spans="1:4" ht="18.75" customHeight="1" x14ac:dyDescent="0.35">
      <c r="A995" s="77"/>
      <c r="B995" s="77"/>
      <c r="C995" s="77"/>
      <c r="D995" s="77"/>
    </row>
    <row r="996" spans="1:4" ht="18.75" customHeight="1" x14ac:dyDescent="0.35">
      <c r="A996" s="77"/>
      <c r="B996" s="77"/>
      <c r="C996" s="77"/>
      <c r="D996" s="77"/>
    </row>
    <row r="997" spans="1:4" ht="18.75" customHeight="1" x14ac:dyDescent="0.35">
      <c r="A997" s="77"/>
      <c r="B997" s="77"/>
      <c r="C997" s="77"/>
      <c r="D997" s="77"/>
    </row>
    <row r="998" spans="1:4" ht="18.75" customHeight="1" x14ac:dyDescent="0.35">
      <c r="A998" s="77"/>
      <c r="B998" s="77"/>
      <c r="C998" s="77"/>
      <c r="D998" s="77"/>
    </row>
    <row r="999" spans="1:4" ht="18.75" customHeight="1" x14ac:dyDescent="0.35">
      <c r="A999" s="77"/>
      <c r="B999" s="77"/>
      <c r="C999" s="77"/>
      <c r="D999" s="77"/>
    </row>
    <row r="1000" spans="1:4" ht="18.75" customHeight="1" x14ac:dyDescent="0.35">
      <c r="A1000" s="77"/>
      <c r="B1000" s="77"/>
      <c r="C1000" s="77"/>
      <c r="D1000" s="77"/>
    </row>
  </sheetData>
  <mergeCells count="24">
    <mergeCell ref="A48:B48"/>
    <mergeCell ref="A51:B51"/>
    <mergeCell ref="A24:D24"/>
    <mergeCell ref="C27:D27"/>
    <mergeCell ref="A30:B30"/>
    <mergeCell ref="A33:B33"/>
    <mergeCell ref="A36:B36"/>
    <mergeCell ref="A41:B41"/>
    <mergeCell ref="A22:D22"/>
    <mergeCell ref="F22:I22"/>
    <mergeCell ref="A23:D23"/>
    <mergeCell ref="F24:I24"/>
    <mergeCell ref="A45:B45"/>
    <mergeCell ref="F41:G41"/>
    <mergeCell ref="C17:D17"/>
    <mergeCell ref="C18:D18"/>
    <mergeCell ref="C19:D19"/>
    <mergeCell ref="C20:D20"/>
    <mergeCell ref="C21:D21"/>
    <mergeCell ref="A11:B11"/>
    <mergeCell ref="A12:B12"/>
    <mergeCell ref="A14:B14"/>
    <mergeCell ref="A15:D15"/>
    <mergeCell ref="A16:D16"/>
  </mergeCells>
  <pageMargins left="0.7" right="0.7" top="0.75" bottom="0.75" header="0" footer="0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0"/>
  <sheetViews>
    <sheetView workbookViewId="0"/>
  </sheetViews>
  <sheetFormatPr defaultColWidth="14.44140625" defaultRowHeight="15" customHeight="1" outlineLevelRow="1" x14ac:dyDescent="0.3"/>
  <cols>
    <col min="1" max="1" width="5.6640625" customWidth="1"/>
    <col min="2" max="2" width="47.6640625" customWidth="1"/>
    <col min="3" max="3" width="20.109375" customWidth="1"/>
    <col min="4" max="4" width="22" customWidth="1"/>
    <col min="5" max="5" width="9.109375" customWidth="1"/>
    <col min="6" max="6" width="82.109375" customWidth="1"/>
    <col min="7" max="7" width="9.109375" customWidth="1"/>
    <col min="8" max="8" width="47" customWidth="1"/>
    <col min="9" max="26" width="9.109375" customWidth="1"/>
  </cols>
  <sheetData>
    <row r="1" spans="1:8" ht="18.75" customHeight="1" x14ac:dyDescent="0.35">
      <c r="A1" s="77"/>
      <c r="B1" s="77"/>
      <c r="C1" s="77"/>
      <c r="D1" s="77"/>
    </row>
    <row r="2" spans="1:8" ht="18.75" customHeight="1" x14ac:dyDescent="0.35">
      <c r="A2" s="77"/>
      <c r="B2" s="77"/>
      <c r="C2" s="77"/>
      <c r="D2" s="77"/>
      <c r="E2" s="78"/>
    </row>
    <row r="3" spans="1:8" ht="18.75" customHeight="1" x14ac:dyDescent="0.35">
      <c r="A3" s="77"/>
      <c r="B3" s="77"/>
      <c r="C3" s="77"/>
      <c r="D3" s="77"/>
      <c r="E3" s="79"/>
    </row>
    <row r="4" spans="1:8" ht="18.75" customHeight="1" x14ac:dyDescent="0.35">
      <c r="A4" s="77"/>
      <c r="B4" s="77"/>
      <c r="C4" s="77"/>
      <c r="D4" s="77"/>
      <c r="E4" s="80"/>
    </row>
    <row r="5" spans="1:8" ht="18.75" customHeight="1" x14ac:dyDescent="0.35">
      <c r="A5" s="77"/>
      <c r="B5" s="77"/>
      <c r="C5" s="77"/>
      <c r="D5" s="77"/>
    </row>
    <row r="6" spans="1:8" ht="18.75" customHeight="1" x14ac:dyDescent="0.35">
      <c r="A6" s="77"/>
      <c r="B6" s="77"/>
      <c r="C6" s="77"/>
      <c r="D6" s="77"/>
    </row>
    <row r="7" spans="1:8" ht="18.75" customHeight="1" x14ac:dyDescent="0.35">
      <c r="A7" s="77"/>
      <c r="B7" s="77"/>
      <c r="C7" s="77"/>
      <c r="D7" s="77"/>
    </row>
    <row r="8" spans="1:8" ht="18.75" customHeight="1" x14ac:dyDescent="0.3">
      <c r="A8" s="81" t="s">
        <v>181</v>
      </c>
      <c r="B8" s="81"/>
      <c r="C8" s="81"/>
      <c r="D8" s="81"/>
    </row>
    <row r="9" spans="1:8" ht="18.75" customHeight="1" x14ac:dyDescent="0.3">
      <c r="A9" s="81" t="s">
        <v>182</v>
      </c>
      <c r="B9" s="81"/>
      <c r="C9" s="81"/>
      <c r="D9" s="81"/>
      <c r="F9" s="81"/>
    </row>
    <row r="10" spans="1:8" ht="18.75" customHeight="1" x14ac:dyDescent="0.3">
      <c r="A10" s="81" t="str">
        <f t="array" ref="A10">(INDEX(факультеты!$A$2:$G$20,MATCH(INDEX(абитуриенты!$A$2:$AT$3,MATCH(заявление!D1,абитуриенты!$A$2:$A$3,0),22),факультеты!$A$2:$A$20,0),3))</f>
        <v xml:space="preserve">факультета технологий управления и гуманитаризации </v>
      </c>
      <c r="B10" s="81"/>
      <c r="C10" s="81"/>
      <c r="D10" s="81"/>
      <c r="F10" s="81"/>
    </row>
    <row r="11" spans="1:8" ht="18.75" customHeight="1" x14ac:dyDescent="0.3">
      <c r="A11" s="207" t="str">
        <f t="array" ref="A11">CONCATENATE("", IF(INDEX(абитуриенты!$A$2:$AT$3, MATCH(заявление!D1,абитуриенты!$A$2:$A$3,0),21)="ДО", "в дневную", "в заочную")," форму получения")</f>
        <v>в дневную форму получения</v>
      </c>
      <c r="B11" s="189"/>
      <c r="C11" s="81"/>
      <c r="D11" s="81"/>
      <c r="F11" s="81" t="str">
        <f t="array" ref="F11">CONCATENATE("О зачислении в БНТУ ",IF(INDEX(абитуриенты!$A$2:$AT$3, MATCH(заявление!D1,абитуриенты!$A$2:$A$3,0),8)="М", "иностранного гражданина","иностранной гражданки"))</f>
        <v>О зачислении в БНТУ иностранного гражданина</v>
      </c>
    </row>
    <row r="12" spans="1:8" ht="18.75" customHeight="1" x14ac:dyDescent="0.3">
      <c r="A12" s="207" t="s">
        <v>141</v>
      </c>
      <c r="B12" s="189"/>
      <c r="C12" s="81"/>
      <c r="D12" s="81"/>
      <c r="F12" s="48" t="str">
        <f t="array" ref="F12">CONCATENATE("",IF(INDEX(абитуриенты!$A$2:$AT$3, MATCH(заявление!D1,абитуриенты!$A$2:$A$3,0),8)="М", "студентом в ","студенткой в "), IF(INDEX(абитуриенты!$A$2:$AT$3, MATCH(заявление!D1,абитуриенты!$A$2:$A$3,0),21)="ДО", "дневную", "заочную")," форму")</f>
        <v>студентом в дневную форму</v>
      </c>
    </row>
    <row r="13" spans="1:8" ht="33.75" customHeight="1" x14ac:dyDescent="0.35">
      <c r="A13" s="77"/>
      <c r="B13" s="77"/>
      <c r="C13" s="77"/>
      <c r="D13" s="77"/>
    </row>
    <row r="14" spans="1:8" ht="17.25" customHeight="1" x14ac:dyDescent="0.35">
      <c r="A14" s="208" t="s">
        <v>142</v>
      </c>
      <c r="B14" s="189"/>
      <c r="C14" s="77"/>
      <c r="D14" s="77"/>
    </row>
    <row r="15" spans="1:8" ht="109.5" customHeight="1" x14ac:dyDescent="0.3">
      <c r="A15" s="203" t="str">
        <f t="array" ref="A15">CONCATENATE("       1. Нижеследующее лицо  из числа иностранных граждан, ", ," заключившее нижеуказанный договор о подготовке специалиста с высшим образованием на платной основе в БНТУ,"," зачислить","   ",TEXT(INDEX(абитуриенты!$A$2:$AT$3,MATCH(заявление!D1,абитуриенты!$A$2:$A$3,0),33),"ДД.ММ.ГГГГ"), " в БНТУ ",, IF(INDEX(абитуриенты!$A$2:$AT$3, MATCH(заявление!D1,абитуриенты!$A$2:$A$3,0),8)="М", " студентом"," студенткой")," 1 курса в учебную группу 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", сводная!C4, " ", , "на профилизацию """,сводная!C5,"""  ",CONCATENATE(INDEX(факультеты!$A$2:$G$20,MATCH(INDEX(абитуриенты!$A$2:$AT$3,MATCH(заявление!D1,абитуриенты!$A$2:$A$3,0),22),факультеты!$A$2:$A$20,0),3),),  " на русском языке","", "", "", "", ":")</f>
        <v xml:space="preserve">       1. Нижеследующее лицо  из числа иностранных граждан,  заключившее нижеуказанный договор о подготовке специалиста с высшим образованием на платной основе в БНТУ, зачислить   ДД.ММ.ГГГГ в БНТУ  студентом 1 курса в учебную группу  10808324 в дневную форму получения образования на платной основе на специальность 6-05-0311-02 "Экономика и управление" на профилизацию "Организация и безопасность дорожного движения"  факультета технологий управления и гуманитаризации  на русском языке:</v>
      </c>
      <c r="B15" s="189"/>
      <c r="C15" s="189"/>
      <c r="D15" s="189"/>
      <c r="F15" s="84" t="str">
        <f t="array" ref="F15">CONCATENATE("        Зачислить ",TEXT(INDEX(абитуриенты!$A$2:$AT$3,MATCH(заявление!D1,абитуриенты!$A$2:$A$3,0),33),"ДД.ММ.ГГГГ"), " в БНТУ ",IF(INDEX(абитуриенты!$A$2:$AT$3, MATCH(заявление!D1,абитуриенты!$A$2:$A$3,0),8)="М", " иностранного гражданина"," иностранную гражданку"),, IF(INDEX(абитуриенты!$A$2:$AT$3, MATCH(заявление!D1,абитуриенты!$A$2:$A$3,0),8)="М", " студентом"," студенткой")," 1 курса  учебной группы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", сводная!C4, "  на профилизацию """,сводная!C5,""" ",  CONCATENATE(INDEX(факультеты!$A$2:$G$20,MATCH(INDEX(абитуриенты!$A$2:$AT$3,MATCH(заявление!D1,абитуриенты!$A$2:$A$3,0),22),факультеты!$A$2:$A$20,0),3),)," для освоения соответствующей образовательной программы на русском языке нижеследующее лицо"," заключившее нижеуказанный договор о подготовке специалиста с высшим образованием на платной основе в БНТУ и приступить студенту", ","," указанному в настоящем приказе", ",", " к освоению содержания образовательной программы с 01.09.2023","", "", "", "", ":")</f>
        <v xml:space="preserve">        Зачислить ДД.ММ.ГГГГ в БНТУ  иностранного гражданина студентом 1 курса  учебной группы 10808324 в дневную форму получения образования на платной основе на специальность 6-05-0311-02 "Экономика и управление"  на профилизацию "Организация и безопасность дорожного движения" факультета технологий управления и гуманитаризации  для освоения соответствующей образовательной программы на русском языке нижеследующее лицо заключившее нижеуказанный договор о подготовке специалиста с высшим образованием на платной основе в БНТУ и приступить студенту, указанному в настоящем приказе, к освоению содержания образовательной программы с 01.09.2023:</v>
      </c>
      <c r="H15" s="85" t="str">
        <f t="array" ref="H15">CONCATENATE("        Зачислить ",TEXT(INDEX(абитуриенты!$A$2:$AT$3,MATCH(заявление!D1,абитуриенты!$A$2:$A$3,0),33),"ДД.ММ.ГГГГ"), " в БНТУ ",IF(INDEX(абитуриенты!$A$2:$AT$3, MATCH(заявление!D1,абитуриенты!$A$2:$A$3,0),8)="М", " иностранного гражданина"," иностранную гражданку"),, IF(INDEX(абитуриенты!$A$2:$AT$3, MATCH(заявление!D1,абитуриенты!$A$2:$A$3,0),8)="М", " студентом"," студенткой")," 1 курса ",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             ", сводная!C4, "  на профилизацию """,сводная!C5,""" ",  CONCATENATE(INDEX(факультеты!$A$2:$G$20,MATCH(INDEX(абитуриенты!$A$2:$AT$3,MATCH(заявление!D1,абитуриенты!$A$2:$A$3,0),22),факультеты!$A$2:$A$20,0),3),)," для освоения соответствующей образовательной программы на русском языке нижеследующее лицо", ",", " заключившее нижеуказанный договор о подготовке специалиста с высшим образованием на платной основе в БНТУ и приступить студенту", ","," указанному в настоящем приказе", ",", " к освоению содержания образовательной программы с 01.09.2023","", "", "", "", ":")</f>
        <v xml:space="preserve">        Зачислить ДД.ММ.ГГГГ в БНТУ  иностранного гражданина студентом 1 курса  в дневную форму получения образования на платной основе на специальность              6-05-0311-02 "Экономика и управление"  на профилизацию "Организация и безопасность дорожного движения" факультета технологий управления и гуманитаризации  для освоения соответствующей образовательной программы на русском языке нижеследующее лицо, заключившее нижеуказанный договор о подготовке специалиста с высшим образованием на платной основе в БНТУ и приступить студенту, указанному в настоящем приказе, к освоению содержания образовательной программы с 01.09.2023:</v>
      </c>
    </row>
    <row r="16" spans="1:8" ht="7.5" customHeight="1" x14ac:dyDescent="0.3">
      <c r="A16" s="203"/>
      <c r="B16" s="189"/>
      <c r="C16" s="189"/>
      <c r="D16" s="189"/>
    </row>
    <row r="17" spans="1:9" ht="46.5" customHeight="1" x14ac:dyDescent="0.3">
      <c r="A17" s="86" t="s">
        <v>144</v>
      </c>
      <c r="B17" s="86" t="s">
        <v>145</v>
      </c>
      <c r="C17" s="209" t="s">
        <v>146</v>
      </c>
      <c r="D17" s="205"/>
      <c r="F17" s="48" t="str">
        <f t="array" ref="F17">CONCATENATE("       Нижеследующее лицо, "," ", "из числа иностранных граждан, ", ," заключившее нижеуказанный договор о подготовке специалиста с высшим образованием на платной основе в БНТУ,"," зачислить","   ",TEXT(INDEX(абитуриенты!$A$2:$AT$3,MATCH(заявление!D1,абитуриенты!$A$2:$A$3,0),33),"ДД.ММ.ГГГГ"), " в БНТУ ",, IF(INDEX(абитуриенты!$A$2:$AT$3, MATCH(заявление!D1,абитуриенты!$A$2:$A$3,0),8)="М", " студентом"," студенткой")," 1 курса  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                                ", сводная!C4, "   ", ,   CONCATENATE(INDEX(факультеты!$A$2:$G$20,MATCH(INDEX(абитуриенты!$A$2:$AT$3,MATCH(заявление!D1,абитуриенты!$A$2:$A$3,0),22),факультеты!$A$2:$A$20,0),3),), , ," и приступить студенту", ","," указанному в настоящем приказе", ",", " к освоению содержания образовательной программы на русском языке с 01.09.2023","", "", "", "", ":")</f>
        <v xml:space="preserve">       Нижеследующее лицо,  из числа иностранных граждан,  заключившее нижеуказанный договор о подготовке специалиста с высшим образованием на платной основе в БНТУ, зачислить   ДД.ММ.ГГГГ в БНТУ  студентом 1 курса   10808324 в дневную форму получения образования на платной основе на специальность                                 6-05-0311-02 "Экономика и управление"   факультета технологий управления и гуманитаризации  и приступить студенту, указанному в настоящем приказе, к освоению содержания образовательной программы на русском языке с 01.09.2023:</v>
      </c>
      <c r="H17" s="48" t="str">
        <f t="array" ref="H17">CONCATENATE("        Зачислить ",TEXT(INDEX(абитуриенты!$A$2:$AT$3,MATCH(заявление!D1,абитуриенты!$A$2:$A$3,0),33),"ДД.ММ.ГГГГ"), " в БНТУ ",IF(INDEX(абитуриенты!$A$2:$AT$3, MATCH(заявление!D1,абитуриенты!$A$2:$A$3,0),8)="М", " иностранного гражданина"," иностранную гражданку"),, IF(INDEX(абитуриенты!$A$2:$AT$3, MATCH(заявление!D1,абитуриенты!$A$2:$A$3,0),8)="М", " студентом"," студенткой")," 1 курса  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                                ", сводная!C4, "   ", "  на профилизацию """,сводная!C5,""" ", CONCATENATE(INDEX(факультеты!$A$2:$G$20,MATCH(INDEX(абитуриенты!$A$2:$AT$3,MATCH(заявление!D1,абитуриенты!$A$2:$A$3,0),22),факультеты!$A$2:$A$20,0),3),)," для освоения соответствующей образовательной программы на русском языке нижеследующее лицо,"," заключившее нижеуказанный договор о подготовке специалиста с высшим образованием на платной основе в БНТУ и приступить студенту", ","," указанному в настоящем приказе", ",", " к освоению содержания образовательной программы с 01.09.2023","", "", "", "", ":")</f>
        <v xml:space="preserve">        Зачислить ДД.ММ.ГГГГ в БНТУ  иностранного гражданина студентом 1 курса   10808324 в дневную форму получения образования на платной основе на специальность                                 6-05-0311-02 "Экономика и управление"     на профилизацию "Организация и безопасность дорожного движения" факультета технологий управления и гуманитаризации  для освоения соответствующей образовательной программы на русском языке нижеследующее лицо, заключившее нижеуказанный договор о подготовке специалиста с высшим образованием на платной основе в БНТУ и приступить студенту, указанному в настоящем приказе, к освоению содержания образовательной программы с 01.09.2023:</v>
      </c>
    </row>
    <row r="18" spans="1:9" ht="36.75" customHeight="1" x14ac:dyDescent="0.35">
      <c r="A18" s="87">
        <v>1</v>
      </c>
      <c r="B18" s="88" t="str">
        <f>сводная!C10</f>
        <v>Yang  Haobo  (да, гражданин Китайской Народной Республики)</v>
      </c>
      <c r="C18" s="204" t="str">
        <f t="array" ref="C18">CONCATENATE("от ", TEXT(INDEX(абитуриенты!$A$2:$AT$3,MATCH(заявление!D1,абитуриенты!$A$2:$A$3,0),33),"ДД.ММ.ГГГГ")," №",INDEX(абитуриенты!$A$2:$AT$3,MATCH(заявление!D1,абитуриенты!$A$2:$A$3,0),32))</f>
        <v>от ДД.ММ.ГГГГ №1208120240001001</v>
      </c>
      <c r="D18" s="205"/>
    </row>
    <row r="19" spans="1:9" ht="72" customHeight="1" x14ac:dyDescent="0.3">
      <c r="A19" s="202" t="str">
        <f t="array" ref="A19">CONCATENATE("         2. Декану ",INDEX(абитуриенты!$A$2:$AT$3,MATCH(заявление!D1,абитуриенты!$A$2:$A$3,0),22)," ",INDEX(факультеты!$A$2:$G$20,MATCH(сводная!H15,факультеты!$D$2:$D$20,0),7), "  обеспечить разработку и утверждение индивидуального плана обучения студентки, указанной в пункте 1 настоящего приказа, по профилизации   """,сводная!C5,""" специальности                                                                                                                ",сводная!C4, " за 1 семестр.")</f>
        <v xml:space="preserve">         2. Декану ФТУГ Бровке Г.М.  обеспечить разработку и утверждение индивидуального плана обучения студентки, указанной в пункте 1 настоящего приказа, по профилизации   "Организация и безопасность дорожного движения" специальности                                                                                                                6-05-0311-02 "Экономика и управление" за 1 семестр.</v>
      </c>
      <c r="B19" s="176"/>
      <c r="C19" s="176"/>
      <c r="D19" s="176"/>
      <c r="F19" s="203" t="str">
        <f t="array" ref="F19">CONCATENATE("         2. Декану ",INDEX(абитуриенты!$A$2:$AT$3,MATCH(заявление!D1,абитуриенты!$A$2:$A$3,0),22)," ",INDEX(факультеты!$A$2:$G$20,MATCH(сводная!H15,факультеты!$D$2:$D$20,0),7), "  обеспечить разработку и утверждение индивидуального плана обучения студента, указанного в пункте 1 настоящего приказа по специальности ",сводная!C4, ", за 1 курс.")</f>
        <v xml:space="preserve">         2. Декану ФТУГ Бровке Г.М.  обеспечить разработку и утверждение индивидуального плана обучения студента, указанного в пункте 1 настоящего приказа по специальности 6-05-0311-02 "Экономика и управление", за 1 курс.</v>
      </c>
      <c r="G19" s="189"/>
      <c r="H19" s="189"/>
      <c r="I19" s="189"/>
    </row>
    <row r="20" spans="1:9" ht="22.5" customHeight="1" x14ac:dyDescent="0.3">
      <c r="A20" s="203" t="str">
        <f t="array" ref="A20">CONCATENATE("Основание: решение приемной комиссии БНТУ (протокол от ",TEXT(INDEX(абитуриенты!$A$2:$AT$3,MATCH(заявление!D1,абитуриенты!$A$2:$A$3,0),33),"ДД.ММ.ГГГГ"), " №", INDEX(абитуриенты!$A$2:$AT$3,MATCH(заявление!D1,абитуриенты!$A$2:$A$3,0),34),").")</f>
        <v>Основание: решение приемной комиссии БНТУ (протокол от ДД.ММ.ГГГГ №3).</v>
      </c>
      <c r="B20" s="189"/>
      <c r="C20" s="189"/>
      <c r="D20" s="189"/>
      <c r="F20" s="203" t="str">
        <f t="array" ref="F20">CONCATENATE("Основание: решение приемной комиссии БНТУ (протокол от ",TEXT(INDEX(абитуриенты!$A$2:$AT$3,MATCH(заявление!D1,абитуриенты!$A$2:$A$3,0),33),"ДД.ММ.ГГГГ"), " №", INDEX(абитуриенты!$A$2:$AT$3,MATCH(заявление!D1,абитуриенты!$A$2:$A$3,0),34),").")</f>
        <v>Основание: решение приемной комиссии БНТУ (протокол от ДД.ММ.ГГГГ №3).</v>
      </c>
      <c r="G20" s="189"/>
      <c r="H20" s="189"/>
      <c r="I20" s="189"/>
    </row>
    <row r="21" spans="1:9" ht="11.25" customHeight="1" x14ac:dyDescent="0.35">
      <c r="A21" s="77"/>
      <c r="B21" s="77"/>
      <c r="C21" s="77"/>
      <c r="D21" s="77"/>
    </row>
    <row r="22" spans="1:9" ht="8.25" customHeight="1" x14ac:dyDescent="0.35">
      <c r="A22" s="77"/>
      <c r="B22" s="77"/>
      <c r="C22" s="77"/>
      <c r="D22" s="77"/>
      <c r="F22" s="89"/>
    </row>
    <row r="23" spans="1:9" ht="41.25" customHeight="1" x14ac:dyDescent="0.35">
      <c r="A23" s="90" t="s">
        <v>148</v>
      </c>
      <c r="B23" s="91"/>
      <c r="C23" s="206" t="s">
        <v>149</v>
      </c>
      <c r="D23" s="189"/>
      <c r="F23" s="92" t="str">
        <f t="array" ref="F23">CONCATENATE("Основание: решение приемной комиссии БНТУ (протокол от ",TEXT(INDEX(абитуриенты!$A$2:$AT$3,MATCH(заявление!D1,абитуриенты!$A$2:$A$3,0),33),"ДД.ММ.ГГГГ"), " №", INDEX(абитуриенты!$A$2:$AT$3,MATCH(заявление!D1,абитуриенты!$A$2:$A$3,0),34),"), договор о подготовке специалиста с высшим образованием  на платной основе в БНТУ от ",C18,"", ".")</f>
        <v>Основание: решение приемной комиссии БНТУ (протокол от ДД.ММ.ГГГГ №3), договор о подготовке специалиста с высшим образованием  на платной основе в БНТУ от от ДД.ММ.ГГГГ №1208120240001001.</v>
      </c>
    </row>
    <row r="24" spans="1:9" ht="41.25" customHeight="1" x14ac:dyDescent="0.35">
      <c r="A24" s="91"/>
      <c r="B24" s="91"/>
      <c r="C24" s="93"/>
      <c r="D24" s="93"/>
    </row>
    <row r="25" spans="1:9" ht="32.25" customHeight="1" x14ac:dyDescent="0.35">
      <c r="A25" s="91"/>
      <c r="B25" s="91" t="s">
        <v>150</v>
      </c>
      <c r="C25" s="91"/>
      <c r="D25" s="91"/>
      <c r="H25" s="48" t="s">
        <v>106</v>
      </c>
    </row>
    <row r="26" spans="1:9" ht="84" customHeight="1" x14ac:dyDescent="0.3">
      <c r="A26" s="212"/>
      <c r="B26" s="189"/>
      <c r="C26" s="90"/>
      <c r="D26" s="90"/>
    </row>
    <row r="27" spans="1:9" ht="18.75" hidden="1" customHeight="1" x14ac:dyDescent="0.3">
      <c r="A27" s="90" t="s">
        <v>151</v>
      </c>
      <c r="B27" s="90"/>
      <c r="C27" s="90"/>
      <c r="D27" s="90"/>
      <c r="F27" s="94" t="s">
        <v>152</v>
      </c>
      <c r="G27" s="90"/>
    </row>
    <row r="28" spans="1:9" ht="18.75" hidden="1" customHeight="1" x14ac:dyDescent="0.3">
      <c r="A28" s="211" t="s">
        <v>153</v>
      </c>
      <c r="B28" s="189"/>
      <c r="C28" s="90"/>
      <c r="D28" s="90"/>
      <c r="F28" s="213" t="s">
        <v>154</v>
      </c>
      <c r="G28" s="189"/>
    </row>
    <row r="29" spans="1:9" ht="18.75" hidden="1" customHeight="1" x14ac:dyDescent="0.3">
      <c r="A29" s="90" t="s">
        <v>155</v>
      </c>
      <c r="B29" s="90"/>
      <c r="C29" s="90"/>
      <c r="D29" s="90"/>
      <c r="F29" s="211" t="s">
        <v>156</v>
      </c>
      <c r="G29" s="189"/>
    </row>
    <row r="30" spans="1:9" ht="18.75" hidden="1" customHeight="1" x14ac:dyDescent="0.3">
      <c r="A30" s="95" t="s">
        <v>157</v>
      </c>
      <c r="B30" s="95"/>
      <c r="C30" s="90"/>
      <c r="D30" s="90"/>
      <c r="F30" s="90" t="s">
        <v>158</v>
      </c>
      <c r="G30" s="90"/>
    </row>
    <row r="31" spans="1:9" ht="18.75" hidden="1" customHeight="1" x14ac:dyDescent="0.3">
      <c r="A31" s="214" t="s">
        <v>159</v>
      </c>
      <c r="B31" s="189"/>
      <c r="C31" s="90"/>
      <c r="D31" s="90"/>
    </row>
    <row r="32" spans="1:9" ht="18.75" hidden="1" customHeight="1" x14ac:dyDescent="0.3">
      <c r="A32" s="95" t="s">
        <v>155</v>
      </c>
      <c r="B32" s="95"/>
      <c r="C32" s="90"/>
      <c r="D32" s="90"/>
    </row>
    <row r="33" spans="1:7" ht="18.75" hidden="1" customHeight="1" x14ac:dyDescent="0.3">
      <c r="A33" s="90" t="s">
        <v>157</v>
      </c>
      <c r="B33" s="90"/>
      <c r="C33" s="90"/>
      <c r="D33" s="90"/>
    </row>
    <row r="34" spans="1:7" ht="18.75" hidden="1" customHeight="1" x14ac:dyDescent="0.3">
      <c r="A34" s="211" t="s">
        <v>160</v>
      </c>
      <c r="B34" s="189"/>
      <c r="C34" s="90"/>
      <c r="D34" s="90"/>
    </row>
    <row r="35" spans="1:7" ht="18.75" hidden="1" customHeight="1" x14ac:dyDescent="0.3">
      <c r="A35" s="90" t="s">
        <v>155</v>
      </c>
      <c r="B35" s="90"/>
      <c r="C35" s="90"/>
      <c r="D35" s="90"/>
    </row>
    <row r="36" spans="1:7" ht="18.75" hidden="1" customHeight="1" outlineLevel="1" x14ac:dyDescent="0.3">
      <c r="A36" s="90" t="s">
        <v>157</v>
      </c>
      <c r="B36" s="90"/>
      <c r="C36" s="90"/>
      <c r="D36" s="90"/>
    </row>
    <row r="37" spans="1:7" ht="18.75" hidden="1" customHeight="1" outlineLevel="1" x14ac:dyDescent="0.3">
      <c r="A37" s="211" t="s">
        <v>160</v>
      </c>
      <c r="B37" s="189"/>
      <c r="C37" s="90"/>
      <c r="D37" s="90"/>
    </row>
    <row r="38" spans="1:7" ht="18.75" hidden="1" customHeight="1" outlineLevel="1" x14ac:dyDescent="0.3">
      <c r="A38" s="90" t="s">
        <v>161</v>
      </c>
      <c r="B38" s="90"/>
      <c r="C38" s="90"/>
      <c r="D38" s="90"/>
    </row>
    <row r="39" spans="1:7" ht="18.75" hidden="1" customHeight="1" collapsed="1" x14ac:dyDescent="0.3">
      <c r="A39" s="90" t="s">
        <v>162</v>
      </c>
      <c r="B39" s="90"/>
      <c r="C39" s="90"/>
      <c r="D39" s="90"/>
    </row>
    <row r="40" spans="1:7" ht="33" hidden="1" customHeight="1" x14ac:dyDescent="0.35">
      <c r="A40" s="91"/>
      <c r="B40" s="90" t="s">
        <v>163</v>
      </c>
      <c r="C40" s="90"/>
      <c r="D40" s="90"/>
    </row>
    <row r="41" spans="1:7" ht="18.75" customHeight="1" x14ac:dyDescent="0.3">
      <c r="A41" s="96" t="s">
        <v>151</v>
      </c>
      <c r="B41" s="96"/>
      <c r="C41" s="90"/>
      <c r="D41" s="90"/>
    </row>
    <row r="42" spans="1:7" ht="18.75" customHeight="1" x14ac:dyDescent="0.3">
      <c r="A42" s="210" t="s">
        <v>153</v>
      </c>
      <c r="B42" s="189"/>
      <c r="C42" s="90"/>
      <c r="D42" s="90"/>
    </row>
    <row r="43" spans="1:7" ht="18.75" customHeight="1" x14ac:dyDescent="0.3">
      <c r="A43" s="96" t="s">
        <v>155</v>
      </c>
      <c r="B43" s="96"/>
      <c r="C43" s="90"/>
      <c r="D43" s="90"/>
    </row>
    <row r="44" spans="1:7" ht="18" customHeight="1" x14ac:dyDescent="0.3">
      <c r="A44" s="90" t="s">
        <v>157</v>
      </c>
      <c r="B44" s="90"/>
      <c r="C44" s="90"/>
      <c r="D44" s="90"/>
      <c r="F44" s="94"/>
      <c r="G44" s="90"/>
    </row>
    <row r="45" spans="1:7" ht="17.25" customHeight="1" x14ac:dyDescent="0.3">
      <c r="A45" s="211" t="s">
        <v>160</v>
      </c>
      <c r="B45" s="189"/>
      <c r="C45" s="90"/>
      <c r="D45" s="90"/>
      <c r="F45" s="211"/>
      <c r="G45" s="189"/>
    </row>
    <row r="46" spans="1:7" ht="19.5" customHeight="1" x14ac:dyDescent="0.3">
      <c r="A46" s="90" t="s">
        <v>155</v>
      </c>
      <c r="B46" s="90"/>
      <c r="C46" s="90"/>
      <c r="D46" s="90"/>
      <c r="F46" s="90"/>
      <c r="G46" s="90"/>
    </row>
    <row r="47" spans="1:7" ht="18.75" customHeight="1" x14ac:dyDescent="0.3">
      <c r="A47" s="94" t="s">
        <v>164</v>
      </c>
      <c r="B47" s="90"/>
      <c r="C47" s="90"/>
      <c r="D47" s="90"/>
      <c r="F47" s="90"/>
      <c r="G47" s="90"/>
    </row>
    <row r="48" spans="1:7" ht="18.75" customHeight="1" x14ac:dyDescent="0.3">
      <c r="A48" s="211" t="s">
        <v>165</v>
      </c>
      <c r="B48" s="189"/>
      <c r="C48" s="90"/>
      <c r="D48" s="90"/>
      <c r="F48" s="90"/>
      <c r="G48" s="90"/>
    </row>
    <row r="49" spans="1:7" ht="18.75" customHeight="1" x14ac:dyDescent="0.3">
      <c r="A49" s="90" t="s">
        <v>158</v>
      </c>
      <c r="B49" s="90"/>
      <c r="C49" s="90"/>
      <c r="D49" s="90"/>
      <c r="F49" s="90"/>
      <c r="G49" s="90"/>
    </row>
    <row r="50" spans="1:7" ht="18.75" customHeight="1" x14ac:dyDescent="0.35">
      <c r="A50" s="90" t="str">
        <f>сводная!B12</f>
        <v>Ответственный секретарь приемной комиссии</v>
      </c>
      <c r="B50" s="90"/>
      <c r="C50" s="90"/>
      <c r="D50" s="77"/>
    </row>
    <row r="51" spans="1:7" ht="18.75" customHeight="1" x14ac:dyDescent="0.35">
      <c r="A51" s="90" t="s">
        <v>166</v>
      </c>
      <c r="B51" s="90"/>
      <c r="C51" s="90"/>
      <c r="D51" s="77"/>
    </row>
    <row r="52" spans="1:7" ht="18.75" customHeight="1" x14ac:dyDescent="0.35">
      <c r="A52" s="211" t="str">
        <f>CONCATENATE("__________________",сводная!H12)</f>
        <v>__________________Н.А. Афанасьева</v>
      </c>
      <c r="B52" s="189"/>
      <c r="C52" s="90"/>
      <c r="D52" s="77"/>
    </row>
    <row r="53" spans="1:7" ht="18.75" customHeight="1" x14ac:dyDescent="0.35">
      <c r="A53" s="90" t="s">
        <v>155</v>
      </c>
      <c r="B53" s="90"/>
      <c r="C53" s="90"/>
      <c r="D53" s="77"/>
    </row>
    <row r="54" spans="1:7" ht="18.75" customHeight="1" x14ac:dyDescent="0.35">
      <c r="A54" s="90" t="str">
        <f>заявление!A44</f>
        <v>Декан ФТУГ</v>
      </c>
      <c r="B54" s="90"/>
      <c r="C54" s="90"/>
      <c r="D54" s="77"/>
    </row>
    <row r="55" spans="1:7" ht="18.75" customHeight="1" x14ac:dyDescent="0.35">
      <c r="A55" s="211" t="str">
        <f>CONCATENATE("__________________",заявление!G44)</f>
        <v>__________________Г.М. Бровка</v>
      </c>
      <c r="B55" s="189"/>
      <c r="C55" s="90"/>
      <c r="D55" s="77"/>
    </row>
    <row r="56" spans="1:7" ht="18.75" customHeight="1" x14ac:dyDescent="0.35">
      <c r="A56" s="90" t="s">
        <v>155</v>
      </c>
      <c r="B56" s="90"/>
      <c r="C56" s="90"/>
      <c r="D56" s="77"/>
    </row>
    <row r="57" spans="1:7" ht="18.75" customHeight="1" x14ac:dyDescent="0.35">
      <c r="A57" s="90" t="str">
        <f>заявление!B55</f>
        <v>Декан ФМС</v>
      </c>
      <c r="B57" s="90"/>
      <c r="C57" s="77"/>
      <c r="D57" s="77"/>
    </row>
    <row r="58" spans="1:7" ht="18.75" customHeight="1" x14ac:dyDescent="0.35">
      <c r="A58" s="211" t="str">
        <f>CONCATENATE("__________________",заявление!H55)</f>
        <v>__________________П.И. Ширвель</v>
      </c>
      <c r="B58" s="189"/>
      <c r="C58" s="77"/>
      <c r="D58" s="77"/>
    </row>
    <row r="59" spans="1:7" ht="24" customHeight="1" x14ac:dyDescent="0.35">
      <c r="A59" s="90" t="s">
        <v>155</v>
      </c>
      <c r="B59" s="90"/>
      <c r="C59" s="77"/>
      <c r="D59" s="77"/>
    </row>
    <row r="60" spans="1:7" ht="409.5" customHeight="1" x14ac:dyDescent="0.35">
      <c r="A60" s="77"/>
      <c r="B60" s="97" t="s">
        <v>167</v>
      </c>
      <c r="C60" s="77"/>
      <c r="D60" s="77"/>
      <c r="F60" s="48" t="str">
        <f t="array" ref="F60">CONCATENATE("       Нижеследующее лицо  из числа иностранных граждан, ", ," заключившее нижеуказанный договор о подготовке специалиста с высшим образованием на платной основе в БНТУ,"," зачислить","   ",TEXT(INDEX(абитуриенты!$A$2:$AT$3,MATCH(заявление!D1,абитуриенты!$A$2:$A$3,0),33),"ДД.ММ.ГГГГ"), " в БНТУ ",, IF(INDEX(абитуриенты!$A$2:$AT$3, MATCH(заявление!D1,абитуриенты!$A$2:$A$3,0),8)="М", " студентом"," студенткой")," 1 курса в учебную группу 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", сводная!C4, " ", , "на профилизацию """,сводная!C5,"""  ",CONCATENATE(INDEX(факультеты!$A$2:$G$20,MATCH(INDEX(абитуриенты!$A$2:$AT$3,MATCH(заявление!D1,абитуриенты!$A$2:$A$3,0),22),факультеты!$A$2:$A$20,0),3),),  " и приступить студенту", ","," указанному в настоящем приказе", ",", " к освоению содержания образовательной программы на русском языке с 01.09.2023","", "", "", "", ":")</f>
        <v xml:space="preserve">       Нижеследующее лицо  из числа иностранных граждан,  заключившее нижеуказанный договор о подготовке специалиста с высшим образованием на платной основе в БНТУ, зачислить   ДД.ММ.ГГГГ в БНТУ  студентом 1 курса в учебную группу  10808324 в дневную форму получения образования на платной основе на специальность 6-05-0311-02 "Экономика и управление" на профилизацию "Организация и безопасность дорожного движения"  факультета технологий управления и гуманитаризации  и приступить студенту, указанному в настоящем приказе, к освоению содержания образовательной программы на русском языке с 01.09.2023:</v>
      </c>
    </row>
    <row r="61" spans="1:7" ht="18.75" customHeight="1" x14ac:dyDescent="0.35">
      <c r="A61" s="77"/>
      <c r="B61" s="98" t="s">
        <v>168</v>
      </c>
      <c r="C61" s="77"/>
      <c r="D61" s="77"/>
    </row>
    <row r="62" spans="1:7" ht="66.75" customHeight="1" x14ac:dyDescent="0.35">
      <c r="A62" s="77"/>
      <c r="B62" s="99"/>
      <c r="C62" s="77"/>
      <c r="D62" s="77"/>
    </row>
    <row r="63" spans="1:7" ht="18.75" customHeight="1" x14ac:dyDescent="0.35">
      <c r="A63" s="77"/>
      <c r="B63" s="77"/>
      <c r="C63" s="77"/>
      <c r="D63" s="77"/>
    </row>
    <row r="64" spans="1:7" ht="18.75" customHeight="1" x14ac:dyDescent="0.35">
      <c r="A64" s="77"/>
      <c r="B64" s="77"/>
      <c r="C64" s="77"/>
      <c r="D64" s="77"/>
    </row>
    <row r="65" spans="1:4" ht="18.75" customHeight="1" x14ac:dyDescent="0.35">
      <c r="A65" s="77"/>
      <c r="B65" s="77"/>
      <c r="C65" s="77"/>
      <c r="D65" s="77"/>
    </row>
    <row r="66" spans="1:4" ht="18.75" customHeight="1" x14ac:dyDescent="0.3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   <c r="D67" s="77"/>
    </row>
    <row r="68" spans="1:4" ht="18.75" customHeight="1" x14ac:dyDescent="0.35">
      <c r="A68" s="77"/>
      <c r="B68" s="77"/>
      <c r="C68" s="77"/>
      <c r="D68" s="77"/>
    </row>
    <row r="69" spans="1:4" ht="18.75" customHeight="1" x14ac:dyDescent="0.35">
      <c r="A69" s="77"/>
      <c r="B69" s="77"/>
      <c r="C69" s="77"/>
      <c r="D69" s="77"/>
    </row>
    <row r="70" spans="1:4" ht="18.75" customHeight="1" x14ac:dyDescent="0.35">
      <c r="A70" s="77"/>
      <c r="B70" s="77"/>
      <c r="C70" s="77"/>
      <c r="D70" s="77"/>
    </row>
    <row r="71" spans="1:4" ht="18.75" customHeight="1" x14ac:dyDescent="0.35">
      <c r="A71" s="77"/>
      <c r="B71" s="77"/>
      <c r="C71" s="77"/>
      <c r="D71" s="77"/>
    </row>
    <row r="72" spans="1:4" ht="18.75" customHeight="1" x14ac:dyDescent="0.35">
      <c r="A72" s="77"/>
      <c r="B72" s="77"/>
      <c r="C72" s="77"/>
      <c r="D72" s="77"/>
    </row>
    <row r="73" spans="1:4" ht="18.75" customHeight="1" x14ac:dyDescent="0.35">
      <c r="A73" s="77"/>
      <c r="B73" s="77"/>
      <c r="C73" s="77"/>
      <c r="D73" s="77"/>
    </row>
    <row r="74" spans="1:4" ht="18.75" customHeight="1" x14ac:dyDescent="0.35">
      <c r="A74" s="77"/>
      <c r="B74" s="77"/>
      <c r="C74" s="77"/>
      <c r="D74" s="77"/>
    </row>
    <row r="75" spans="1:4" ht="18.75" customHeight="1" x14ac:dyDescent="0.35">
      <c r="A75" s="77"/>
      <c r="B75" s="77"/>
      <c r="C75" s="77"/>
      <c r="D75" s="77"/>
    </row>
    <row r="76" spans="1:4" ht="18.75" customHeight="1" x14ac:dyDescent="0.35">
      <c r="A76" s="77"/>
      <c r="B76" s="77"/>
      <c r="C76" s="77"/>
      <c r="D76" s="77"/>
    </row>
    <row r="77" spans="1:4" ht="18.75" customHeight="1" x14ac:dyDescent="0.35">
      <c r="A77" s="77"/>
      <c r="B77" s="77"/>
      <c r="C77" s="77"/>
      <c r="D77" s="77"/>
    </row>
    <row r="78" spans="1:4" ht="18.75" customHeight="1" x14ac:dyDescent="0.35">
      <c r="A78" s="77"/>
      <c r="B78" s="77"/>
      <c r="C78" s="77"/>
      <c r="D78" s="77"/>
    </row>
    <row r="79" spans="1:4" ht="18.75" customHeight="1" x14ac:dyDescent="0.35">
      <c r="A79" s="77"/>
      <c r="B79" s="77"/>
      <c r="C79" s="77"/>
      <c r="D79" s="77"/>
    </row>
    <row r="80" spans="1:4" ht="18.75" customHeight="1" x14ac:dyDescent="0.35">
      <c r="A80" s="77"/>
      <c r="B80" s="77"/>
      <c r="C80" s="77"/>
      <c r="D80" s="77"/>
    </row>
    <row r="81" spans="1:4" ht="18.75" customHeight="1" x14ac:dyDescent="0.35">
      <c r="A81" s="77"/>
      <c r="B81" s="77"/>
      <c r="C81" s="77"/>
      <c r="D81" s="77"/>
    </row>
    <row r="82" spans="1:4" ht="18.75" customHeight="1" x14ac:dyDescent="0.35">
      <c r="A82" s="77"/>
      <c r="B82" s="77"/>
      <c r="C82" s="77"/>
      <c r="D82" s="77"/>
    </row>
    <row r="83" spans="1:4" ht="18.75" customHeight="1" x14ac:dyDescent="0.35">
      <c r="A83" s="77"/>
      <c r="B83" s="77"/>
      <c r="C83" s="77"/>
      <c r="D83" s="77"/>
    </row>
    <row r="84" spans="1:4" ht="18.75" customHeight="1" x14ac:dyDescent="0.35">
      <c r="A84" s="77"/>
      <c r="B84" s="77"/>
      <c r="C84" s="77"/>
      <c r="D84" s="77"/>
    </row>
    <row r="85" spans="1:4" ht="18.75" customHeight="1" x14ac:dyDescent="0.35">
      <c r="A85" s="77"/>
      <c r="B85" s="77"/>
      <c r="C85" s="77"/>
      <c r="D85" s="77"/>
    </row>
    <row r="86" spans="1:4" ht="18.75" customHeight="1" x14ac:dyDescent="0.35">
      <c r="A86" s="77"/>
      <c r="B86" s="77"/>
      <c r="C86" s="77"/>
      <c r="D86" s="77"/>
    </row>
    <row r="87" spans="1:4" ht="18.75" customHeight="1" x14ac:dyDescent="0.35">
      <c r="A87" s="77"/>
      <c r="B87" s="77"/>
      <c r="C87" s="77"/>
      <c r="D87" s="77"/>
    </row>
    <row r="88" spans="1:4" ht="18.75" customHeight="1" x14ac:dyDescent="0.35">
      <c r="A88" s="77"/>
      <c r="B88" s="77"/>
      <c r="C88" s="77"/>
      <c r="D88" s="77"/>
    </row>
    <row r="89" spans="1:4" ht="18.75" customHeight="1" x14ac:dyDescent="0.35">
      <c r="A89" s="77"/>
      <c r="B89" s="77"/>
      <c r="C89" s="77"/>
      <c r="D89" s="77"/>
    </row>
    <row r="90" spans="1:4" ht="18.75" customHeight="1" x14ac:dyDescent="0.35">
      <c r="A90" s="77"/>
      <c r="B90" s="77"/>
      <c r="C90" s="77"/>
      <c r="D90" s="77"/>
    </row>
    <row r="91" spans="1:4" ht="18.75" customHeight="1" x14ac:dyDescent="0.35">
      <c r="A91" s="77"/>
      <c r="B91" s="77"/>
      <c r="C91" s="77"/>
      <c r="D91" s="77"/>
    </row>
    <row r="92" spans="1:4" ht="18.75" customHeight="1" x14ac:dyDescent="0.35">
      <c r="A92" s="77"/>
      <c r="B92" s="77"/>
      <c r="C92" s="77"/>
      <c r="D92" s="77"/>
    </row>
    <row r="93" spans="1:4" ht="18.75" customHeight="1" x14ac:dyDescent="0.35">
      <c r="A93" s="77"/>
      <c r="B93" s="77"/>
      <c r="C93" s="77"/>
      <c r="D93" s="77"/>
    </row>
    <row r="94" spans="1:4" ht="18.75" customHeight="1" x14ac:dyDescent="0.35">
      <c r="A94" s="77"/>
      <c r="B94" s="77"/>
      <c r="C94" s="77"/>
      <c r="D94" s="77"/>
    </row>
    <row r="95" spans="1:4" ht="18.75" customHeight="1" x14ac:dyDescent="0.35">
      <c r="A95" s="77"/>
      <c r="B95" s="77"/>
      <c r="C95" s="77"/>
      <c r="D95" s="77"/>
    </row>
    <row r="96" spans="1:4" ht="18.75" customHeight="1" x14ac:dyDescent="0.35">
      <c r="A96" s="77"/>
      <c r="B96" s="77"/>
      <c r="C96" s="77"/>
      <c r="D96" s="77"/>
    </row>
    <row r="97" spans="1:4" ht="18.75" customHeight="1" x14ac:dyDescent="0.35">
      <c r="A97" s="77"/>
      <c r="B97" s="77"/>
      <c r="C97" s="77"/>
      <c r="D97" s="77"/>
    </row>
    <row r="98" spans="1:4" ht="18.75" customHeight="1" x14ac:dyDescent="0.35">
      <c r="A98" s="77"/>
      <c r="B98" s="77"/>
      <c r="C98" s="77"/>
      <c r="D98" s="77"/>
    </row>
    <row r="99" spans="1:4" ht="18.75" customHeight="1" x14ac:dyDescent="0.35">
      <c r="A99" s="77"/>
      <c r="B99" s="77"/>
      <c r="C99" s="77"/>
      <c r="D99" s="77"/>
    </row>
    <row r="100" spans="1:4" ht="18.75" customHeight="1" x14ac:dyDescent="0.35">
      <c r="A100" s="77"/>
      <c r="B100" s="77"/>
      <c r="C100" s="77"/>
      <c r="D100" s="77"/>
    </row>
    <row r="101" spans="1:4" ht="18.75" customHeight="1" x14ac:dyDescent="0.35">
      <c r="A101" s="77"/>
      <c r="B101" s="77"/>
      <c r="C101" s="77"/>
      <c r="D101" s="77"/>
    </row>
    <row r="102" spans="1:4" ht="18.75" customHeight="1" x14ac:dyDescent="0.35">
      <c r="A102" s="77"/>
      <c r="B102" s="77"/>
      <c r="C102" s="77"/>
      <c r="D102" s="77"/>
    </row>
    <row r="103" spans="1:4" ht="18.75" customHeight="1" x14ac:dyDescent="0.35">
      <c r="A103" s="77"/>
      <c r="B103" s="77"/>
      <c r="C103" s="77"/>
      <c r="D103" s="77"/>
    </row>
    <row r="104" spans="1:4" ht="18.75" customHeight="1" x14ac:dyDescent="0.35">
      <c r="A104" s="77"/>
      <c r="B104" s="77"/>
      <c r="C104" s="77"/>
      <c r="D104" s="77"/>
    </row>
    <row r="105" spans="1:4" ht="18.75" customHeight="1" x14ac:dyDescent="0.35">
      <c r="A105" s="77"/>
      <c r="B105" s="77"/>
      <c r="C105" s="77"/>
      <c r="D105" s="77"/>
    </row>
    <row r="106" spans="1:4" ht="18.75" customHeight="1" x14ac:dyDescent="0.35">
      <c r="A106" s="77"/>
      <c r="B106" s="77"/>
      <c r="C106" s="77"/>
      <c r="D106" s="77"/>
    </row>
    <row r="107" spans="1:4" ht="18.75" customHeight="1" x14ac:dyDescent="0.35">
      <c r="A107" s="77"/>
      <c r="B107" s="77"/>
      <c r="C107" s="77"/>
      <c r="D107" s="77"/>
    </row>
    <row r="108" spans="1:4" ht="18.75" customHeight="1" x14ac:dyDescent="0.35">
      <c r="A108" s="77"/>
      <c r="B108" s="77"/>
      <c r="C108" s="77"/>
      <c r="D108" s="77"/>
    </row>
    <row r="109" spans="1:4" ht="18.75" customHeight="1" x14ac:dyDescent="0.35">
      <c r="A109" s="77"/>
      <c r="B109" s="77"/>
      <c r="C109" s="77"/>
      <c r="D109" s="77"/>
    </row>
    <row r="110" spans="1:4" ht="18.75" customHeight="1" x14ac:dyDescent="0.35">
      <c r="A110" s="77"/>
      <c r="B110" s="77"/>
      <c r="C110" s="77"/>
      <c r="D110" s="77"/>
    </row>
    <row r="111" spans="1:4" ht="18.75" customHeight="1" x14ac:dyDescent="0.35">
      <c r="A111" s="77"/>
      <c r="B111" s="77"/>
      <c r="C111" s="77"/>
      <c r="D111" s="77"/>
    </row>
    <row r="112" spans="1:4" ht="18.75" customHeight="1" x14ac:dyDescent="0.35">
      <c r="A112" s="77"/>
      <c r="B112" s="77"/>
      <c r="C112" s="77"/>
      <c r="D112" s="77"/>
    </row>
    <row r="113" spans="1:4" ht="18.75" customHeight="1" x14ac:dyDescent="0.35">
      <c r="A113" s="77"/>
      <c r="B113" s="77"/>
      <c r="C113" s="77"/>
      <c r="D113" s="77"/>
    </row>
    <row r="114" spans="1:4" ht="18.75" customHeight="1" x14ac:dyDescent="0.35">
      <c r="A114" s="77"/>
      <c r="B114" s="77"/>
      <c r="C114" s="77"/>
      <c r="D114" s="77"/>
    </row>
    <row r="115" spans="1:4" ht="18.75" customHeight="1" x14ac:dyDescent="0.35">
      <c r="A115" s="77"/>
      <c r="B115" s="77"/>
      <c r="C115" s="77"/>
      <c r="D115" s="77"/>
    </row>
    <row r="116" spans="1:4" ht="18.75" customHeight="1" x14ac:dyDescent="0.35">
      <c r="A116" s="77"/>
      <c r="B116" s="77"/>
      <c r="C116" s="77"/>
      <c r="D116" s="77"/>
    </row>
    <row r="117" spans="1:4" ht="18.75" customHeight="1" x14ac:dyDescent="0.35">
      <c r="A117" s="77"/>
      <c r="B117" s="77"/>
      <c r="C117" s="77"/>
      <c r="D117" s="77"/>
    </row>
    <row r="118" spans="1:4" ht="18.75" customHeight="1" x14ac:dyDescent="0.35">
      <c r="A118" s="77"/>
      <c r="B118" s="77"/>
      <c r="C118" s="77"/>
      <c r="D118" s="77"/>
    </row>
    <row r="119" spans="1:4" ht="18.75" customHeight="1" x14ac:dyDescent="0.35">
      <c r="A119" s="77"/>
      <c r="B119" s="77"/>
      <c r="C119" s="77"/>
      <c r="D119" s="77"/>
    </row>
    <row r="120" spans="1:4" ht="18.75" customHeight="1" x14ac:dyDescent="0.35">
      <c r="A120" s="77"/>
      <c r="B120" s="77"/>
      <c r="C120" s="77"/>
      <c r="D120" s="77"/>
    </row>
    <row r="121" spans="1:4" ht="18.75" customHeight="1" x14ac:dyDescent="0.35">
      <c r="A121" s="77"/>
      <c r="B121" s="77"/>
      <c r="C121" s="77"/>
      <c r="D121" s="77"/>
    </row>
    <row r="122" spans="1:4" ht="18.75" customHeight="1" x14ac:dyDescent="0.35">
      <c r="A122" s="77"/>
      <c r="B122" s="77"/>
      <c r="C122" s="77"/>
      <c r="D122" s="77"/>
    </row>
    <row r="123" spans="1:4" ht="18.75" customHeight="1" x14ac:dyDescent="0.35">
      <c r="A123" s="77"/>
      <c r="B123" s="77"/>
      <c r="C123" s="77"/>
      <c r="D123" s="77"/>
    </row>
    <row r="124" spans="1:4" ht="18.75" customHeight="1" x14ac:dyDescent="0.35">
      <c r="A124" s="77"/>
      <c r="B124" s="77"/>
      <c r="C124" s="77"/>
      <c r="D124" s="77"/>
    </row>
    <row r="125" spans="1:4" ht="18.75" customHeight="1" x14ac:dyDescent="0.35">
      <c r="A125" s="77"/>
      <c r="B125" s="77"/>
      <c r="C125" s="77"/>
      <c r="D125" s="77"/>
    </row>
    <row r="126" spans="1:4" ht="18.75" customHeight="1" x14ac:dyDescent="0.35">
      <c r="A126" s="77"/>
      <c r="B126" s="77"/>
      <c r="C126" s="77"/>
      <c r="D126" s="77"/>
    </row>
    <row r="127" spans="1:4" ht="18.75" customHeight="1" x14ac:dyDescent="0.35">
      <c r="A127" s="77"/>
      <c r="B127" s="77"/>
      <c r="C127" s="77"/>
      <c r="D127" s="77"/>
    </row>
    <row r="128" spans="1:4" ht="18.75" customHeight="1" x14ac:dyDescent="0.35">
      <c r="A128" s="77"/>
      <c r="B128" s="77"/>
      <c r="C128" s="77"/>
      <c r="D128" s="77"/>
    </row>
    <row r="129" spans="1:4" ht="18.75" customHeight="1" x14ac:dyDescent="0.35">
      <c r="A129" s="77"/>
      <c r="B129" s="77"/>
      <c r="C129" s="77"/>
      <c r="D129" s="77"/>
    </row>
    <row r="130" spans="1:4" ht="18.75" customHeight="1" x14ac:dyDescent="0.35">
      <c r="A130" s="77"/>
      <c r="B130" s="77"/>
      <c r="C130" s="77"/>
      <c r="D130" s="77"/>
    </row>
    <row r="131" spans="1:4" ht="18.75" customHeight="1" x14ac:dyDescent="0.35">
      <c r="A131" s="77"/>
      <c r="B131" s="77"/>
      <c r="C131" s="77"/>
      <c r="D131" s="77"/>
    </row>
    <row r="132" spans="1:4" ht="18.75" customHeight="1" x14ac:dyDescent="0.35">
      <c r="A132" s="77"/>
      <c r="B132" s="77"/>
      <c r="C132" s="77"/>
      <c r="D132" s="77"/>
    </row>
    <row r="133" spans="1:4" ht="18.75" customHeight="1" x14ac:dyDescent="0.35">
      <c r="A133" s="77"/>
      <c r="B133" s="77"/>
      <c r="C133" s="77"/>
      <c r="D133" s="77"/>
    </row>
    <row r="134" spans="1:4" ht="18.75" customHeight="1" x14ac:dyDescent="0.35">
      <c r="A134" s="77"/>
      <c r="B134" s="77"/>
      <c r="C134" s="77"/>
      <c r="D134" s="77"/>
    </row>
    <row r="135" spans="1:4" ht="18.75" customHeight="1" x14ac:dyDescent="0.35">
      <c r="A135" s="77"/>
      <c r="B135" s="77"/>
      <c r="C135" s="77"/>
      <c r="D135" s="77"/>
    </row>
    <row r="136" spans="1:4" ht="18.75" customHeight="1" x14ac:dyDescent="0.35">
      <c r="A136" s="77"/>
      <c r="B136" s="77"/>
      <c r="C136" s="77"/>
      <c r="D136" s="77"/>
    </row>
    <row r="137" spans="1:4" ht="18.75" customHeight="1" x14ac:dyDescent="0.35">
      <c r="A137" s="77"/>
      <c r="B137" s="77"/>
      <c r="C137" s="77"/>
      <c r="D137" s="77"/>
    </row>
    <row r="138" spans="1:4" ht="18.75" customHeight="1" x14ac:dyDescent="0.35">
      <c r="A138" s="77"/>
      <c r="B138" s="77"/>
      <c r="C138" s="77"/>
      <c r="D138" s="77"/>
    </row>
    <row r="139" spans="1:4" ht="18.75" customHeight="1" x14ac:dyDescent="0.35">
      <c r="A139" s="77"/>
      <c r="B139" s="77"/>
      <c r="C139" s="77"/>
      <c r="D139" s="77"/>
    </row>
    <row r="140" spans="1:4" ht="18.75" customHeight="1" x14ac:dyDescent="0.35">
      <c r="A140" s="77"/>
      <c r="B140" s="77"/>
      <c r="C140" s="77"/>
      <c r="D140" s="77"/>
    </row>
    <row r="141" spans="1:4" ht="18.75" customHeight="1" x14ac:dyDescent="0.35">
      <c r="A141" s="77"/>
      <c r="B141" s="77"/>
      <c r="C141" s="77"/>
      <c r="D141" s="77"/>
    </row>
    <row r="142" spans="1:4" ht="18.75" customHeight="1" x14ac:dyDescent="0.35">
      <c r="A142" s="77"/>
      <c r="B142" s="77"/>
      <c r="C142" s="77"/>
      <c r="D142" s="77"/>
    </row>
    <row r="143" spans="1:4" ht="18.75" customHeight="1" x14ac:dyDescent="0.35">
      <c r="A143" s="77"/>
      <c r="B143" s="77"/>
      <c r="C143" s="77"/>
      <c r="D143" s="77"/>
    </row>
    <row r="144" spans="1:4" ht="18.75" customHeight="1" x14ac:dyDescent="0.35">
      <c r="A144" s="77"/>
      <c r="B144" s="77"/>
      <c r="C144" s="77"/>
      <c r="D144" s="77"/>
    </row>
    <row r="145" spans="1:4" ht="18.75" customHeight="1" x14ac:dyDescent="0.35">
      <c r="A145" s="77"/>
      <c r="B145" s="77"/>
      <c r="C145" s="77"/>
      <c r="D145" s="77"/>
    </row>
    <row r="146" spans="1:4" ht="18.75" customHeight="1" x14ac:dyDescent="0.35">
      <c r="A146" s="77"/>
      <c r="B146" s="77"/>
      <c r="C146" s="77"/>
      <c r="D146" s="77"/>
    </row>
    <row r="147" spans="1:4" ht="18.75" customHeight="1" x14ac:dyDescent="0.35">
      <c r="A147" s="77"/>
      <c r="B147" s="77"/>
      <c r="C147" s="77"/>
      <c r="D147" s="77"/>
    </row>
    <row r="148" spans="1:4" ht="18.75" customHeight="1" x14ac:dyDescent="0.35">
      <c r="A148" s="77"/>
      <c r="B148" s="77"/>
      <c r="C148" s="77"/>
      <c r="D148" s="77"/>
    </row>
    <row r="149" spans="1:4" ht="18.75" customHeight="1" x14ac:dyDescent="0.35">
      <c r="A149" s="77"/>
      <c r="B149" s="77"/>
      <c r="C149" s="77"/>
      <c r="D149" s="77"/>
    </row>
    <row r="150" spans="1:4" ht="18.75" customHeight="1" x14ac:dyDescent="0.35">
      <c r="A150" s="77"/>
      <c r="B150" s="77"/>
      <c r="C150" s="77"/>
      <c r="D150" s="77"/>
    </row>
    <row r="151" spans="1:4" ht="18.75" customHeight="1" x14ac:dyDescent="0.35">
      <c r="A151" s="77"/>
      <c r="B151" s="77"/>
      <c r="C151" s="77"/>
      <c r="D151" s="77"/>
    </row>
    <row r="152" spans="1:4" ht="18.75" customHeight="1" x14ac:dyDescent="0.35">
      <c r="A152" s="77"/>
      <c r="B152" s="77"/>
      <c r="C152" s="77"/>
      <c r="D152" s="77"/>
    </row>
    <row r="153" spans="1:4" ht="18.75" customHeight="1" x14ac:dyDescent="0.35">
      <c r="A153" s="77"/>
      <c r="B153" s="77"/>
      <c r="C153" s="77"/>
      <c r="D153" s="77"/>
    </row>
    <row r="154" spans="1:4" ht="18.75" customHeight="1" x14ac:dyDescent="0.35">
      <c r="A154" s="77"/>
      <c r="B154" s="77"/>
      <c r="C154" s="77"/>
      <c r="D154" s="77"/>
    </row>
    <row r="155" spans="1:4" ht="18.75" customHeight="1" x14ac:dyDescent="0.35">
      <c r="A155" s="77"/>
      <c r="B155" s="77"/>
      <c r="C155" s="77"/>
      <c r="D155" s="77"/>
    </row>
    <row r="156" spans="1:4" ht="18.75" customHeight="1" x14ac:dyDescent="0.35">
      <c r="A156" s="77"/>
      <c r="B156" s="77"/>
      <c r="C156" s="77"/>
      <c r="D156" s="77"/>
    </row>
    <row r="157" spans="1:4" ht="18.75" customHeight="1" x14ac:dyDescent="0.35">
      <c r="A157" s="77"/>
      <c r="B157" s="77"/>
      <c r="C157" s="77"/>
      <c r="D157" s="77"/>
    </row>
    <row r="158" spans="1:4" ht="18.75" customHeight="1" x14ac:dyDescent="0.35">
      <c r="A158" s="77"/>
      <c r="B158" s="77"/>
      <c r="C158" s="77"/>
      <c r="D158" s="77"/>
    </row>
    <row r="159" spans="1:4" ht="18.75" customHeight="1" x14ac:dyDescent="0.35">
      <c r="A159" s="77"/>
      <c r="B159" s="77"/>
      <c r="C159" s="77"/>
      <c r="D159" s="77"/>
    </row>
    <row r="160" spans="1:4" ht="18.75" customHeight="1" x14ac:dyDescent="0.35">
      <c r="A160" s="77"/>
      <c r="B160" s="77"/>
      <c r="C160" s="77"/>
      <c r="D160" s="77"/>
    </row>
    <row r="161" spans="1:4" ht="18.75" customHeight="1" x14ac:dyDescent="0.35">
      <c r="A161" s="77"/>
      <c r="B161" s="77"/>
      <c r="C161" s="77"/>
      <c r="D161" s="77"/>
    </row>
    <row r="162" spans="1:4" ht="18.75" customHeight="1" x14ac:dyDescent="0.35">
      <c r="A162" s="77"/>
      <c r="B162" s="77"/>
      <c r="C162" s="77"/>
      <c r="D162" s="77"/>
    </row>
    <row r="163" spans="1:4" ht="18.75" customHeight="1" x14ac:dyDescent="0.35">
      <c r="A163" s="77"/>
      <c r="B163" s="77"/>
      <c r="C163" s="77"/>
      <c r="D163" s="77"/>
    </row>
    <row r="164" spans="1:4" ht="18.75" customHeight="1" x14ac:dyDescent="0.35">
      <c r="A164" s="77"/>
      <c r="B164" s="77"/>
      <c r="C164" s="77"/>
      <c r="D164" s="77"/>
    </row>
    <row r="165" spans="1:4" ht="18.75" customHeight="1" x14ac:dyDescent="0.35">
      <c r="A165" s="77"/>
      <c r="B165" s="77"/>
      <c r="C165" s="77"/>
      <c r="D165" s="77"/>
    </row>
    <row r="166" spans="1:4" ht="18.75" customHeight="1" x14ac:dyDescent="0.35">
      <c r="A166" s="77"/>
      <c r="B166" s="77"/>
      <c r="C166" s="77"/>
      <c r="D166" s="77"/>
    </row>
    <row r="167" spans="1:4" ht="18.75" customHeight="1" x14ac:dyDescent="0.35">
      <c r="A167" s="77"/>
      <c r="B167" s="77"/>
      <c r="C167" s="77"/>
      <c r="D167" s="77"/>
    </row>
    <row r="168" spans="1:4" ht="18.75" customHeight="1" x14ac:dyDescent="0.35">
      <c r="A168" s="77"/>
      <c r="B168" s="77"/>
      <c r="C168" s="77"/>
      <c r="D168" s="77"/>
    </row>
    <row r="169" spans="1:4" ht="18.75" customHeight="1" x14ac:dyDescent="0.35">
      <c r="A169" s="77"/>
      <c r="B169" s="77"/>
      <c r="C169" s="77"/>
      <c r="D169" s="77"/>
    </row>
    <row r="170" spans="1:4" ht="18.75" customHeight="1" x14ac:dyDescent="0.35">
      <c r="A170" s="77"/>
      <c r="B170" s="77"/>
      <c r="C170" s="77"/>
      <c r="D170" s="77"/>
    </row>
    <row r="171" spans="1:4" ht="18.75" customHeight="1" x14ac:dyDescent="0.35">
      <c r="A171" s="77"/>
      <c r="B171" s="77"/>
      <c r="C171" s="77"/>
      <c r="D171" s="77"/>
    </row>
    <row r="172" spans="1:4" ht="18.75" customHeight="1" x14ac:dyDescent="0.35">
      <c r="A172" s="77"/>
      <c r="B172" s="77"/>
      <c r="C172" s="77"/>
      <c r="D172" s="77"/>
    </row>
    <row r="173" spans="1:4" ht="18.75" customHeight="1" x14ac:dyDescent="0.35">
      <c r="A173" s="77"/>
      <c r="B173" s="77"/>
      <c r="C173" s="77"/>
      <c r="D173" s="77"/>
    </row>
    <row r="174" spans="1:4" ht="18.75" customHeight="1" x14ac:dyDescent="0.35">
      <c r="A174" s="77"/>
      <c r="B174" s="77"/>
      <c r="C174" s="77"/>
      <c r="D174" s="77"/>
    </row>
    <row r="175" spans="1:4" ht="18.75" customHeight="1" x14ac:dyDescent="0.35">
      <c r="A175" s="77"/>
      <c r="B175" s="77"/>
      <c r="C175" s="77"/>
      <c r="D175" s="77"/>
    </row>
    <row r="176" spans="1:4" ht="18.75" customHeight="1" x14ac:dyDescent="0.35">
      <c r="A176" s="77"/>
      <c r="B176" s="77"/>
      <c r="C176" s="77"/>
      <c r="D176" s="77"/>
    </row>
    <row r="177" spans="1:4" ht="18.75" customHeight="1" x14ac:dyDescent="0.35">
      <c r="A177" s="77"/>
      <c r="B177" s="77"/>
      <c r="C177" s="77"/>
      <c r="D177" s="77"/>
    </row>
    <row r="178" spans="1:4" ht="18.75" customHeight="1" x14ac:dyDescent="0.35">
      <c r="A178" s="77"/>
      <c r="B178" s="77"/>
      <c r="C178" s="77"/>
      <c r="D178" s="77"/>
    </row>
    <row r="179" spans="1:4" ht="18.75" customHeight="1" x14ac:dyDescent="0.35">
      <c r="A179" s="77"/>
      <c r="B179" s="77"/>
      <c r="C179" s="77"/>
      <c r="D179" s="77"/>
    </row>
    <row r="180" spans="1:4" ht="18.75" customHeight="1" x14ac:dyDescent="0.35">
      <c r="A180" s="77"/>
      <c r="B180" s="77"/>
      <c r="C180" s="77"/>
      <c r="D180" s="77"/>
    </row>
    <row r="181" spans="1:4" ht="18.75" customHeight="1" x14ac:dyDescent="0.35">
      <c r="A181" s="77"/>
      <c r="B181" s="77"/>
      <c r="C181" s="77"/>
      <c r="D181" s="77"/>
    </row>
    <row r="182" spans="1:4" ht="18.75" customHeight="1" x14ac:dyDescent="0.35">
      <c r="A182" s="77"/>
      <c r="B182" s="77"/>
      <c r="C182" s="77"/>
      <c r="D182" s="77"/>
    </row>
    <row r="183" spans="1:4" ht="18.75" customHeight="1" x14ac:dyDescent="0.35">
      <c r="A183" s="77"/>
      <c r="B183" s="77"/>
      <c r="C183" s="77"/>
      <c r="D183" s="77"/>
    </row>
    <row r="184" spans="1:4" ht="18.75" customHeight="1" x14ac:dyDescent="0.35">
      <c r="A184" s="77"/>
      <c r="B184" s="77"/>
      <c r="C184" s="77"/>
      <c r="D184" s="77"/>
    </row>
    <row r="185" spans="1:4" ht="18.75" customHeight="1" x14ac:dyDescent="0.35">
      <c r="A185" s="77"/>
      <c r="B185" s="77"/>
      <c r="C185" s="77"/>
      <c r="D185" s="77"/>
    </row>
    <row r="186" spans="1:4" ht="18.75" customHeight="1" x14ac:dyDescent="0.35">
      <c r="A186" s="77"/>
      <c r="B186" s="77"/>
      <c r="C186" s="77"/>
      <c r="D186" s="77"/>
    </row>
    <row r="187" spans="1:4" ht="18.75" customHeight="1" x14ac:dyDescent="0.35">
      <c r="A187" s="77"/>
      <c r="B187" s="77"/>
      <c r="C187" s="77"/>
      <c r="D187" s="77"/>
    </row>
    <row r="188" spans="1:4" ht="18.75" customHeight="1" x14ac:dyDescent="0.35">
      <c r="A188" s="77"/>
      <c r="B188" s="77"/>
      <c r="C188" s="77"/>
      <c r="D188" s="77"/>
    </row>
    <row r="189" spans="1:4" ht="18.75" customHeight="1" x14ac:dyDescent="0.35">
      <c r="A189" s="77"/>
      <c r="B189" s="77"/>
      <c r="C189" s="77"/>
      <c r="D189" s="77"/>
    </row>
    <row r="190" spans="1:4" ht="18.75" customHeight="1" x14ac:dyDescent="0.35">
      <c r="A190" s="77"/>
      <c r="B190" s="77"/>
      <c r="C190" s="77"/>
      <c r="D190" s="77"/>
    </row>
    <row r="191" spans="1:4" ht="18.75" customHeight="1" x14ac:dyDescent="0.35">
      <c r="A191" s="77"/>
      <c r="B191" s="77"/>
      <c r="C191" s="77"/>
      <c r="D191" s="77"/>
    </row>
    <row r="192" spans="1:4" ht="18.75" customHeight="1" x14ac:dyDescent="0.35">
      <c r="A192" s="77"/>
      <c r="B192" s="77"/>
      <c r="C192" s="77"/>
      <c r="D192" s="77"/>
    </row>
    <row r="193" spans="1:4" ht="18.75" customHeight="1" x14ac:dyDescent="0.35">
      <c r="A193" s="77"/>
      <c r="B193" s="77"/>
      <c r="C193" s="77"/>
      <c r="D193" s="77"/>
    </row>
    <row r="194" spans="1:4" ht="18.75" customHeight="1" x14ac:dyDescent="0.35">
      <c r="A194" s="77"/>
      <c r="B194" s="77"/>
      <c r="C194" s="77"/>
      <c r="D194" s="77"/>
    </row>
    <row r="195" spans="1:4" ht="18.75" customHeight="1" x14ac:dyDescent="0.35">
      <c r="A195" s="77"/>
      <c r="B195" s="77"/>
      <c r="C195" s="77"/>
      <c r="D195" s="77"/>
    </row>
    <row r="196" spans="1:4" ht="18.75" customHeight="1" x14ac:dyDescent="0.35">
      <c r="A196" s="77"/>
      <c r="B196" s="77"/>
      <c r="C196" s="77"/>
      <c r="D196" s="77"/>
    </row>
    <row r="197" spans="1:4" ht="18.75" customHeight="1" x14ac:dyDescent="0.35">
      <c r="A197" s="77"/>
      <c r="B197" s="77"/>
      <c r="C197" s="77"/>
      <c r="D197" s="77"/>
    </row>
    <row r="198" spans="1:4" ht="18.75" customHeight="1" x14ac:dyDescent="0.35">
      <c r="A198" s="77"/>
      <c r="B198" s="77"/>
      <c r="C198" s="77"/>
      <c r="D198" s="77"/>
    </row>
    <row r="199" spans="1:4" ht="18.75" customHeight="1" x14ac:dyDescent="0.35">
      <c r="A199" s="77"/>
      <c r="B199" s="77"/>
      <c r="C199" s="77"/>
      <c r="D199" s="77"/>
    </row>
    <row r="200" spans="1:4" ht="18.75" customHeight="1" x14ac:dyDescent="0.35">
      <c r="A200" s="77"/>
      <c r="B200" s="77"/>
      <c r="C200" s="77"/>
      <c r="D200" s="77"/>
    </row>
    <row r="201" spans="1:4" ht="18.75" customHeight="1" x14ac:dyDescent="0.35">
      <c r="A201" s="77"/>
      <c r="B201" s="77"/>
      <c r="C201" s="77"/>
      <c r="D201" s="77"/>
    </row>
    <row r="202" spans="1:4" ht="18.75" customHeight="1" x14ac:dyDescent="0.35">
      <c r="A202" s="77"/>
      <c r="B202" s="77"/>
      <c r="C202" s="77"/>
      <c r="D202" s="77"/>
    </row>
    <row r="203" spans="1:4" ht="18.75" customHeight="1" x14ac:dyDescent="0.35">
      <c r="A203" s="77"/>
      <c r="B203" s="77"/>
      <c r="C203" s="77"/>
      <c r="D203" s="77"/>
    </row>
    <row r="204" spans="1:4" ht="18.75" customHeight="1" x14ac:dyDescent="0.35">
      <c r="A204" s="77"/>
      <c r="B204" s="77"/>
      <c r="C204" s="77"/>
      <c r="D204" s="77"/>
    </row>
    <row r="205" spans="1:4" ht="18.75" customHeight="1" x14ac:dyDescent="0.35">
      <c r="A205" s="77"/>
      <c r="B205" s="77"/>
      <c r="C205" s="77"/>
      <c r="D205" s="77"/>
    </row>
    <row r="206" spans="1:4" ht="18.75" customHeight="1" x14ac:dyDescent="0.35">
      <c r="A206" s="77"/>
      <c r="B206" s="77"/>
      <c r="C206" s="77"/>
      <c r="D206" s="77"/>
    </row>
    <row r="207" spans="1:4" ht="18.75" customHeight="1" x14ac:dyDescent="0.35">
      <c r="A207" s="77"/>
      <c r="B207" s="77"/>
      <c r="C207" s="77"/>
      <c r="D207" s="77"/>
    </row>
    <row r="208" spans="1:4" ht="18.75" customHeight="1" x14ac:dyDescent="0.35">
      <c r="A208" s="77"/>
      <c r="B208" s="77"/>
      <c r="C208" s="77"/>
      <c r="D208" s="77"/>
    </row>
    <row r="209" spans="1:4" ht="18.75" customHeight="1" x14ac:dyDescent="0.35">
      <c r="A209" s="77"/>
      <c r="B209" s="77"/>
      <c r="C209" s="77"/>
      <c r="D209" s="77"/>
    </row>
    <row r="210" spans="1:4" ht="18.75" customHeight="1" x14ac:dyDescent="0.35">
      <c r="A210" s="77"/>
      <c r="B210" s="77"/>
      <c r="C210" s="77"/>
      <c r="D210" s="77"/>
    </row>
    <row r="211" spans="1:4" ht="18.75" customHeight="1" x14ac:dyDescent="0.35">
      <c r="A211" s="77"/>
      <c r="B211" s="77"/>
      <c r="C211" s="77"/>
      <c r="D211" s="77"/>
    </row>
    <row r="212" spans="1:4" ht="18.75" customHeight="1" x14ac:dyDescent="0.35">
      <c r="A212" s="77"/>
      <c r="B212" s="77"/>
      <c r="C212" s="77"/>
      <c r="D212" s="77"/>
    </row>
    <row r="213" spans="1:4" ht="18.75" customHeight="1" x14ac:dyDescent="0.35">
      <c r="A213" s="77"/>
      <c r="B213" s="77"/>
      <c r="C213" s="77"/>
      <c r="D213" s="77"/>
    </row>
    <row r="214" spans="1:4" ht="18.75" customHeight="1" x14ac:dyDescent="0.35">
      <c r="A214" s="77"/>
      <c r="B214" s="77"/>
      <c r="C214" s="77"/>
      <c r="D214" s="77"/>
    </row>
    <row r="215" spans="1:4" ht="18.75" customHeight="1" x14ac:dyDescent="0.35">
      <c r="A215" s="77"/>
      <c r="B215" s="77"/>
      <c r="C215" s="77"/>
      <c r="D215" s="77"/>
    </row>
    <row r="216" spans="1:4" ht="18.75" customHeight="1" x14ac:dyDescent="0.35">
      <c r="A216" s="77"/>
      <c r="B216" s="77"/>
      <c r="C216" s="77"/>
      <c r="D216" s="77"/>
    </row>
    <row r="217" spans="1:4" ht="18.75" customHeight="1" x14ac:dyDescent="0.35">
      <c r="A217" s="77"/>
      <c r="B217" s="77"/>
      <c r="C217" s="77"/>
      <c r="D217" s="77"/>
    </row>
    <row r="218" spans="1:4" ht="18.75" customHeight="1" x14ac:dyDescent="0.35">
      <c r="A218" s="77"/>
      <c r="B218" s="77"/>
      <c r="C218" s="77"/>
      <c r="D218" s="77"/>
    </row>
    <row r="219" spans="1:4" ht="18.75" customHeight="1" x14ac:dyDescent="0.35">
      <c r="A219" s="77"/>
      <c r="B219" s="77"/>
      <c r="C219" s="77"/>
      <c r="D219" s="77"/>
    </row>
    <row r="220" spans="1:4" ht="18.75" customHeight="1" x14ac:dyDescent="0.35">
      <c r="A220" s="77"/>
      <c r="B220" s="77"/>
      <c r="C220" s="77"/>
      <c r="D220" s="77"/>
    </row>
    <row r="221" spans="1:4" ht="18.75" customHeight="1" x14ac:dyDescent="0.35">
      <c r="A221" s="77"/>
      <c r="B221" s="77"/>
      <c r="C221" s="77"/>
      <c r="D221" s="77"/>
    </row>
    <row r="222" spans="1:4" ht="18.75" customHeight="1" x14ac:dyDescent="0.35">
      <c r="A222" s="77"/>
      <c r="B222" s="77"/>
      <c r="C222" s="77"/>
      <c r="D222" s="77"/>
    </row>
    <row r="223" spans="1:4" ht="18.75" customHeight="1" x14ac:dyDescent="0.35">
      <c r="A223" s="77"/>
      <c r="B223" s="77"/>
      <c r="C223" s="77"/>
      <c r="D223" s="77"/>
    </row>
    <row r="224" spans="1:4" ht="18.75" customHeight="1" x14ac:dyDescent="0.35">
      <c r="A224" s="77"/>
      <c r="B224" s="77"/>
      <c r="C224" s="77"/>
      <c r="D224" s="77"/>
    </row>
    <row r="225" spans="1:4" ht="18.75" customHeight="1" x14ac:dyDescent="0.35">
      <c r="A225" s="77"/>
      <c r="B225" s="77"/>
      <c r="C225" s="77"/>
      <c r="D225" s="77"/>
    </row>
    <row r="226" spans="1:4" ht="18.75" customHeight="1" x14ac:dyDescent="0.35">
      <c r="A226" s="77"/>
      <c r="B226" s="77"/>
      <c r="C226" s="77"/>
      <c r="D226" s="77"/>
    </row>
    <row r="227" spans="1:4" ht="18.75" customHeight="1" x14ac:dyDescent="0.35">
      <c r="A227" s="77"/>
      <c r="B227" s="77"/>
      <c r="C227" s="77"/>
      <c r="D227" s="77"/>
    </row>
    <row r="228" spans="1:4" ht="18.75" customHeight="1" x14ac:dyDescent="0.35">
      <c r="A228" s="77"/>
      <c r="B228" s="77"/>
      <c r="C228" s="77"/>
      <c r="D228" s="77"/>
    </row>
    <row r="229" spans="1:4" ht="18.75" customHeight="1" x14ac:dyDescent="0.35">
      <c r="A229" s="77"/>
      <c r="B229" s="77"/>
      <c r="C229" s="77"/>
      <c r="D229" s="77"/>
    </row>
    <row r="230" spans="1:4" ht="18.75" customHeight="1" x14ac:dyDescent="0.35">
      <c r="A230" s="77"/>
      <c r="B230" s="77"/>
      <c r="C230" s="77"/>
      <c r="D230" s="77"/>
    </row>
    <row r="231" spans="1:4" ht="18.75" customHeight="1" x14ac:dyDescent="0.35">
      <c r="A231" s="77"/>
      <c r="B231" s="77"/>
      <c r="C231" s="77"/>
      <c r="D231" s="77"/>
    </row>
    <row r="232" spans="1:4" ht="18.75" customHeight="1" x14ac:dyDescent="0.35">
      <c r="A232" s="77"/>
      <c r="B232" s="77"/>
      <c r="C232" s="77"/>
      <c r="D232" s="77"/>
    </row>
    <row r="233" spans="1:4" ht="18.75" customHeight="1" x14ac:dyDescent="0.35">
      <c r="A233" s="77"/>
      <c r="B233" s="77"/>
      <c r="C233" s="77"/>
      <c r="D233" s="77"/>
    </row>
    <row r="234" spans="1:4" ht="18.75" customHeight="1" x14ac:dyDescent="0.35">
      <c r="A234" s="77"/>
      <c r="B234" s="77"/>
      <c r="C234" s="77"/>
      <c r="D234" s="77"/>
    </row>
    <row r="235" spans="1:4" ht="18.75" customHeight="1" x14ac:dyDescent="0.35">
      <c r="A235" s="77"/>
      <c r="B235" s="77"/>
      <c r="C235" s="77"/>
      <c r="D235" s="77"/>
    </row>
    <row r="236" spans="1:4" ht="18.75" customHeight="1" x14ac:dyDescent="0.35">
      <c r="A236" s="77"/>
      <c r="B236" s="77"/>
      <c r="C236" s="77"/>
      <c r="D236" s="77"/>
    </row>
    <row r="237" spans="1:4" ht="18.75" customHeight="1" x14ac:dyDescent="0.35">
      <c r="A237" s="77"/>
      <c r="B237" s="77"/>
      <c r="C237" s="77"/>
      <c r="D237" s="77"/>
    </row>
    <row r="238" spans="1:4" ht="18.75" customHeight="1" x14ac:dyDescent="0.35">
      <c r="A238" s="77"/>
      <c r="B238" s="77"/>
      <c r="C238" s="77"/>
      <c r="D238" s="77"/>
    </row>
    <row r="239" spans="1:4" ht="18.75" customHeight="1" x14ac:dyDescent="0.35">
      <c r="A239" s="77"/>
      <c r="B239" s="77"/>
      <c r="C239" s="77"/>
      <c r="D239" s="77"/>
    </row>
    <row r="240" spans="1:4" ht="18.75" customHeight="1" x14ac:dyDescent="0.35">
      <c r="A240" s="77"/>
      <c r="B240" s="77"/>
      <c r="C240" s="77"/>
      <c r="D240" s="77"/>
    </row>
    <row r="241" spans="1:4" ht="18.75" customHeight="1" x14ac:dyDescent="0.35">
      <c r="A241" s="77"/>
      <c r="B241" s="77"/>
      <c r="C241" s="77"/>
      <c r="D241" s="77"/>
    </row>
    <row r="242" spans="1:4" ht="18.75" customHeight="1" x14ac:dyDescent="0.35">
      <c r="A242" s="77"/>
      <c r="B242" s="77"/>
      <c r="C242" s="77"/>
      <c r="D242" s="77"/>
    </row>
    <row r="243" spans="1:4" ht="18.75" customHeight="1" x14ac:dyDescent="0.35">
      <c r="A243" s="77"/>
      <c r="B243" s="77"/>
      <c r="C243" s="77"/>
      <c r="D243" s="77"/>
    </row>
    <row r="244" spans="1:4" ht="18.75" customHeight="1" x14ac:dyDescent="0.35">
      <c r="A244" s="77"/>
      <c r="B244" s="77"/>
      <c r="C244" s="77"/>
      <c r="D244" s="77"/>
    </row>
    <row r="245" spans="1:4" ht="18.75" customHeight="1" x14ac:dyDescent="0.35">
      <c r="A245" s="77"/>
      <c r="B245" s="77"/>
      <c r="C245" s="77"/>
      <c r="D245" s="77"/>
    </row>
    <row r="246" spans="1:4" ht="18.75" customHeight="1" x14ac:dyDescent="0.35">
      <c r="A246" s="77"/>
      <c r="B246" s="77"/>
      <c r="C246" s="77"/>
      <c r="D246" s="77"/>
    </row>
    <row r="247" spans="1:4" ht="18.75" customHeight="1" x14ac:dyDescent="0.35">
      <c r="A247" s="77"/>
      <c r="B247" s="77"/>
      <c r="C247" s="77"/>
      <c r="D247" s="77"/>
    </row>
    <row r="248" spans="1:4" ht="18.75" customHeight="1" x14ac:dyDescent="0.35">
      <c r="A248" s="77"/>
      <c r="B248" s="77"/>
      <c r="C248" s="77"/>
      <c r="D248" s="77"/>
    </row>
    <row r="249" spans="1:4" ht="18.75" customHeight="1" x14ac:dyDescent="0.35">
      <c r="A249" s="77"/>
      <c r="B249" s="77"/>
      <c r="C249" s="77"/>
      <c r="D249" s="77"/>
    </row>
    <row r="250" spans="1:4" ht="18.75" customHeight="1" x14ac:dyDescent="0.35">
      <c r="A250" s="77"/>
      <c r="B250" s="77"/>
      <c r="C250" s="77"/>
      <c r="D250" s="77"/>
    </row>
    <row r="251" spans="1:4" ht="18.75" customHeight="1" x14ac:dyDescent="0.35">
      <c r="A251" s="77"/>
      <c r="B251" s="77"/>
      <c r="C251" s="77"/>
      <c r="D251" s="77"/>
    </row>
    <row r="252" spans="1:4" ht="18.75" customHeight="1" x14ac:dyDescent="0.35">
      <c r="A252" s="77"/>
      <c r="B252" s="77"/>
      <c r="C252" s="77"/>
      <c r="D252" s="77"/>
    </row>
    <row r="253" spans="1:4" ht="18.75" customHeight="1" x14ac:dyDescent="0.35">
      <c r="A253" s="77"/>
      <c r="B253" s="77"/>
      <c r="C253" s="77"/>
      <c r="D253" s="77"/>
    </row>
    <row r="254" spans="1:4" ht="18.75" customHeight="1" x14ac:dyDescent="0.35">
      <c r="A254" s="77"/>
      <c r="B254" s="77"/>
      <c r="C254" s="77"/>
      <c r="D254" s="77"/>
    </row>
    <row r="255" spans="1:4" ht="18.75" customHeight="1" x14ac:dyDescent="0.35">
      <c r="A255" s="77"/>
      <c r="B255" s="77"/>
      <c r="C255" s="77"/>
      <c r="D255" s="77"/>
    </row>
    <row r="256" spans="1:4" ht="18.75" customHeight="1" x14ac:dyDescent="0.35">
      <c r="A256" s="77"/>
      <c r="B256" s="77"/>
      <c r="C256" s="77"/>
      <c r="D256" s="77"/>
    </row>
    <row r="257" spans="1:4" ht="18.75" customHeight="1" x14ac:dyDescent="0.35">
      <c r="A257" s="77"/>
      <c r="B257" s="77"/>
      <c r="C257" s="77"/>
      <c r="D257" s="77"/>
    </row>
    <row r="258" spans="1:4" ht="18.75" customHeight="1" x14ac:dyDescent="0.35">
      <c r="A258" s="77"/>
      <c r="B258" s="77"/>
      <c r="C258" s="77"/>
      <c r="D258" s="77"/>
    </row>
    <row r="259" spans="1:4" ht="18.75" customHeight="1" x14ac:dyDescent="0.35">
      <c r="A259" s="77"/>
      <c r="B259" s="77"/>
      <c r="C259" s="77"/>
      <c r="D259" s="77"/>
    </row>
    <row r="260" spans="1:4" ht="18.75" customHeight="1" x14ac:dyDescent="0.35">
      <c r="A260" s="77"/>
      <c r="B260" s="77"/>
      <c r="C260" s="77"/>
      <c r="D260" s="77"/>
    </row>
    <row r="261" spans="1:4" ht="18.75" customHeight="1" x14ac:dyDescent="0.35">
      <c r="A261" s="77"/>
      <c r="B261" s="77"/>
      <c r="C261" s="77"/>
      <c r="D261" s="77"/>
    </row>
    <row r="262" spans="1:4" ht="18.75" customHeight="1" x14ac:dyDescent="0.35">
      <c r="A262" s="77"/>
      <c r="B262" s="77"/>
      <c r="C262" s="77"/>
      <c r="D262" s="77"/>
    </row>
    <row r="263" spans="1:4" ht="18.75" customHeight="1" x14ac:dyDescent="0.35">
      <c r="A263" s="77"/>
      <c r="B263" s="77"/>
      <c r="C263" s="77"/>
      <c r="D263" s="77"/>
    </row>
    <row r="264" spans="1:4" ht="18.75" customHeight="1" x14ac:dyDescent="0.35">
      <c r="A264" s="77"/>
      <c r="B264" s="77"/>
      <c r="C264" s="77"/>
      <c r="D264" s="77"/>
    </row>
    <row r="265" spans="1:4" ht="18.75" customHeight="1" x14ac:dyDescent="0.35">
      <c r="A265" s="77"/>
      <c r="B265" s="77"/>
      <c r="C265" s="77"/>
      <c r="D265" s="77"/>
    </row>
    <row r="266" spans="1:4" ht="18.75" customHeight="1" x14ac:dyDescent="0.35">
      <c r="A266" s="77"/>
      <c r="B266" s="77"/>
      <c r="C266" s="77"/>
      <c r="D266" s="77"/>
    </row>
    <row r="267" spans="1:4" ht="18.75" customHeight="1" x14ac:dyDescent="0.35">
      <c r="A267" s="77"/>
      <c r="B267" s="77"/>
      <c r="C267" s="77"/>
      <c r="D267" s="77"/>
    </row>
    <row r="268" spans="1:4" ht="18.75" customHeight="1" x14ac:dyDescent="0.35">
      <c r="A268" s="77"/>
      <c r="B268" s="77"/>
      <c r="C268" s="77"/>
      <c r="D268" s="77"/>
    </row>
    <row r="269" spans="1:4" ht="18.75" customHeight="1" x14ac:dyDescent="0.35">
      <c r="A269" s="77"/>
      <c r="B269" s="77"/>
      <c r="C269" s="77"/>
      <c r="D269" s="77"/>
    </row>
    <row r="270" spans="1:4" ht="18.75" customHeight="1" x14ac:dyDescent="0.35">
      <c r="A270" s="77"/>
      <c r="B270" s="77"/>
      <c r="C270" s="77"/>
      <c r="D270" s="77"/>
    </row>
    <row r="271" spans="1:4" ht="18.75" customHeight="1" x14ac:dyDescent="0.35">
      <c r="A271" s="77"/>
      <c r="B271" s="77"/>
      <c r="C271" s="77"/>
      <c r="D271" s="77"/>
    </row>
    <row r="272" spans="1:4" ht="18.75" customHeight="1" x14ac:dyDescent="0.35">
      <c r="A272" s="77"/>
      <c r="B272" s="77"/>
      <c r="C272" s="77"/>
      <c r="D272" s="77"/>
    </row>
    <row r="273" spans="1:4" ht="18.75" customHeight="1" x14ac:dyDescent="0.35">
      <c r="A273" s="77"/>
      <c r="B273" s="77"/>
      <c r="C273" s="77"/>
      <c r="D273" s="77"/>
    </row>
    <row r="274" spans="1:4" ht="18.75" customHeight="1" x14ac:dyDescent="0.35">
      <c r="A274" s="77"/>
      <c r="B274" s="77"/>
      <c r="C274" s="77"/>
      <c r="D274" s="77"/>
    </row>
    <row r="275" spans="1:4" ht="18.75" customHeight="1" x14ac:dyDescent="0.35">
      <c r="A275" s="77"/>
      <c r="B275" s="77"/>
      <c r="C275" s="77"/>
      <c r="D275" s="77"/>
    </row>
    <row r="276" spans="1:4" ht="18.75" customHeight="1" x14ac:dyDescent="0.35">
      <c r="A276" s="77"/>
      <c r="B276" s="77"/>
      <c r="C276" s="77"/>
      <c r="D276" s="77"/>
    </row>
    <row r="277" spans="1:4" ht="18.75" customHeight="1" x14ac:dyDescent="0.35">
      <c r="A277" s="77"/>
      <c r="B277" s="77"/>
      <c r="C277" s="77"/>
      <c r="D277" s="77"/>
    </row>
    <row r="278" spans="1:4" ht="18.75" customHeight="1" x14ac:dyDescent="0.35">
      <c r="A278" s="77"/>
      <c r="B278" s="77"/>
      <c r="C278" s="77"/>
      <c r="D278" s="77"/>
    </row>
    <row r="279" spans="1:4" ht="18.75" customHeight="1" x14ac:dyDescent="0.35">
      <c r="A279" s="77"/>
      <c r="B279" s="77"/>
      <c r="C279" s="77"/>
      <c r="D279" s="77"/>
    </row>
    <row r="280" spans="1:4" ht="18.75" customHeight="1" x14ac:dyDescent="0.35">
      <c r="A280" s="77"/>
      <c r="B280" s="77"/>
      <c r="C280" s="77"/>
      <c r="D280" s="77"/>
    </row>
    <row r="281" spans="1:4" ht="18.75" customHeight="1" x14ac:dyDescent="0.35">
      <c r="A281" s="77"/>
      <c r="B281" s="77"/>
      <c r="C281" s="77"/>
      <c r="D281" s="77"/>
    </row>
    <row r="282" spans="1:4" ht="18.75" customHeight="1" x14ac:dyDescent="0.35">
      <c r="A282" s="77"/>
      <c r="B282" s="77"/>
      <c r="C282" s="77"/>
      <c r="D282" s="77"/>
    </row>
    <row r="283" spans="1:4" ht="18.75" customHeight="1" x14ac:dyDescent="0.35">
      <c r="A283" s="77"/>
      <c r="B283" s="77"/>
      <c r="C283" s="77"/>
      <c r="D283" s="77"/>
    </row>
    <row r="284" spans="1:4" ht="18.75" customHeight="1" x14ac:dyDescent="0.35">
      <c r="A284" s="77"/>
      <c r="B284" s="77"/>
      <c r="C284" s="77"/>
      <c r="D284" s="77"/>
    </row>
    <row r="285" spans="1:4" ht="18.75" customHeight="1" x14ac:dyDescent="0.35">
      <c r="A285" s="77"/>
      <c r="B285" s="77"/>
      <c r="C285" s="77"/>
      <c r="D285" s="77"/>
    </row>
    <row r="286" spans="1:4" ht="18.75" customHeight="1" x14ac:dyDescent="0.35">
      <c r="A286" s="77"/>
      <c r="B286" s="77"/>
      <c r="C286" s="77"/>
      <c r="D286" s="77"/>
    </row>
    <row r="287" spans="1:4" ht="18.75" customHeight="1" x14ac:dyDescent="0.35">
      <c r="A287" s="77"/>
      <c r="B287" s="77"/>
      <c r="C287" s="77"/>
      <c r="D287" s="77"/>
    </row>
    <row r="288" spans="1:4" ht="18.75" customHeight="1" x14ac:dyDescent="0.35">
      <c r="A288" s="77"/>
      <c r="B288" s="77"/>
      <c r="C288" s="77"/>
      <c r="D288" s="77"/>
    </row>
    <row r="289" spans="1:4" ht="18.75" customHeight="1" x14ac:dyDescent="0.35">
      <c r="A289" s="77"/>
      <c r="B289" s="77"/>
      <c r="C289" s="77"/>
      <c r="D289" s="77"/>
    </row>
    <row r="290" spans="1:4" ht="18.75" customHeight="1" x14ac:dyDescent="0.35">
      <c r="A290" s="77"/>
      <c r="B290" s="77"/>
      <c r="C290" s="77"/>
      <c r="D290" s="77"/>
    </row>
    <row r="291" spans="1:4" ht="18.75" customHeight="1" x14ac:dyDescent="0.35">
      <c r="A291" s="77"/>
      <c r="B291" s="77"/>
      <c r="C291" s="77"/>
      <c r="D291" s="77"/>
    </row>
    <row r="292" spans="1:4" ht="18.75" customHeight="1" x14ac:dyDescent="0.35">
      <c r="A292" s="77"/>
      <c r="B292" s="77"/>
      <c r="C292" s="77"/>
      <c r="D292" s="77"/>
    </row>
    <row r="293" spans="1:4" ht="18.75" customHeight="1" x14ac:dyDescent="0.35">
      <c r="A293" s="77"/>
      <c r="B293" s="77"/>
      <c r="C293" s="77"/>
      <c r="D293" s="77"/>
    </row>
    <row r="294" spans="1:4" ht="18.75" customHeight="1" x14ac:dyDescent="0.35">
      <c r="A294" s="77"/>
      <c r="B294" s="77"/>
      <c r="C294" s="77"/>
      <c r="D294" s="77"/>
    </row>
    <row r="295" spans="1:4" ht="18.75" customHeight="1" x14ac:dyDescent="0.35">
      <c r="A295" s="77"/>
      <c r="B295" s="77"/>
      <c r="C295" s="77"/>
      <c r="D295" s="77"/>
    </row>
    <row r="296" spans="1:4" ht="18.75" customHeight="1" x14ac:dyDescent="0.35">
      <c r="A296" s="77"/>
      <c r="B296" s="77"/>
      <c r="C296" s="77"/>
      <c r="D296" s="77"/>
    </row>
    <row r="297" spans="1:4" ht="18.75" customHeight="1" x14ac:dyDescent="0.35">
      <c r="A297" s="77"/>
      <c r="B297" s="77"/>
      <c r="C297" s="77"/>
      <c r="D297" s="77"/>
    </row>
    <row r="298" spans="1:4" ht="18.75" customHeight="1" x14ac:dyDescent="0.35">
      <c r="A298" s="77"/>
      <c r="B298" s="77"/>
      <c r="C298" s="77"/>
      <c r="D298" s="77"/>
    </row>
    <row r="299" spans="1:4" ht="18.75" customHeight="1" x14ac:dyDescent="0.35">
      <c r="A299" s="77"/>
      <c r="B299" s="77"/>
      <c r="C299" s="77"/>
      <c r="D299" s="77"/>
    </row>
    <row r="300" spans="1:4" ht="18.75" customHeight="1" x14ac:dyDescent="0.35">
      <c r="A300" s="77"/>
      <c r="B300" s="77"/>
      <c r="C300" s="77"/>
      <c r="D300" s="77"/>
    </row>
    <row r="301" spans="1:4" ht="18.75" customHeight="1" x14ac:dyDescent="0.35">
      <c r="A301" s="77"/>
      <c r="B301" s="77"/>
      <c r="C301" s="77"/>
      <c r="D301" s="77"/>
    </row>
    <row r="302" spans="1:4" ht="18.75" customHeight="1" x14ac:dyDescent="0.35">
      <c r="A302" s="77"/>
      <c r="B302" s="77"/>
      <c r="C302" s="77"/>
      <c r="D302" s="77"/>
    </row>
    <row r="303" spans="1:4" ht="18.75" customHeight="1" x14ac:dyDescent="0.35">
      <c r="A303" s="77"/>
      <c r="B303" s="77"/>
      <c r="C303" s="77"/>
      <c r="D303" s="77"/>
    </row>
    <row r="304" spans="1:4" ht="18.75" customHeight="1" x14ac:dyDescent="0.35">
      <c r="A304" s="77"/>
      <c r="B304" s="77"/>
      <c r="C304" s="77"/>
      <c r="D304" s="77"/>
    </row>
    <row r="305" spans="1:4" ht="18.75" customHeight="1" x14ac:dyDescent="0.35">
      <c r="A305" s="77"/>
      <c r="B305" s="77"/>
      <c r="C305" s="77"/>
      <c r="D305" s="77"/>
    </row>
    <row r="306" spans="1:4" ht="18.75" customHeight="1" x14ac:dyDescent="0.35">
      <c r="A306" s="77"/>
      <c r="B306" s="77"/>
      <c r="C306" s="77"/>
      <c r="D306" s="77"/>
    </row>
    <row r="307" spans="1:4" ht="18.75" customHeight="1" x14ac:dyDescent="0.35">
      <c r="A307" s="77"/>
      <c r="B307" s="77"/>
      <c r="C307" s="77"/>
      <c r="D307" s="77"/>
    </row>
    <row r="308" spans="1:4" ht="18.75" customHeight="1" x14ac:dyDescent="0.35">
      <c r="A308" s="77"/>
      <c r="B308" s="77"/>
      <c r="C308" s="77"/>
      <c r="D308" s="77"/>
    </row>
    <row r="309" spans="1:4" ht="18.75" customHeight="1" x14ac:dyDescent="0.35">
      <c r="A309" s="77"/>
      <c r="B309" s="77"/>
      <c r="C309" s="77"/>
      <c r="D309" s="77"/>
    </row>
    <row r="310" spans="1:4" ht="18.75" customHeight="1" x14ac:dyDescent="0.35">
      <c r="A310" s="77"/>
      <c r="B310" s="77"/>
      <c r="C310" s="77"/>
      <c r="D310" s="77"/>
    </row>
    <row r="311" spans="1:4" ht="18.75" customHeight="1" x14ac:dyDescent="0.35">
      <c r="A311" s="77"/>
      <c r="B311" s="77"/>
      <c r="C311" s="77"/>
      <c r="D311" s="77"/>
    </row>
    <row r="312" spans="1:4" ht="18.75" customHeight="1" x14ac:dyDescent="0.35">
      <c r="A312" s="77"/>
      <c r="B312" s="77"/>
      <c r="C312" s="77"/>
      <c r="D312" s="77"/>
    </row>
    <row r="313" spans="1:4" ht="18.75" customHeight="1" x14ac:dyDescent="0.35">
      <c r="A313" s="77"/>
      <c r="B313" s="77"/>
      <c r="C313" s="77"/>
      <c r="D313" s="77"/>
    </row>
    <row r="314" spans="1:4" ht="18.75" customHeight="1" x14ac:dyDescent="0.35">
      <c r="A314" s="77"/>
      <c r="B314" s="77"/>
      <c r="C314" s="77"/>
      <c r="D314" s="77"/>
    </row>
    <row r="315" spans="1:4" ht="18.75" customHeight="1" x14ac:dyDescent="0.35">
      <c r="A315" s="77"/>
      <c r="B315" s="77"/>
      <c r="C315" s="77"/>
      <c r="D315" s="77"/>
    </row>
    <row r="316" spans="1:4" ht="18.75" customHeight="1" x14ac:dyDescent="0.35">
      <c r="A316" s="77"/>
      <c r="B316" s="77"/>
      <c r="C316" s="77"/>
      <c r="D316" s="77"/>
    </row>
    <row r="317" spans="1:4" ht="18.75" customHeight="1" x14ac:dyDescent="0.35">
      <c r="A317" s="77"/>
      <c r="B317" s="77"/>
      <c r="C317" s="77"/>
      <c r="D317" s="77"/>
    </row>
    <row r="318" spans="1:4" ht="18.75" customHeight="1" x14ac:dyDescent="0.35">
      <c r="A318" s="77"/>
      <c r="B318" s="77"/>
      <c r="C318" s="77"/>
      <c r="D318" s="77"/>
    </row>
    <row r="319" spans="1:4" ht="18.75" customHeight="1" x14ac:dyDescent="0.35">
      <c r="A319" s="77"/>
      <c r="B319" s="77"/>
      <c r="C319" s="77"/>
      <c r="D319" s="77"/>
    </row>
    <row r="320" spans="1:4" ht="18.75" customHeight="1" x14ac:dyDescent="0.35">
      <c r="A320" s="77"/>
      <c r="B320" s="77"/>
      <c r="C320" s="77"/>
      <c r="D320" s="77"/>
    </row>
    <row r="321" spans="1:4" ht="18.75" customHeight="1" x14ac:dyDescent="0.35">
      <c r="A321" s="77"/>
      <c r="B321" s="77"/>
      <c r="C321" s="77"/>
      <c r="D321" s="77"/>
    </row>
    <row r="322" spans="1:4" ht="18.75" customHeight="1" x14ac:dyDescent="0.35">
      <c r="A322" s="77"/>
      <c r="B322" s="77"/>
      <c r="C322" s="77"/>
      <c r="D322" s="77"/>
    </row>
    <row r="323" spans="1:4" ht="18.75" customHeight="1" x14ac:dyDescent="0.35">
      <c r="A323" s="77"/>
      <c r="B323" s="77"/>
      <c r="C323" s="77"/>
      <c r="D323" s="77"/>
    </row>
    <row r="324" spans="1:4" ht="18.75" customHeight="1" x14ac:dyDescent="0.35">
      <c r="A324" s="77"/>
      <c r="B324" s="77"/>
      <c r="C324" s="77"/>
      <c r="D324" s="77"/>
    </row>
    <row r="325" spans="1:4" ht="18.75" customHeight="1" x14ac:dyDescent="0.35">
      <c r="A325" s="77"/>
      <c r="B325" s="77"/>
      <c r="C325" s="77"/>
      <c r="D325" s="77"/>
    </row>
    <row r="326" spans="1:4" ht="18.75" customHeight="1" x14ac:dyDescent="0.35">
      <c r="A326" s="77"/>
      <c r="B326" s="77"/>
      <c r="C326" s="77"/>
      <c r="D326" s="77"/>
    </row>
    <row r="327" spans="1:4" ht="18.75" customHeight="1" x14ac:dyDescent="0.35">
      <c r="A327" s="77"/>
      <c r="B327" s="77"/>
      <c r="C327" s="77"/>
      <c r="D327" s="77"/>
    </row>
    <row r="328" spans="1:4" ht="18.75" customHeight="1" x14ac:dyDescent="0.35">
      <c r="A328" s="77"/>
      <c r="B328" s="77"/>
      <c r="C328" s="77"/>
      <c r="D328" s="77"/>
    </row>
    <row r="329" spans="1:4" ht="18.75" customHeight="1" x14ac:dyDescent="0.35">
      <c r="A329" s="77"/>
      <c r="B329" s="77"/>
      <c r="C329" s="77"/>
      <c r="D329" s="77"/>
    </row>
    <row r="330" spans="1:4" ht="18.75" customHeight="1" x14ac:dyDescent="0.35">
      <c r="A330" s="77"/>
      <c r="B330" s="77"/>
      <c r="C330" s="77"/>
      <c r="D330" s="77"/>
    </row>
    <row r="331" spans="1:4" ht="18.75" customHeight="1" x14ac:dyDescent="0.35">
      <c r="A331" s="77"/>
      <c r="B331" s="77"/>
      <c r="C331" s="77"/>
      <c r="D331" s="77"/>
    </row>
    <row r="332" spans="1:4" ht="18.75" customHeight="1" x14ac:dyDescent="0.35">
      <c r="A332" s="77"/>
      <c r="B332" s="77"/>
      <c r="C332" s="77"/>
      <c r="D332" s="77"/>
    </row>
    <row r="333" spans="1:4" ht="18.75" customHeight="1" x14ac:dyDescent="0.35">
      <c r="A333" s="77"/>
      <c r="B333" s="77"/>
      <c r="C333" s="77"/>
      <c r="D333" s="77"/>
    </row>
    <row r="334" spans="1:4" ht="18.75" customHeight="1" x14ac:dyDescent="0.35">
      <c r="A334" s="77"/>
      <c r="B334" s="77"/>
      <c r="C334" s="77"/>
      <c r="D334" s="77"/>
    </row>
    <row r="335" spans="1:4" ht="18.75" customHeight="1" x14ac:dyDescent="0.35">
      <c r="A335" s="77"/>
      <c r="B335" s="77"/>
      <c r="C335" s="77"/>
      <c r="D335" s="77"/>
    </row>
    <row r="336" spans="1:4" ht="18.75" customHeight="1" x14ac:dyDescent="0.35">
      <c r="A336" s="77"/>
      <c r="B336" s="77"/>
      <c r="C336" s="77"/>
      <c r="D336" s="77"/>
    </row>
    <row r="337" spans="1:4" ht="18.75" customHeight="1" x14ac:dyDescent="0.35">
      <c r="A337" s="77"/>
      <c r="B337" s="77"/>
      <c r="C337" s="77"/>
      <c r="D337" s="77"/>
    </row>
    <row r="338" spans="1:4" ht="18.75" customHeight="1" x14ac:dyDescent="0.35">
      <c r="A338" s="77"/>
      <c r="B338" s="77"/>
      <c r="C338" s="77"/>
      <c r="D338" s="77"/>
    </row>
    <row r="339" spans="1:4" ht="18.75" customHeight="1" x14ac:dyDescent="0.35">
      <c r="A339" s="77"/>
      <c r="B339" s="77"/>
      <c r="C339" s="77"/>
      <c r="D339" s="77"/>
    </row>
    <row r="340" spans="1:4" ht="18.75" customHeight="1" x14ac:dyDescent="0.35">
      <c r="A340" s="77"/>
      <c r="B340" s="77"/>
      <c r="C340" s="77"/>
      <c r="D340" s="77"/>
    </row>
    <row r="341" spans="1:4" ht="18.75" customHeight="1" x14ac:dyDescent="0.35">
      <c r="A341" s="77"/>
      <c r="B341" s="77"/>
      <c r="C341" s="77"/>
      <c r="D341" s="77"/>
    </row>
    <row r="342" spans="1:4" ht="18.75" customHeight="1" x14ac:dyDescent="0.35">
      <c r="A342" s="77"/>
      <c r="B342" s="77"/>
      <c r="C342" s="77"/>
      <c r="D342" s="77"/>
    </row>
    <row r="343" spans="1:4" ht="18.75" customHeight="1" x14ac:dyDescent="0.35">
      <c r="A343" s="77"/>
      <c r="B343" s="77"/>
      <c r="C343" s="77"/>
      <c r="D343" s="77"/>
    </row>
    <row r="344" spans="1:4" ht="18.75" customHeight="1" x14ac:dyDescent="0.35">
      <c r="A344" s="77"/>
      <c r="B344" s="77"/>
      <c r="C344" s="77"/>
      <c r="D344" s="77"/>
    </row>
    <row r="345" spans="1:4" ht="18.75" customHeight="1" x14ac:dyDescent="0.35">
      <c r="A345" s="77"/>
      <c r="B345" s="77"/>
      <c r="C345" s="77"/>
      <c r="D345" s="77"/>
    </row>
    <row r="346" spans="1:4" ht="18.75" customHeight="1" x14ac:dyDescent="0.35">
      <c r="A346" s="77"/>
      <c r="B346" s="77"/>
      <c r="C346" s="77"/>
      <c r="D346" s="77"/>
    </row>
    <row r="347" spans="1:4" ht="18.75" customHeight="1" x14ac:dyDescent="0.35">
      <c r="A347" s="77"/>
      <c r="B347" s="77"/>
      <c r="C347" s="77"/>
      <c r="D347" s="77"/>
    </row>
    <row r="348" spans="1:4" ht="18.75" customHeight="1" x14ac:dyDescent="0.35">
      <c r="A348" s="77"/>
      <c r="B348" s="77"/>
      <c r="C348" s="77"/>
      <c r="D348" s="77"/>
    </row>
    <row r="349" spans="1:4" ht="18.75" customHeight="1" x14ac:dyDescent="0.35">
      <c r="A349" s="77"/>
      <c r="B349" s="77"/>
      <c r="C349" s="77"/>
      <c r="D349" s="77"/>
    </row>
    <row r="350" spans="1:4" ht="18.75" customHeight="1" x14ac:dyDescent="0.35">
      <c r="A350" s="77"/>
      <c r="B350" s="77"/>
      <c r="C350" s="77"/>
      <c r="D350" s="77"/>
    </row>
    <row r="351" spans="1:4" ht="18.75" customHeight="1" x14ac:dyDescent="0.35">
      <c r="A351" s="77"/>
      <c r="B351" s="77"/>
      <c r="C351" s="77"/>
      <c r="D351" s="77"/>
    </row>
    <row r="352" spans="1:4" ht="18.75" customHeight="1" x14ac:dyDescent="0.35">
      <c r="A352" s="77"/>
      <c r="B352" s="77"/>
      <c r="C352" s="77"/>
      <c r="D352" s="77"/>
    </row>
    <row r="353" spans="1:4" ht="18.75" customHeight="1" x14ac:dyDescent="0.35">
      <c r="A353" s="77"/>
      <c r="B353" s="77"/>
      <c r="C353" s="77"/>
      <c r="D353" s="77"/>
    </row>
    <row r="354" spans="1:4" ht="18.75" customHeight="1" x14ac:dyDescent="0.35">
      <c r="A354" s="77"/>
      <c r="B354" s="77"/>
      <c r="C354" s="77"/>
      <c r="D354" s="77"/>
    </row>
    <row r="355" spans="1:4" ht="18.75" customHeight="1" x14ac:dyDescent="0.35">
      <c r="A355" s="77"/>
      <c r="B355" s="77"/>
      <c r="C355" s="77"/>
      <c r="D355" s="77"/>
    </row>
    <row r="356" spans="1:4" ht="18.75" customHeight="1" x14ac:dyDescent="0.35">
      <c r="A356" s="77"/>
      <c r="B356" s="77"/>
      <c r="C356" s="77"/>
      <c r="D356" s="77"/>
    </row>
    <row r="357" spans="1:4" ht="18.75" customHeight="1" x14ac:dyDescent="0.35">
      <c r="A357" s="77"/>
      <c r="B357" s="77"/>
      <c r="C357" s="77"/>
      <c r="D357" s="77"/>
    </row>
    <row r="358" spans="1:4" ht="18.75" customHeight="1" x14ac:dyDescent="0.35">
      <c r="A358" s="77"/>
      <c r="B358" s="77"/>
      <c r="C358" s="77"/>
      <c r="D358" s="77"/>
    </row>
    <row r="359" spans="1:4" ht="18.75" customHeight="1" x14ac:dyDescent="0.35">
      <c r="A359" s="77"/>
      <c r="B359" s="77"/>
      <c r="C359" s="77"/>
      <c r="D359" s="77"/>
    </row>
    <row r="360" spans="1:4" ht="18.75" customHeight="1" x14ac:dyDescent="0.35">
      <c r="A360" s="77"/>
      <c r="B360" s="77"/>
      <c r="C360" s="77"/>
      <c r="D360" s="77"/>
    </row>
    <row r="361" spans="1:4" ht="18.75" customHeight="1" x14ac:dyDescent="0.35">
      <c r="A361" s="77"/>
      <c r="B361" s="77"/>
      <c r="C361" s="77"/>
      <c r="D361" s="77"/>
    </row>
    <row r="362" spans="1:4" ht="18.75" customHeight="1" x14ac:dyDescent="0.35">
      <c r="A362" s="77"/>
      <c r="B362" s="77"/>
      <c r="C362" s="77"/>
      <c r="D362" s="77"/>
    </row>
    <row r="363" spans="1:4" ht="18.75" customHeight="1" x14ac:dyDescent="0.35">
      <c r="A363" s="77"/>
      <c r="B363" s="77"/>
      <c r="C363" s="77"/>
      <c r="D363" s="77"/>
    </row>
    <row r="364" spans="1:4" ht="18.75" customHeight="1" x14ac:dyDescent="0.35">
      <c r="A364" s="77"/>
      <c r="B364" s="77"/>
      <c r="C364" s="77"/>
      <c r="D364" s="77"/>
    </row>
    <row r="365" spans="1:4" ht="18.75" customHeight="1" x14ac:dyDescent="0.35">
      <c r="A365" s="77"/>
      <c r="B365" s="77"/>
      <c r="C365" s="77"/>
      <c r="D365" s="77"/>
    </row>
    <row r="366" spans="1:4" ht="18.75" customHeight="1" x14ac:dyDescent="0.35">
      <c r="A366" s="77"/>
      <c r="B366" s="77"/>
      <c r="C366" s="77"/>
      <c r="D366" s="77"/>
    </row>
    <row r="367" spans="1:4" ht="18.75" customHeight="1" x14ac:dyDescent="0.35">
      <c r="A367" s="77"/>
      <c r="B367" s="77"/>
      <c r="C367" s="77"/>
      <c r="D367" s="77"/>
    </row>
    <row r="368" spans="1:4" ht="18.75" customHeight="1" x14ac:dyDescent="0.35">
      <c r="A368" s="77"/>
      <c r="B368" s="77"/>
      <c r="C368" s="77"/>
      <c r="D368" s="77"/>
    </row>
    <row r="369" spans="1:4" ht="18.75" customHeight="1" x14ac:dyDescent="0.35">
      <c r="A369" s="77"/>
      <c r="B369" s="77"/>
      <c r="C369" s="77"/>
      <c r="D369" s="77"/>
    </row>
    <row r="370" spans="1:4" ht="18.75" customHeight="1" x14ac:dyDescent="0.35">
      <c r="A370" s="77"/>
      <c r="B370" s="77"/>
      <c r="C370" s="77"/>
      <c r="D370" s="77"/>
    </row>
    <row r="371" spans="1:4" ht="18.75" customHeight="1" x14ac:dyDescent="0.35">
      <c r="A371" s="77"/>
      <c r="B371" s="77"/>
      <c r="C371" s="77"/>
      <c r="D371" s="77"/>
    </row>
    <row r="372" spans="1:4" ht="18.75" customHeight="1" x14ac:dyDescent="0.35">
      <c r="A372" s="77"/>
      <c r="B372" s="77"/>
      <c r="C372" s="77"/>
      <c r="D372" s="77"/>
    </row>
    <row r="373" spans="1:4" ht="18.75" customHeight="1" x14ac:dyDescent="0.35">
      <c r="A373" s="77"/>
      <c r="B373" s="77"/>
      <c r="C373" s="77"/>
      <c r="D373" s="77"/>
    </row>
    <row r="374" spans="1:4" ht="18.75" customHeight="1" x14ac:dyDescent="0.35">
      <c r="A374" s="77"/>
      <c r="B374" s="77"/>
      <c r="C374" s="77"/>
      <c r="D374" s="77"/>
    </row>
    <row r="375" spans="1:4" ht="18.75" customHeight="1" x14ac:dyDescent="0.35">
      <c r="A375" s="77"/>
      <c r="B375" s="77"/>
      <c r="C375" s="77"/>
      <c r="D375" s="77"/>
    </row>
    <row r="376" spans="1:4" ht="18.75" customHeight="1" x14ac:dyDescent="0.35">
      <c r="A376" s="77"/>
      <c r="B376" s="77"/>
      <c r="C376" s="77"/>
      <c r="D376" s="77"/>
    </row>
    <row r="377" spans="1:4" ht="18.75" customHeight="1" x14ac:dyDescent="0.35">
      <c r="A377" s="77"/>
      <c r="B377" s="77"/>
      <c r="C377" s="77"/>
      <c r="D377" s="77"/>
    </row>
    <row r="378" spans="1:4" ht="18.75" customHeight="1" x14ac:dyDescent="0.35">
      <c r="A378" s="77"/>
      <c r="B378" s="77"/>
      <c r="C378" s="77"/>
      <c r="D378" s="77"/>
    </row>
    <row r="379" spans="1:4" ht="18.75" customHeight="1" x14ac:dyDescent="0.35">
      <c r="A379" s="77"/>
      <c r="B379" s="77"/>
      <c r="C379" s="77"/>
      <c r="D379" s="77"/>
    </row>
    <row r="380" spans="1:4" ht="18.75" customHeight="1" x14ac:dyDescent="0.35">
      <c r="A380" s="77"/>
      <c r="B380" s="77"/>
      <c r="C380" s="77"/>
      <c r="D380" s="77"/>
    </row>
    <row r="381" spans="1:4" ht="18.75" customHeight="1" x14ac:dyDescent="0.35">
      <c r="A381" s="77"/>
      <c r="B381" s="77"/>
      <c r="C381" s="77"/>
      <c r="D381" s="77"/>
    </row>
    <row r="382" spans="1:4" ht="18.75" customHeight="1" x14ac:dyDescent="0.35">
      <c r="A382" s="77"/>
      <c r="B382" s="77"/>
      <c r="C382" s="77"/>
      <c r="D382" s="77"/>
    </row>
    <row r="383" spans="1:4" ht="18.75" customHeight="1" x14ac:dyDescent="0.35">
      <c r="A383" s="77"/>
      <c r="B383" s="77"/>
      <c r="C383" s="77"/>
      <c r="D383" s="77"/>
    </row>
    <row r="384" spans="1:4" ht="18.75" customHeight="1" x14ac:dyDescent="0.35">
      <c r="A384" s="77"/>
      <c r="B384" s="77"/>
      <c r="C384" s="77"/>
      <c r="D384" s="77"/>
    </row>
    <row r="385" spans="1:4" ht="18.75" customHeight="1" x14ac:dyDescent="0.35">
      <c r="A385" s="77"/>
      <c r="B385" s="77"/>
      <c r="C385" s="77"/>
      <c r="D385" s="77"/>
    </row>
    <row r="386" spans="1:4" ht="18.75" customHeight="1" x14ac:dyDescent="0.35">
      <c r="A386" s="77"/>
      <c r="B386" s="77"/>
      <c r="C386" s="77"/>
      <c r="D386" s="77"/>
    </row>
    <row r="387" spans="1:4" ht="18.75" customHeight="1" x14ac:dyDescent="0.35">
      <c r="A387" s="77"/>
      <c r="B387" s="77"/>
      <c r="C387" s="77"/>
      <c r="D387" s="77"/>
    </row>
    <row r="388" spans="1:4" ht="18.75" customHeight="1" x14ac:dyDescent="0.35">
      <c r="A388" s="77"/>
      <c r="B388" s="77"/>
      <c r="C388" s="77"/>
      <c r="D388" s="77"/>
    </row>
    <row r="389" spans="1:4" ht="18.75" customHeight="1" x14ac:dyDescent="0.35">
      <c r="A389" s="77"/>
      <c r="B389" s="77"/>
      <c r="C389" s="77"/>
      <c r="D389" s="77"/>
    </row>
    <row r="390" spans="1:4" ht="18.75" customHeight="1" x14ac:dyDescent="0.35">
      <c r="A390" s="77"/>
      <c r="B390" s="77"/>
      <c r="C390" s="77"/>
      <c r="D390" s="77"/>
    </row>
    <row r="391" spans="1:4" ht="18.75" customHeight="1" x14ac:dyDescent="0.35">
      <c r="A391" s="77"/>
      <c r="B391" s="77"/>
      <c r="C391" s="77"/>
      <c r="D391" s="77"/>
    </row>
    <row r="392" spans="1:4" ht="18.75" customHeight="1" x14ac:dyDescent="0.35">
      <c r="A392" s="77"/>
      <c r="B392" s="77"/>
      <c r="C392" s="77"/>
      <c r="D392" s="77"/>
    </row>
    <row r="393" spans="1:4" ht="18.75" customHeight="1" x14ac:dyDescent="0.35">
      <c r="A393" s="77"/>
      <c r="B393" s="77"/>
      <c r="C393" s="77"/>
      <c r="D393" s="77"/>
    </row>
    <row r="394" spans="1:4" ht="18.75" customHeight="1" x14ac:dyDescent="0.35">
      <c r="A394" s="77"/>
      <c r="B394" s="77"/>
      <c r="C394" s="77"/>
      <c r="D394" s="77"/>
    </row>
    <row r="395" spans="1:4" ht="18.75" customHeight="1" x14ac:dyDescent="0.35">
      <c r="A395" s="77"/>
      <c r="B395" s="77"/>
      <c r="C395" s="77"/>
      <c r="D395" s="77"/>
    </row>
    <row r="396" spans="1:4" ht="18.75" customHeight="1" x14ac:dyDescent="0.35">
      <c r="A396" s="77"/>
      <c r="B396" s="77"/>
      <c r="C396" s="77"/>
      <c r="D396" s="77"/>
    </row>
    <row r="397" spans="1:4" ht="18.75" customHeight="1" x14ac:dyDescent="0.35">
      <c r="A397" s="77"/>
      <c r="B397" s="77"/>
      <c r="C397" s="77"/>
      <c r="D397" s="77"/>
    </row>
    <row r="398" spans="1:4" ht="18.75" customHeight="1" x14ac:dyDescent="0.35">
      <c r="A398" s="77"/>
      <c r="B398" s="77"/>
      <c r="C398" s="77"/>
      <c r="D398" s="77"/>
    </row>
    <row r="399" spans="1:4" ht="18.75" customHeight="1" x14ac:dyDescent="0.35">
      <c r="A399" s="77"/>
      <c r="B399" s="77"/>
      <c r="C399" s="77"/>
      <c r="D399" s="77"/>
    </row>
    <row r="400" spans="1:4" ht="18.75" customHeight="1" x14ac:dyDescent="0.35">
      <c r="A400" s="77"/>
      <c r="B400" s="77"/>
      <c r="C400" s="77"/>
      <c r="D400" s="77"/>
    </row>
    <row r="401" spans="1:4" ht="18.75" customHeight="1" x14ac:dyDescent="0.35">
      <c r="A401" s="77"/>
      <c r="B401" s="77"/>
      <c r="C401" s="77"/>
      <c r="D401" s="77"/>
    </row>
    <row r="402" spans="1:4" ht="18.75" customHeight="1" x14ac:dyDescent="0.35">
      <c r="A402" s="77"/>
      <c r="B402" s="77"/>
      <c r="C402" s="77"/>
      <c r="D402" s="77"/>
    </row>
    <row r="403" spans="1:4" ht="18.75" customHeight="1" x14ac:dyDescent="0.35">
      <c r="A403" s="77"/>
      <c r="B403" s="77"/>
      <c r="C403" s="77"/>
      <c r="D403" s="77"/>
    </row>
    <row r="404" spans="1:4" ht="18.75" customHeight="1" x14ac:dyDescent="0.35">
      <c r="A404" s="77"/>
      <c r="B404" s="77"/>
      <c r="C404" s="77"/>
      <c r="D404" s="77"/>
    </row>
    <row r="405" spans="1:4" ht="18.75" customHeight="1" x14ac:dyDescent="0.35">
      <c r="A405" s="77"/>
      <c r="B405" s="77"/>
      <c r="C405" s="77"/>
      <c r="D405" s="77"/>
    </row>
    <row r="406" spans="1:4" ht="18.75" customHeight="1" x14ac:dyDescent="0.35">
      <c r="A406" s="77"/>
      <c r="B406" s="77"/>
      <c r="C406" s="77"/>
      <c r="D406" s="77"/>
    </row>
    <row r="407" spans="1:4" ht="18.75" customHeight="1" x14ac:dyDescent="0.35">
      <c r="A407" s="77"/>
      <c r="B407" s="77"/>
      <c r="C407" s="77"/>
      <c r="D407" s="77"/>
    </row>
    <row r="408" spans="1:4" ht="18.75" customHeight="1" x14ac:dyDescent="0.35">
      <c r="A408" s="77"/>
      <c r="B408" s="77"/>
      <c r="C408" s="77"/>
      <c r="D408" s="77"/>
    </row>
    <row r="409" spans="1:4" ht="18.75" customHeight="1" x14ac:dyDescent="0.35">
      <c r="A409" s="77"/>
      <c r="B409" s="77"/>
      <c r="C409" s="77"/>
      <c r="D409" s="77"/>
    </row>
    <row r="410" spans="1:4" ht="18.75" customHeight="1" x14ac:dyDescent="0.35">
      <c r="A410" s="77"/>
      <c r="B410" s="77"/>
      <c r="C410" s="77"/>
      <c r="D410" s="77"/>
    </row>
    <row r="411" spans="1:4" ht="18.75" customHeight="1" x14ac:dyDescent="0.35">
      <c r="A411" s="77"/>
      <c r="B411" s="77"/>
      <c r="C411" s="77"/>
      <c r="D411" s="77"/>
    </row>
    <row r="412" spans="1:4" ht="18.75" customHeight="1" x14ac:dyDescent="0.35">
      <c r="A412" s="77"/>
      <c r="B412" s="77"/>
      <c r="C412" s="77"/>
      <c r="D412" s="77"/>
    </row>
    <row r="413" spans="1:4" ht="18.75" customHeight="1" x14ac:dyDescent="0.35">
      <c r="A413" s="77"/>
      <c r="B413" s="77"/>
      <c r="C413" s="77"/>
      <c r="D413" s="77"/>
    </row>
    <row r="414" spans="1:4" ht="18.75" customHeight="1" x14ac:dyDescent="0.35">
      <c r="A414" s="77"/>
      <c r="B414" s="77"/>
      <c r="C414" s="77"/>
      <c r="D414" s="77"/>
    </row>
    <row r="415" spans="1:4" ht="18.75" customHeight="1" x14ac:dyDescent="0.35">
      <c r="A415" s="77"/>
      <c r="B415" s="77"/>
      <c r="C415" s="77"/>
      <c r="D415" s="77"/>
    </row>
    <row r="416" spans="1:4" ht="18.75" customHeight="1" x14ac:dyDescent="0.35">
      <c r="A416" s="77"/>
      <c r="B416" s="77"/>
      <c r="C416" s="77"/>
      <c r="D416" s="77"/>
    </row>
    <row r="417" spans="1:4" ht="18.75" customHeight="1" x14ac:dyDescent="0.35">
      <c r="A417" s="77"/>
      <c r="B417" s="77"/>
      <c r="C417" s="77"/>
      <c r="D417" s="77"/>
    </row>
    <row r="418" spans="1:4" ht="18.75" customHeight="1" x14ac:dyDescent="0.35">
      <c r="A418" s="77"/>
      <c r="B418" s="77"/>
      <c r="C418" s="77"/>
      <c r="D418" s="77"/>
    </row>
    <row r="419" spans="1:4" ht="18.75" customHeight="1" x14ac:dyDescent="0.35">
      <c r="A419" s="77"/>
      <c r="B419" s="77"/>
      <c r="C419" s="77"/>
      <c r="D419" s="77"/>
    </row>
    <row r="420" spans="1:4" ht="18.75" customHeight="1" x14ac:dyDescent="0.35">
      <c r="A420" s="77"/>
      <c r="B420" s="77"/>
      <c r="C420" s="77"/>
      <c r="D420" s="77"/>
    </row>
    <row r="421" spans="1:4" ht="18.75" customHeight="1" x14ac:dyDescent="0.35">
      <c r="A421" s="77"/>
      <c r="B421" s="77"/>
      <c r="C421" s="77"/>
      <c r="D421" s="77"/>
    </row>
    <row r="422" spans="1:4" ht="18.75" customHeight="1" x14ac:dyDescent="0.35">
      <c r="A422" s="77"/>
      <c r="B422" s="77"/>
      <c r="C422" s="77"/>
      <c r="D422" s="77"/>
    </row>
    <row r="423" spans="1:4" ht="18.75" customHeight="1" x14ac:dyDescent="0.35">
      <c r="A423" s="77"/>
      <c r="B423" s="77"/>
      <c r="C423" s="77"/>
      <c r="D423" s="77"/>
    </row>
    <row r="424" spans="1:4" ht="18.75" customHeight="1" x14ac:dyDescent="0.35">
      <c r="A424" s="77"/>
      <c r="B424" s="77"/>
      <c r="C424" s="77"/>
      <c r="D424" s="77"/>
    </row>
    <row r="425" spans="1:4" ht="18.75" customHeight="1" x14ac:dyDescent="0.35">
      <c r="A425" s="77"/>
      <c r="B425" s="77"/>
      <c r="C425" s="77"/>
      <c r="D425" s="77"/>
    </row>
    <row r="426" spans="1:4" ht="18.75" customHeight="1" x14ac:dyDescent="0.35">
      <c r="A426" s="77"/>
      <c r="B426" s="77"/>
      <c r="C426" s="77"/>
      <c r="D426" s="77"/>
    </row>
    <row r="427" spans="1:4" ht="18.75" customHeight="1" x14ac:dyDescent="0.35">
      <c r="A427" s="77"/>
      <c r="B427" s="77"/>
      <c r="C427" s="77"/>
      <c r="D427" s="77"/>
    </row>
    <row r="428" spans="1:4" ht="18.75" customHeight="1" x14ac:dyDescent="0.35">
      <c r="A428" s="77"/>
      <c r="B428" s="77"/>
      <c r="C428" s="77"/>
      <c r="D428" s="77"/>
    </row>
    <row r="429" spans="1:4" ht="18.75" customHeight="1" x14ac:dyDescent="0.35">
      <c r="A429" s="77"/>
      <c r="B429" s="77"/>
      <c r="C429" s="77"/>
      <c r="D429" s="77"/>
    </row>
    <row r="430" spans="1:4" ht="18.75" customHeight="1" x14ac:dyDescent="0.35">
      <c r="A430" s="77"/>
      <c r="B430" s="77"/>
      <c r="C430" s="77"/>
      <c r="D430" s="77"/>
    </row>
    <row r="431" spans="1:4" ht="18.75" customHeight="1" x14ac:dyDescent="0.35">
      <c r="A431" s="77"/>
      <c r="B431" s="77"/>
      <c r="C431" s="77"/>
      <c r="D431" s="77"/>
    </row>
    <row r="432" spans="1:4" ht="18.75" customHeight="1" x14ac:dyDescent="0.35">
      <c r="A432" s="77"/>
      <c r="B432" s="77"/>
      <c r="C432" s="77"/>
      <c r="D432" s="77"/>
    </row>
    <row r="433" spans="1:4" ht="18.75" customHeight="1" x14ac:dyDescent="0.35">
      <c r="A433" s="77"/>
      <c r="B433" s="77"/>
      <c r="C433" s="77"/>
      <c r="D433" s="77"/>
    </row>
    <row r="434" spans="1:4" ht="18.75" customHeight="1" x14ac:dyDescent="0.35">
      <c r="A434" s="77"/>
      <c r="B434" s="77"/>
      <c r="C434" s="77"/>
      <c r="D434" s="77"/>
    </row>
    <row r="435" spans="1:4" ht="18.75" customHeight="1" x14ac:dyDescent="0.35">
      <c r="A435" s="77"/>
      <c r="B435" s="77"/>
      <c r="C435" s="77"/>
      <c r="D435" s="77"/>
    </row>
    <row r="436" spans="1:4" ht="18.75" customHeight="1" x14ac:dyDescent="0.35">
      <c r="A436" s="77"/>
      <c r="B436" s="77"/>
      <c r="C436" s="77"/>
      <c r="D436" s="77"/>
    </row>
    <row r="437" spans="1:4" ht="18.75" customHeight="1" x14ac:dyDescent="0.35">
      <c r="A437" s="77"/>
      <c r="B437" s="77"/>
      <c r="C437" s="77"/>
      <c r="D437" s="77"/>
    </row>
    <row r="438" spans="1:4" ht="18.75" customHeight="1" x14ac:dyDescent="0.35">
      <c r="A438" s="77"/>
      <c r="B438" s="77"/>
      <c r="C438" s="77"/>
      <c r="D438" s="77"/>
    </row>
    <row r="439" spans="1:4" ht="18.75" customHeight="1" x14ac:dyDescent="0.35">
      <c r="A439" s="77"/>
      <c r="B439" s="77"/>
      <c r="C439" s="77"/>
      <c r="D439" s="77"/>
    </row>
    <row r="440" spans="1:4" ht="18.75" customHeight="1" x14ac:dyDescent="0.35">
      <c r="A440" s="77"/>
      <c r="B440" s="77"/>
      <c r="C440" s="77"/>
      <c r="D440" s="77"/>
    </row>
    <row r="441" spans="1:4" ht="18.75" customHeight="1" x14ac:dyDescent="0.35">
      <c r="A441" s="77"/>
      <c r="B441" s="77"/>
      <c r="C441" s="77"/>
      <c r="D441" s="77"/>
    </row>
    <row r="442" spans="1:4" ht="18.75" customHeight="1" x14ac:dyDescent="0.35">
      <c r="A442" s="77"/>
      <c r="B442" s="77"/>
      <c r="C442" s="77"/>
      <c r="D442" s="77"/>
    </row>
    <row r="443" spans="1:4" ht="18.75" customHeight="1" x14ac:dyDescent="0.35">
      <c r="A443" s="77"/>
      <c r="B443" s="77"/>
      <c r="C443" s="77"/>
      <c r="D443" s="77"/>
    </row>
    <row r="444" spans="1:4" ht="18.75" customHeight="1" x14ac:dyDescent="0.35">
      <c r="A444" s="77"/>
      <c r="B444" s="77"/>
      <c r="C444" s="77"/>
      <c r="D444" s="77"/>
    </row>
    <row r="445" spans="1:4" ht="18.75" customHeight="1" x14ac:dyDescent="0.35">
      <c r="A445" s="77"/>
      <c r="B445" s="77"/>
      <c r="C445" s="77"/>
      <c r="D445" s="77"/>
    </row>
    <row r="446" spans="1:4" ht="18.75" customHeight="1" x14ac:dyDescent="0.35">
      <c r="A446" s="77"/>
      <c r="B446" s="77"/>
      <c r="C446" s="77"/>
      <c r="D446" s="77"/>
    </row>
    <row r="447" spans="1:4" ht="18.75" customHeight="1" x14ac:dyDescent="0.35">
      <c r="A447" s="77"/>
      <c r="B447" s="77"/>
      <c r="C447" s="77"/>
      <c r="D447" s="77"/>
    </row>
    <row r="448" spans="1:4" ht="18.75" customHeight="1" x14ac:dyDescent="0.35">
      <c r="A448" s="77"/>
      <c r="B448" s="77"/>
      <c r="C448" s="77"/>
      <c r="D448" s="77"/>
    </row>
    <row r="449" spans="1:4" ht="18.75" customHeight="1" x14ac:dyDescent="0.35">
      <c r="A449" s="77"/>
      <c r="B449" s="77"/>
      <c r="C449" s="77"/>
      <c r="D449" s="77"/>
    </row>
    <row r="450" spans="1:4" ht="18.75" customHeight="1" x14ac:dyDescent="0.35">
      <c r="A450" s="77"/>
      <c r="B450" s="77"/>
      <c r="C450" s="77"/>
      <c r="D450" s="77"/>
    </row>
    <row r="451" spans="1:4" ht="18.75" customHeight="1" x14ac:dyDescent="0.35">
      <c r="A451" s="77"/>
      <c r="B451" s="77"/>
      <c r="C451" s="77"/>
      <c r="D451" s="77"/>
    </row>
    <row r="452" spans="1:4" ht="18.75" customHeight="1" x14ac:dyDescent="0.35">
      <c r="A452" s="77"/>
      <c r="B452" s="77"/>
      <c r="C452" s="77"/>
      <c r="D452" s="77"/>
    </row>
    <row r="453" spans="1:4" ht="18.75" customHeight="1" x14ac:dyDescent="0.35">
      <c r="A453" s="77"/>
      <c r="B453" s="77"/>
      <c r="C453" s="77"/>
      <c r="D453" s="77"/>
    </row>
    <row r="454" spans="1:4" ht="18.75" customHeight="1" x14ac:dyDescent="0.35">
      <c r="A454" s="77"/>
      <c r="B454" s="77"/>
      <c r="C454" s="77"/>
      <c r="D454" s="77"/>
    </row>
    <row r="455" spans="1:4" ht="18.75" customHeight="1" x14ac:dyDescent="0.35">
      <c r="A455" s="77"/>
      <c r="B455" s="77"/>
      <c r="C455" s="77"/>
      <c r="D455" s="77"/>
    </row>
    <row r="456" spans="1:4" ht="18.75" customHeight="1" x14ac:dyDescent="0.35">
      <c r="A456" s="77"/>
      <c r="B456" s="77"/>
      <c r="C456" s="77"/>
      <c r="D456" s="77"/>
    </row>
    <row r="457" spans="1:4" ht="18.75" customHeight="1" x14ac:dyDescent="0.35">
      <c r="A457" s="77"/>
      <c r="B457" s="77"/>
      <c r="C457" s="77"/>
      <c r="D457" s="77"/>
    </row>
    <row r="458" spans="1:4" ht="18.75" customHeight="1" x14ac:dyDescent="0.35">
      <c r="A458" s="77"/>
      <c r="B458" s="77"/>
      <c r="C458" s="77"/>
      <c r="D458" s="77"/>
    </row>
    <row r="459" spans="1:4" ht="18.75" customHeight="1" x14ac:dyDescent="0.35">
      <c r="A459" s="77"/>
      <c r="B459" s="77"/>
      <c r="C459" s="77"/>
      <c r="D459" s="77"/>
    </row>
    <row r="460" spans="1:4" ht="18.75" customHeight="1" x14ac:dyDescent="0.35">
      <c r="A460" s="77"/>
      <c r="B460" s="77"/>
      <c r="C460" s="77"/>
      <c r="D460" s="77"/>
    </row>
    <row r="461" spans="1:4" ht="18.75" customHeight="1" x14ac:dyDescent="0.35">
      <c r="A461" s="77"/>
      <c r="B461" s="77"/>
      <c r="C461" s="77"/>
      <c r="D461" s="77"/>
    </row>
    <row r="462" spans="1:4" ht="18.75" customHeight="1" x14ac:dyDescent="0.35">
      <c r="A462" s="77"/>
      <c r="B462" s="77"/>
      <c r="C462" s="77"/>
      <c r="D462" s="77"/>
    </row>
    <row r="463" spans="1:4" ht="18.75" customHeight="1" x14ac:dyDescent="0.35">
      <c r="A463" s="77"/>
      <c r="B463" s="77"/>
      <c r="C463" s="77"/>
      <c r="D463" s="77"/>
    </row>
    <row r="464" spans="1:4" ht="18.75" customHeight="1" x14ac:dyDescent="0.35">
      <c r="A464" s="77"/>
      <c r="B464" s="77"/>
      <c r="C464" s="77"/>
      <c r="D464" s="77"/>
    </row>
    <row r="465" spans="1:4" ht="18.75" customHeight="1" x14ac:dyDescent="0.35">
      <c r="A465" s="77"/>
      <c r="B465" s="77"/>
      <c r="C465" s="77"/>
      <c r="D465" s="77"/>
    </row>
    <row r="466" spans="1:4" ht="18.75" customHeight="1" x14ac:dyDescent="0.35">
      <c r="A466" s="77"/>
      <c r="B466" s="77"/>
      <c r="C466" s="77"/>
      <c r="D466" s="77"/>
    </row>
    <row r="467" spans="1:4" ht="18.75" customHeight="1" x14ac:dyDescent="0.35">
      <c r="A467" s="77"/>
      <c r="B467" s="77"/>
      <c r="C467" s="77"/>
      <c r="D467" s="77"/>
    </row>
    <row r="468" spans="1:4" ht="18.75" customHeight="1" x14ac:dyDescent="0.35">
      <c r="A468" s="77"/>
      <c r="B468" s="77"/>
      <c r="C468" s="77"/>
      <c r="D468" s="77"/>
    </row>
    <row r="469" spans="1:4" ht="18.75" customHeight="1" x14ac:dyDescent="0.35">
      <c r="A469" s="77"/>
      <c r="B469" s="77"/>
      <c r="C469" s="77"/>
      <c r="D469" s="77"/>
    </row>
    <row r="470" spans="1:4" ht="18.75" customHeight="1" x14ac:dyDescent="0.35">
      <c r="A470" s="77"/>
      <c r="B470" s="77"/>
      <c r="C470" s="77"/>
      <c r="D470" s="77"/>
    </row>
    <row r="471" spans="1:4" ht="18.75" customHeight="1" x14ac:dyDescent="0.35">
      <c r="A471" s="77"/>
      <c r="B471" s="77"/>
      <c r="C471" s="77"/>
      <c r="D471" s="77"/>
    </row>
    <row r="472" spans="1:4" ht="18.75" customHeight="1" x14ac:dyDescent="0.35">
      <c r="A472" s="77"/>
      <c r="B472" s="77"/>
      <c r="C472" s="77"/>
      <c r="D472" s="77"/>
    </row>
    <row r="473" spans="1:4" ht="18.75" customHeight="1" x14ac:dyDescent="0.35">
      <c r="A473" s="77"/>
      <c r="B473" s="77"/>
      <c r="C473" s="77"/>
      <c r="D473" s="77"/>
    </row>
    <row r="474" spans="1:4" ht="18.75" customHeight="1" x14ac:dyDescent="0.35">
      <c r="A474" s="77"/>
      <c r="B474" s="77"/>
      <c r="C474" s="77"/>
      <c r="D474" s="77"/>
    </row>
    <row r="475" spans="1:4" ht="18.75" customHeight="1" x14ac:dyDescent="0.35">
      <c r="A475" s="77"/>
      <c r="B475" s="77"/>
      <c r="C475" s="77"/>
      <c r="D475" s="77"/>
    </row>
    <row r="476" spans="1:4" ht="18.75" customHeight="1" x14ac:dyDescent="0.35">
      <c r="A476" s="77"/>
      <c r="B476" s="77"/>
      <c r="C476" s="77"/>
      <c r="D476" s="77"/>
    </row>
    <row r="477" spans="1:4" ht="18.75" customHeight="1" x14ac:dyDescent="0.35">
      <c r="A477" s="77"/>
      <c r="B477" s="77"/>
      <c r="C477" s="77"/>
      <c r="D477" s="77"/>
    </row>
    <row r="478" spans="1:4" ht="18.75" customHeight="1" x14ac:dyDescent="0.35">
      <c r="A478" s="77"/>
      <c r="B478" s="77"/>
      <c r="C478" s="77"/>
      <c r="D478" s="77"/>
    </row>
    <row r="479" spans="1:4" ht="18.75" customHeight="1" x14ac:dyDescent="0.35">
      <c r="A479" s="77"/>
      <c r="B479" s="77"/>
      <c r="C479" s="77"/>
      <c r="D479" s="77"/>
    </row>
    <row r="480" spans="1:4" ht="18.75" customHeight="1" x14ac:dyDescent="0.35">
      <c r="A480" s="77"/>
      <c r="B480" s="77"/>
      <c r="C480" s="77"/>
      <c r="D480" s="77"/>
    </row>
    <row r="481" spans="1:4" ht="18.75" customHeight="1" x14ac:dyDescent="0.35">
      <c r="A481" s="77"/>
      <c r="B481" s="77"/>
      <c r="C481" s="77"/>
      <c r="D481" s="77"/>
    </row>
    <row r="482" spans="1:4" ht="18.75" customHeight="1" x14ac:dyDescent="0.35">
      <c r="A482" s="77"/>
      <c r="B482" s="77"/>
      <c r="C482" s="77"/>
      <c r="D482" s="77"/>
    </row>
    <row r="483" spans="1:4" ht="18.75" customHeight="1" x14ac:dyDescent="0.35">
      <c r="A483" s="77"/>
      <c r="B483" s="77"/>
      <c r="C483" s="77"/>
      <c r="D483" s="77"/>
    </row>
    <row r="484" spans="1:4" ht="18.75" customHeight="1" x14ac:dyDescent="0.35">
      <c r="A484" s="77"/>
      <c r="B484" s="77"/>
      <c r="C484" s="77"/>
      <c r="D484" s="77"/>
    </row>
    <row r="485" spans="1:4" ht="18.75" customHeight="1" x14ac:dyDescent="0.35">
      <c r="A485" s="77"/>
      <c r="B485" s="77"/>
      <c r="C485" s="77"/>
      <c r="D485" s="77"/>
    </row>
    <row r="486" spans="1:4" ht="18.75" customHeight="1" x14ac:dyDescent="0.35">
      <c r="A486" s="77"/>
      <c r="B486" s="77"/>
      <c r="C486" s="77"/>
      <c r="D486" s="77"/>
    </row>
    <row r="487" spans="1:4" ht="18.75" customHeight="1" x14ac:dyDescent="0.35">
      <c r="A487" s="77"/>
      <c r="B487" s="77"/>
      <c r="C487" s="77"/>
      <c r="D487" s="77"/>
    </row>
    <row r="488" spans="1:4" ht="18.75" customHeight="1" x14ac:dyDescent="0.35">
      <c r="A488" s="77"/>
      <c r="B488" s="77"/>
      <c r="C488" s="77"/>
      <c r="D488" s="77"/>
    </row>
    <row r="489" spans="1:4" ht="18.75" customHeight="1" x14ac:dyDescent="0.35">
      <c r="A489" s="77"/>
      <c r="B489" s="77"/>
      <c r="C489" s="77"/>
      <c r="D489" s="77"/>
    </row>
    <row r="490" spans="1:4" ht="18.75" customHeight="1" x14ac:dyDescent="0.35">
      <c r="A490" s="77"/>
      <c r="B490" s="77"/>
      <c r="C490" s="77"/>
      <c r="D490" s="77"/>
    </row>
    <row r="491" spans="1:4" ht="18.75" customHeight="1" x14ac:dyDescent="0.35">
      <c r="A491" s="77"/>
      <c r="B491" s="77"/>
      <c r="C491" s="77"/>
      <c r="D491" s="77"/>
    </row>
    <row r="492" spans="1:4" ht="18.75" customHeight="1" x14ac:dyDescent="0.35">
      <c r="A492" s="77"/>
      <c r="B492" s="77"/>
      <c r="C492" s="77"/>
      <c r="D492" s="77"/>
    </row>
    <row r="493" spans="1:4" ht="18.75" customHeight="1" x14ac:dyDescent="0.35">
      <c r="A493" s="77"/>
      <c r="B493" s="77"/>
      <c r="C493" s="77"/>
      <c r="D493" s="77"/>
    </row>
    <row r="494" spans="1:4" ht="18.75" customHeight="1" x14ac:dyDescent="0.35">
      <c r="A494" s="77"/>
      <c r="B494" s="77"/>
      <c r="C494" s="77"/>
      <c r="D494" s="77"/>
    </row>
    <row r="495" spans="1:4" ht="18.75" customHeight="1" x14ac:dyDescent="0.35">
      <c r="A495" s="77"/>
      <c r="B495" s="77"/>
      <c r="C495" s="77"/>
      <c r="D495" s="77"/>
    </row>
    <row r="496" spans="1:4" ht="18.75" customHeight="1" x14ac:dyDescent="0.35">
      <c r="A496" s="77"/>
      <c r="B496" s="77"/>
      <c r="C496" s="77"/>
      <c r="D496" s="77"/>
    </row>
    <row r="497" spans="1:4" ht="18.75" customHeight="1" x14ac:dyDescent="0.35">
      <c r="A497" s="77"/>
      <c r="B497" s="77"/>
      <c r="C497" s="77"/>
      <c r="D497" s="77"/>
    </row>
    <row r="498" spans="1:4" ht="18.75" customHeight="1" x14ac:dyDescent="0.35">
      <c r="A498" s="77"/>
      <c r="B498" s="77"/>
      <c r="C498" s="77"/>
      <c r="D498" s="77"/>
    </row>
    <row r="499" spans="1:4" ht="18.75" customHeight="1" x14ac:dyDescent="0.35">
      <c r="A499" s="77"/>
      <c r="B499" s="77"/>
      <c r="C499" s="77"/>
      <c r="D499" s="77"/>
    </row>
    <row r="500" spans="1:4" ht="18.75" customHeight="1" x14ac:dyDescent="0.35">
      <c r="A500" s="77"/>
      <c r="B500" s="77"/>
      <c r="C500" s="77"/>
      <c r="D500" s="77"/>
    </row>
    <row r="501" spans="1:4" ht="18.75" customHeight="1" x14ac:dyDescent="0.35">
      <c r="A501" s="77"/>
      <c r="B501" s="77"/>
      <c r="C501" s="77"/>
      <c r="D501" s="77"/>
    </row>
    <row r="502" spans="1:4" ht="18.75" customHeight="1" x14ac:dyDescent="0.35">
      <c r="A502" s="77"/>
      <c r="B502" s="77"/>
      <c r="C502" s="77"/>
      <c r="D502" s="77"/>
    </row>
    <row r="503" spans="1:4" ht="18.75" customHeight="1" x14ac:dyDescent="0.35">
      <c r="A503" s="77"/>
      <c r="B503" s="77"/>
      <c r="C503" s="77"/>
      <c r="D503" s="77"/>
    </row>
    <row r="504" spans="1:4" ht="18.75" customHeight="1" x14ac:dyDescent="0.35">
      <c r="A504" s="77"/>
      <c r="B504" s="77"/>
      <c r="C504" s="77"/>
      <c r="D504" s="77"/>
    </row>
    <row r="505" spans="1:4" ht="18.75" customHeight="1" x14ac:dyDescent="0.35">
      <c r="A505" s="77"/>
      <c r="B505" s="77"/>
      <c r="C505" s="77"/>
      <c r="D505" s="77"/>
    </row>
    <row r="506" spans="1:4" ht="18.75" customHeight="1" x14ac:dyDescent="0.35">
      <c r="A506" s="77"/>
      <c r="B506" s="77"/>
      <c r="C506" s="77"/>
      <c r="D506" s="77"/>
    </row>
    <row r="507" spans="1:4" ht="18.75" customHeight="1" x14ac:dyDescent="0.35">
      <c r="A507" s="77"/>
      <c r="B507" s="77"/>
      <c r="C507" s="77"/>
      <c r="D507" s="77"/>
    </row>
    <row r="508" spans="1:4" ht="18.75" customHeight="1" x14ac:dyDescent="0.35">
      <c r="A508" s="77"/>
      <c r="B508" s="77"/>
      <c r="C508" s="77"/>
      <c r="D508" s="77"/>
    </row>
    <row r="509" spans="1:4" ht="18.75" customHeight="1" x14ac:dyDescent="0.35">
      <c r="A509" s="77"/>
      <c r="B509" s="77"/>
      <c r="C509" s="77"/>
      <c r="D509" s="77"/>
    </row>
    <row r="510" spans="1:4" ht="18.75" customHeight="1" x14ac:dyDescent="0.35">
      <c r="A510" s="77"/>
      <c r="B510" s="77"/>
      <c r="C510" s="77"/>
      <c r="D510" s="77"/>
    </row>
    <row r="511" spans="1:4" ht="18.75" customHeight="1" x14ac:dyDescent="0.35">
      <c r="A511" s="77"/>
      <c r="B511" s="77"/>
      <c r="C511" s="77"/>
      <c r="D511" s="77"/>
    </row>
    <row r="512" spans="1:4" ht="18.75" customHeight="1" x14ac:dyDescent="0.35">
      <c r="A512" s="77"/>
      <c r="B512" s="77"/>
      <c r="C512" s="77"/>
      <c r="D512" s="77"/>
    </row>
    <row r="513" spans="1:4" ht="18.75" customHeight="1" x14ac:dyDescent="0.35">
      <c r="A513" s="77"/>
      <c r="B513" s="77"/>
      <c r="C513" s="77"/>
      <c r="D513" s="77"/>
    </row>
    <row r="514" spans="1:4" ht="18.75" customHeight="1" x14ac:dyDescent="0.35">
      <c r="A514" s="77"/>
      <c r="B514" s="77"/>
      <c r="C514" s="77"/>
      <c r="D514" s="77"/>
    </row>
    <row r="515" spans="1:4" ht="18.75" customHeight="1" x14ac:dyDescent="0.35">
      <c r="A515" s="77"/>
      <c r="B515" s="77"/>
      <c r="C515" s="77"/>
      <c r="D515" s="77"/>
    </row>
    <row r="516" spans="1:4" ht="18.75" customHeight="1" x14ac:dyDescent="0.35">
      <c r="A516" s="77"/>
      <c r="B516" s="77"/>
      <c r="C516" s="77"/>
      <c r="D516" s="77"/>
    </row>
    <row r="517" spans="1:4" ht="18.75" customHeight="1" x14ac:dyDescent="0.35">
      <c r="A517" s="77"/>
      <c r="B517" s="77"/>
      <c r="C517" s="77"/>
      <c r="D517" s="77"/>
    </row>
    <row r="518" spans="1:4" ht="18.75" customHeight="1" x14ac:dyDescent="0.35">
      <c r="A518" s="77"/>
      <c r="B518" s="77"/>
      <c r="C518" s="77"/>
      <c r="D518" s="77"/>
    </row>
    <row r="519" spans="1:4" ht="18.75" customHeight="1" x14ac:dyDescent="0.35">
      <c r="A519" s="77"/>
      <c r="B519" s="77"/>
      <c r="C519" s="77"/>
      <c r="D519" s="77"/>
    </row>
    <row r="520" spans="1:4" ht="18.75" customHeight="1" x14ac:dyDescent="0.35">
      <c r="A520" s="77"/>
      <c r="B520" s="77"/>
      <c r="C520" s="77"/>
      <c r="D520" s="77"/>
    </row>
    <row r="521" spans="1:4" ht="18.75" customHeight="1" x14ac:dyDescent="0.35">
      <c r="A521" s="77"/>
      <c r="B521" s="77"/>
      <c r="C521" s="77"/>
      <c r="D521" s="77"/>
    </row>
    <row r="522" spans="1:4" ht="18.75" customHeight="1" x14ac:dyDescent="0.35">
      <c r="A522" s="77"/>
      <c r="B522" s="77"/>
      <c r="C522" s="77"/>
      <c r="D522" s="77"/>
    </row>
    <row r="523" spans="1:4" ht="18.75" customHeight="1" x14ac:dyDescent="0.35">
      <c r="A523" s="77"/>
      <c r="B523" s="77"/>
      <c r="C523" s="77"/>
      <c r="D523" s="77"/>
    </row>
    <row r="524" spans="1:4" ht="18.75" customHeight="1" x14ac:dyDescent="0.35">
      <c r="A524" s="77"/>
      <c r="B524" s="77"/>
      <c r="C524" s="77"/>
      <c r="D524" s="77"/>
    </row>
    <row r="525" spans="1:4" ht="18.75" customHeight="1" x14ac:dyDescent="0.35">
      <c r="A525" s="77"/>
      <c r="B525" s="77"/>
      <c r="C525" s="77"/>
      <c r="D525" s="77"/>
    </row>
    <row r="526" spans="1:4" ht="18.75" customHeight="1" x14ac:dyDescent="0.35">
      <c r="A526" s="77"/>
      <c r="B526" s="77"/>
      <c r="C526" s="77"/>
      <c r="D526" s="77"/>
    </row>
    <row r="527" spans="1:4" ht="18.75" customHeight="1" x14ac:dyDescent="0.35">
      <c r="A527" s="77"/>
      <c r="B527" s="77"/>
      <c r="C527" s="77"/>
      <c r="D527" s="77"/>
    </row>
    <row r="528" spans="1:4" ht="18.75" customHeight="1" x14ac:dyDescent="0.35">
      <c r="A528" s="77"/>
      <c r="B528" s="77"/>
      <c r="C528" s="77"/>
      <c r="D528" s="77"/>
    </row>
    <row r="529" spans="1:4" ht="18.75" customHeight="1" x14ac:dyDescent="0.35">
      <c r="A529" s="77"/>
      <c r="B529" s="77"/>
      <c r="C529" s="77"/>
      <c r="D529" s="77"/>
    </row>
    <row r="530" spans="1:4" ht="18.75" customHeight="1" x14ac:dyDescent="0.35">
      <c r="A530" s="77"/>
      <c r="B530" s="77"/>
      <c r="C530" s="77"/>
      <c r="D530" s="77"/>
    </row>
    <row r="531" spans="1:4" ht="18.75" customHeight="1" x14ac:dyDescent="0.35">
      <c r="A531" s="77"/>
      <c r="B531" s="77"/>
      <c r="C531" s="77"/>
      <c r="D531" s="77"/>
    </row>
    <row r="532" spans="1:4" ht="18.75" customHeight="1" x14ac:dyDescent="0.35">
      <c r="A532" s="77"/>
      <c r="B532" s="77"/>
      <c r="C532" s="77"/>
      <c r="D532" s="77"/>
    </row>
    <row r="533" spans="1:4" ht="18.75" customHeight="1" x14ac:dyDescent="0.35">
      <c r="A533" s="77"/>
      <c r="B533" s="77"/>
      <c r="C533" s="77"/>
      <c r="D533" s="77"/>
    </row>
    <row r="534" spans="1:4" ht="18.75" customHeight="1" x14ac:dyDescent="0.35">
      <c r="A534" s="77"/>
      <c r="B534" s="77"/>
      <c r="C534" s="77"/>
      <c r="D534" s="77"/>
    </row>
    <row r="535" spans="1:4" ht="18.75" customHeight="1" x14ac:dyDescent="0.35">
      <c r="A535" s="77"/>
      <c r="B535" s="77"/>
      <c r="C535" s="77"/>
      <c r="D535" s="77"/>
    </row>
    <row r="536" spans="1:4" ht="18.75" customHeight="1" x14ac:dyDescent="0.35">
      <c r="A536" s="77"/>
      <c r="B536" s="77"/>
      <c r="C536" s="77"/>
      <c r="D536" s="77"/>
    </row>
    <row r="537" spans="1:4" ht="18.75" customHeight="1" x14ac:dyDescent="0.35">
      <c r="A537" s="77"/>
      <c r="B537" s="77"/>
      <c r="C537" s="77"/>
      <c r="D537" s="77"/>
    </row>
    <row r="538" spans="1:4" ht="18.75" customHeight="1" x14ac:dyDescent="0.35">
      <c r="A538" s="77"/>
      <c r="B538" s="77"/>
      <c r="C538" s="77"/>
      <c r="D538" s="77"/>
    </row>
    <row r="539" spans="1:4" ht="18.75" customHeight="1" x14ac:dyDescent="0.35">
      <c r="A539" s="77"/>
      <c r="B539" s="77"/>
      <c r="C539" s="77"/>
      <c r="D539" s="77"/>
    </row>
    <row r="540" spans="1:4" ht="18.75" customHeight="1" x14ac:dyDescent="0.35">
      <c r="A540" s="77"/>
      <c r="B540" s="77"/>
      <c r="C540" s="77"/>
      <c r="D540" s="77"/>
    </row>
    <row r="541" spans="1:4" ht="18.75" customHeight="1" x14ac:dyDescent="0.35">
      <c r="A541" s="77"/>
      <c r="B541" s="77"/>
      <c r="C541" s="77"/>
      <c r="D541" s="77"/>
    </row>
    <row r="542" spans="1:4" ht="18.75" customHeight="1" x14ac:dyDescent="0.35">
      <c r="A542" s="77"/>
      <c r="B542" s="77"/>
      <c r="C542" s="77"/>
      <c r="D542" s="77"/>
    </row>
    <row r="543" spans="1:4" ht="18.75" customHeight="1" x14ac:dyDescent="0.35">
      <c r="A543" s="77"/>
      <c r="B543" s="77"/>
      <c r="C543" s="77"/>
      <c r="D543" s="77"/>
    </row>
    <row r="544" spans="1:4" ht="18.75" customHeight="1" x14ac:dyDescent="0.35">
      <c r="A544" s="77"/>
      <c r="B544" s="77"/>
      <c r="C544" s="77"/>
      <c r="D544" s="77"/>
    </row>
    <row r="545" spans="1:4" ht="18.75" customHeight="1" x14ac:dyDescent="0.35">
      <c r="A545" s="77"/>
      <c r="B545" s="77"/>
      <c r="C545" s="77"/>
      <c r="D545" s="77"/>
    </row>
    <row r="546" spans="1:4" ht="18.75" customHeight="1" x14ac:dyDescent="0.35">
      <c r="A546" s="77"/>
      <c r="B546" s="77"/>
      <c r="C546" s="77"/>
      <c r="D546" s="77"/>
    </row>
    <row r="547" spans="1:4" ht="18.75" customHeight="1" x14ac:dyDescent="0.35">
      <c r="A547" s="77"/>
      <c r="B547" s="77"/>
      <c r="C547" s="77"/>
      <c r="D547" s="77"/>
    </row>
    <row r="548" spans="1:4" ht="18.75" customHeight="1" x14ac:dyDescent="0.35">
      <c r="A548" s="77"/>
      <c r="B548" s="77"/>
      <c r="C548" s="77"/>
      <c r="D548" s="77"/>
    </row>
    <row r="549" spans="1:4" ht="18.75" customHeight="1" x14ac:dyDescent="0.35">
      <c r="A549" s="77"/>
      <c r="B549" s="77"/>
      <c r="C549" s="77"/>
      <c r="D549" s="77"/>
    </row>
    <row r="550" spans="1:4" ht="18.75" customHeight="1" x14ac:dyDescent="0.35">
      <c r="A550" s="77"/>
      <c r="B550" s="77"/>
      <c r="C550" s="77"/>
      <c r="D550" s="77"/>
    </row>
    <row r="551" spans="1:4" ht="18.75" customHeight="1" x14ac:dyDescent="0.35">
      <c r="A551" s="77"/>
      <c r="B551" s="77"/>
      <c r="C551" s="77"/>
      <c r="D551" s="77"/>
    </row>
    <row r="552" spans="1:4" ht="18.75" customHeight="1" x14ac:dyDescent="0.35">
      <c r="A552" s="77"/>
      <c r="B552" s="77"/>
      <c r="C552" s="77"/>
      <c r="D552" s="77"/>
    </row>
    <row r="553" spans="1:4" ht="18.75" customHeight="1" x14ac:dyDescent="0.35">
      <c r="A553" s="77"/>
      <c r="B553" s="77"/>
      <c r="C553" s="77"/>
      <c r="D553" s="77"/>
    </row>
    <row r="554" spans="1:4" ht="18.75" customHeight="1" x14ac:dyDescent="0.35">
      <c r="A554" s="77"/>
      <c r="B554" s="77"/>
      <c r="C554" s="77"/>
      <c r="D554" s="77"/>
    </row>
    <row r="555" spans="1:4" ht="18.75" customHeight="1" x14ac:dyDescent="0.35">
      <c r="A555" s="77"/>
      <c r="B555" s="77"/>
      <c r="C555" s="77"/>
      <c r="D555" s="77"/>
    </row>
    <row r="556" spans="1:4" ht="18.75" customHeight="1" x14ac:dyDescent="0.35">
      <c r="A556" s="77"/>
      <c r="B556" s="77"/>
      <c r="C556" s="77"/>
      <c r="D556" s="77"/>
    </row>
    <row r="557" spans="1:4" ht="18.75" customHeight="1" x14ac:dyDescent="0.35">
      <c r="A557" s="77"/>
      <c r="B557" s="77"/>
      <c r="C557" s="77"/>
      <c r="D557" s="77"/>
    </row>
    <row r="558" spans="1:4" ht="18.75" customHeight="1" x14ac:dyDescent="0.35">
      <c r="A558" s="77"/>
      <c r="B558" s="77"/>
      <c r="C558" s="77"/>
      <c r="D558" s="77"/>
    </row>
    <row r="559" spans="1:4" ht="18.75" customHeight="1" x14ac:dyDescent="0.35">
      <c r="A559" s="77"/>
      <c r="B559" s="77"/>
      <c r="C559" s="77"/>
      <c r="D559" s="77"/>
    </row>
    <row r="560" spans="1:4" ht="18.75" customHeight="1" x14ac:dyDescent="0.35">
      <c r="A560" s="77"/>
      <c r="B560" s="77"/>
      <c r="C560" s="77"/>
      <c r="D560" s="77"/>
    </row>
    <row r="561" spans="1:4" ht="18.75" customHeight="1" x14ac:dyDescent="0.35">
      <c r="A561" s="77"/>
      <c r="B561" s="77"/>
      <c r="C561" s="77"/>
      <c r="D561" s="77"/>
    </row>
    <row r="562" spans="1:4" ht="18.75" customHeight="1" x14ac:dyDescent="0.35">
      <c r="A562" s="77"/>
      <c r="B562" s="77"/>
      <c r="C562" s="77"/>
      <c r="D562" s="77"/>
    </row>
    <row r="563" spans="1:4" ht="18.75" customHeight="1" x14ac:dyDescent="0.35">
      <c r="A563" s="77"/>
      <c r="B563" s="77"/>
      <c r="C563" s="77"/>
      <c r="D563" s="77"/>
    </row>
    <row r="564" spans="1:4" ht="18.75" customHeight="1" x14ac:dyDescent="0.35">
      <c r="A564" s="77"/>
      <c r="B564" s="77"/>
      <c r="C564" s="77"/>
      <c r="D564" s="77"/>
    </row>
    <row r="565" spans="1:4" ht="18.75" customHeight="1" x14ac:dyDescent="0.35">
      <c r="A565" s="77"/>
      <c r="B565" s="77"/>
      <c r="C565" s="77"/>
      <c r="D565" s="77"/>
    </row>
    <row r="566" spans="1:4" ht="18.75" customHeight="1" x14ac:dyDescent="0.35">
      <c r="A566" s="77"/>
      <c r="B566" s="77"/>
      <c r="C566" s="77"/>
      <c r="D566" s="77"/>
    </row>
    <row r="567" spans="1:4" ht="18.75" customHeight="1" x14ac:dyDescent="0.35">
      <c r="A567" s="77"/>
      <c r="B567" s="77"/>
      <c r="C567" s="77"/>
      <c r="D567" s="77"/>
    </row>
    <row r="568" spans="1:4" ht="18.75" customHeight="1" x14ac:dyDescent="0.35">
      <c r="A568" s="77"/>
      <c r="B568" s="77"/>
      <c r="C568" s="77"/>
      <c r="D568" s="77"/>
    </row>
    <row r="569" spans="1:4" ht="18.75" customHeight="1" x14ac:dyDescent="0.35">
      <c r="A569" s="77"/>
      <c r="B569" s="77"/>
      <c r="C569" s="77"/>
      <c r="D569" s="77"/>
    </row>
    <row r="570" spans="1:4" ht="18.75" customHeight="1" x14ac:dyDescent="0.35">
      <c r="A570" s="77"/>
      <c r="B570" s="77"/>
      <c r="C570" s="77"/>
      <c r="D570" s="77"/>
    </row>
    <row r="571" spans="1:4" ht="18.75" customHeight="1" x14ac:dyDescent="0.35">
      <c r="A571" s="77"/>
      <c r="B571" s="77"/>
      <c r="C571" s="77"/>
      <c r="D571" s="77"/>
    </row>
    <row r="572" spans="1:4" ht="18.75" customHeight="1" x14ac:dyDescent="0.35">
      <c r="A572" s="77"/>
      <c r="B572" s="77"/>
      <c r="C572" s="77"/>
      <c r="D572" s="77"/>
    </row>
    <row r="573" spans="1:4" ht="18.75" customHeight="1" x14ac:dyDescent="0.35">
      <c r="A573" s="77"/>
      <c r="B573" s="77"/>
      <c r="C573" s="77"/>
      <c r="D573" s="77"/>
    </row>
    <row r="574" spans="1:4" ht="18.75" customHeight="1" x14ac:dyDescent="0.35">
      <c r="A574" s="77"/>
      <c r="B574" s="77"/>
      <c r="C574" s="77"/>
      <c r="D574" s="77"/>
    </row>
    <row r="575" spans="1:4" ht="18.75" customHeight="1" x14ac:dyDescent="0.35">
      <c r="A575" s="77"/>
      <c r="B575" s="77"/>
      <c r="C575" s="77"/>
      <c r="D575" s="77"/>
    </row>
    <row r="576" spans="1:4" ht="18.75" customHeight="1" x14ac:dyDescent="0.35">
      <c r="A576" s="77"/>
      <c r="B576" s="77"/>
      <c r="C576" s="77"/>
      <c r="D576" s="77"/>
    </row>
    <row r="577" spans="1:4" ht="18.75" customHeight="1" x14ac:dyDescent="0.35">
      <c r="A577" s="77"/>
      <c r="B577" s="77"/>
      <c r="C577" s="77"/>
      <c r="D577" s="77"/>
    </row>
    <row r="578" spans="1:4" ht="18.75" customHeight="1" x14ac:dyDescent="0.35">
      <c r="A578" s="77"/>
      <c r="B578" s="77"/>
      <c r="C578" s="77"/>
      <c r="D578" s="77"/>
    </row>
    <row r="579" spans="1:4" ht="18.75" customHeight="1" x14ac:dyDescent="0.35">
      <c r="A579" s="77"/>
      <c r="B579" s="77"/>
      <c r="C579" s="77"/>
      <c r="D579" s="77"/>
    </row>
    <row r="580" spans="1:4" ht="18.75" customHeight="1" x14ac:dyDescent="0.35">
      <c r="A580" s="77"/>
      <c r="B580" s="77"/>
      <c r="C580" s="77"/>
      <c r="D580" s="77"/>
    </row>
    <row r="581" spans="1:4" ht="18.75" customHeight="1" x14ac:dyDescent="0.35">
      <c r="A581" s="77"/>
      <c r="B581" s="77"/>
      <c r="C581" s="77"/>
      <c r="D581" s="77"/>
    </row>
    <row r="582" spans="1:4" ht="18.75" customHeight="1" x14ac:dyDescent="0.35">
      <c r="A582" s="77"/>
      <c r="B582" s="77"/>
      <c r="C582" s="77"/>
      <c r="D582" s="77"/>
    </row>
    <row r="583" spans="1:4" ht="18.75" customHeight="1" x14ac:dyDescent="0.35">
      <c r="A583" s="77"/>
      <c r="B583" s="77"/>
      <c r="C583" s="77"/>
      <c r="D583" s="77"/>
    </row>
    <row r="584" spans="1:4" ht="18.75" customHeight="1" x14ac:dyDescent="0.35">
      <c r="A584" s="77"/>
      <c r="B584" s="77"/>
      <c r="C584" s="77"/>
      <c r="D584" s="77"/>
    </row>
    <row r="585" spans="1:4" ht="18.75" customHeight="1" x14ac:dyDescent="0.35">
      <c r="A585" s="77"/>
      <c r="B585" s="77"/>
      <c r="C585" s="77"/>
      <c r="D585" s="77"/>
    </row>
    <row r="586" spans="1:4" ht="18.75" customHeight="1" x14ac:dyDescent="0.35">
      <c r="A586" s="77"/>
      <c r="B586" s="77"/>
      <c r="C586" s="77"/>
      <c r="D586" s="77"/>
    </row>
    <row r="587" spans="1:4" ht="18.75" customHeight="1" x14ac:dyDescent="0.35">
      <c r="A587" s="77"/>
      <c r="B587" s="77"/>
      <c r="C587" s="77"/>
      <c r="D587" s="77"/>
    </row>
    <row r="588" spans="1:4" ht="18.75" customHeight="1" x14ac:dyDescent="0.35">
      <c r="A588" s="77"/>
      <c r="B588" s="77"/>
      <c r="C588" s="77"/>
      <c r="D588" s="77"/>
    </row>
    <row r="589" spans="1:4" ht="18.75" customHeight="1" x14ac:dyDescent="0.35">
      <c r="A589" s="77"/>
      <c r="B589" s="77"/>
      <c r="C589" s="77"/>
      <c r="D589" s="77"/>
    </row>
    <row r="590" spans="1:4" ht="18.75" customHeight="1" x14ac:dyDescent="0.35">
      <c r="A590" s="77"/>
      <c r="B590" s="77"/>
      <c r="C590" s="77"/>
      <c r="D590" s="77"/>
    </row>
    <row r="591" spans="1:4" ht="18.75" customHeight="1" x14ac:dyDescent="0.35">
      <c r="A591" s="77"/>
      <c r="B591" s="77"/>
      <c r="C591" s="77"/>
      <c r="D591" s="77"/>
    </row>
    <row r="592" spans="1:4" ht="18.75" customHeight="1" x14ac:dyDescent="0.35">
      <c r="A592" s="77"/>
      <c r="B592" s="77"/>
      <c r="C592" s="77"/>
      <c r="D592" s="77"/>
    </row>
    <row r="593" spans="1:4" ht="18.75" customHeight="1" x14ac:dyDescent="0.35">
      <c r="A593" s="77"/>
      <c r="B593" s="77"/>
      <c r="C593" s="77"/>
      <c r="D593" s="77"/>
    </row>
    <row r="594" spans="1:4" ht="18.75" customHeight="1" x14ac:dyDescent="0.35">
      <c r="A594" s="77"/>
      <c r="B594" s="77"/>
      <c r="C594" s="77"/>
      <c r="D594" s="77"/>
    </row>
    <row r="595" spans="1:4" ht="18.75" customHeight="1" x14ac:dyDescent="0.35">
      <c r="A595" s="77"/>
      <c r="B595" s="77"/>
      <c r="C595" s="77"/>
      <c r="D595" s="77"/>
    </row>
    <row r="596" spans="1:4" ht="18.75" customHeight="1" x14ac:dyDescent="0.35">
      <c r="A596" s="77"/>
      <c r="B596" s="77"/>
      <c r="C596" s="77"/>
      <c r="D596" s="77"/>
    </row>
    <row r="597" spans="1:4" ht="18.75" customHeight="1" x14ac:dyDescent="0.35">
      <c r="A597" s="77"/>
      <c r="B597" s="77"/>
      <c r="C597" s="77"/>
      <c r="D597" s="77"/>
    </row>
    <row r="598" spans="1:4" ht="18.75" customHeight="1" x14ac:dyDescent="0.35">
      <c r="A598" s="77"/>
      <c r="B598" s="77"/>
      <c r="C598" s="77"/>
      <c r="D598" s="77"/>
    </row>
    <row r="599" spans="1:4" ht="18.75" customHeight="1" x14ac:dyDescent="0.35">
      <c r="A599" s="77"/>
      <c r="B599" s="77"/>
      <c r="C599" s="77"/>
      <c r="D599" s="77"/>
    </row>
    <row r="600" spans="1:4" ht="18.75" customHeight="1" x14ac:dyDescent="0.35">
      <c r="A600" s="77"/>
      <c r="B600" s="77"/>
      <c r="C600" s="77"/>
      <c r="D600" s="77"/>
    </row>
    <row r="601" spans="1:4" ht="18.75" customHeight="1" x14ac:dyDescent="0.35">
      <c r="A601" s="77"/>
      <c r="B601" s="77"/>
      <c r="C601" s="77"/>
      <c r="D601" s="77"/>
    </row>
    <row r="602" spans="1:4" ht="18.75" customHeight="1" x14ac:dyDescent="0.35">
      <c r="A602" s="77"/>
      <c r="B602" s="77"/>
      <c r="C602" s="77"/>
      <c r="D602" s="77"/>
    </row>
    <row r="603" spans="1:4" ht="18.75" customHeight="1" x14ac:dyDescent="0.35">
      <c r="A603" s="77"/>
      <c r="B603" s="77"/>
      <c r="C603" s="77"/>
      <c r="D603" s="77"/>
    </row>
    <row r="604" spans="1:4" ht="18.75" customHeight="1" x14ac:dyDescent="0.35">
      <c r="A604" s="77"/>
      <c r="B604" s="77"/>
      <c r="C604" s="77"/>
      <c r="D604" s="77"/>
    </row>
    <row r="605" spans="1:4" ht="18.75" customHeight="1" x14ac:dyDescent="0.35">
      <c r="A605" s="77"/>
      <c r="B605" s="77"/>
      <c r="C605" s="77"/>
      <c r="D605" s="77"/>
    </row>
    <row r="606" spans="1:4" ht="18.75" customHeight="1" x14ac:dyDescent="0.35">
      <c r="A606" s="77"/>
      <c r="B606" s="77"/>
      <c r="C606" s="77"/>
      <c r="D606" s="77"/>
    </row>
    <row r="607" spans="1:4" ht="18.75" customHeight="1" x14ac:dyDescent="0.35">
      <c r="A607" s="77"/>
      <c r="B607" s="77"/>
      <c r="C607" s="77"/>
      <c r="D607" s="77"/>
    </row>
    <row r="608" spans="1:4" ht="18.75" customHeight="1" x14ac:dyDescent="0.35">
      <c r="A608" s="77"/>
      <c r="B608" s="77"/>
      <c r="C608" s="77"/>
      <c r="D608" s="77"/>
    </row>
    <row r="609" spans="1:4" ht="18.75" customHeight="1" x14ac:dyDescent="0.35">
      <c r="A609" s="77"/>
      <c r="B609" s="77"/>
      <c r="C609" s="77"/>
      <c r="D609" s="77"/>
    </row>
    <row r="610" spans="1:4" ht="18.75" customHeight="1" x14ac:dyDescent="0.35">
      <c r="A610" s="77"/>
      <c r="B610" s="77"/>
      <c r="C610" s="77"/>
      <c r="D610" s="77"/>
    </row>
    <row r="611" spans="1:4" ht="18.75" customHeight="1" x14ac:dyDescent="0.35">
      <c r="A611" s="77"/>
      <c r="B611" s="77"/>
      <c r="C611" s="77"/>
      <c r="D611" s="77"/>
    </row>
    <row r="612" spans="1:4" ht="18.75" customHeight="1" x14ac:dyDescent="0.35">
      <c r="A612" s="77"/>
      <c r="B612" s="77"/>
      <c r="C612" s="77"/>
      <c r="D612" s="77"/>
    </row>
    <row r="613" spans="1:4" ht="18.75" customHeight="1" x14ac:dyDescent="0.35">
      <c r="A613" s="77"/>
      <c r="B613" s="77"/>
      <c r="C613" s="77"/>
      <c r="D613" s="77"/>
    </row>
    <row r="614" spans="1:4" ht="18.75" customHeight="1" x14ac:dyDescent="0.35">
      <c r="A614" s="77"/>
      <c r="B614" s="77"/>
      <c r="C614" s="77"/>
      <c r="D614" s="77"/>
    </row>
    <row r="615" spans="1:4" ht="18.75" customHeight="1" x14ac:dyDescent="0.35">
      <c r="A615" s="77"/>
      <c r="B615" s="77"/>
      <c r="C615" s="77"/>
      <c r="D615" s="77"/>
    </row>
    <row r="616" spans="1:4" ht="18.75" customHeight="1" x14ac:dyDescent="0.35">
      <c r="A616" s="77"/>
      <c r="B616" s="77"/>
      <c r="C616" s="77"/>
      <c r="D616" s="77"/>
    </row>
    <row r="617" spans="1:4" ht="18.75" customHeight="1" x14ac:dyDescent="0.35">
      <c r="A617" s="77"/>
      <c r="B617" s="77"/>
      <c r="C617" s="77"/>
      <c r="D617" s="77"/>
    </row>
    <row r="618" spans="1:4" ht="18.75" customHeight="1" x14ac:dyDescent="0.35">
      <c r="A618" s="77"/>
      <c r="B618" s="77"/>
      <c r="C618" s="77"/>
      <c r="D618" s="77"/>
    </row>
    <row r="619" spans="1:4" ht="18.75" customHeight="1" x14ac:dyDescent="0.35">
      <c r="A619" s="77"/>
      <c r="B619" s="77"/>
      <c r="C619" s="77"/>
      <c r="D619" s="77"/>
    </row>
    <row r="620" spans="1:4" ht="18.75" customHeight="1" x14ac:dyDescent="0.35">
      <c r="A620" s="77"/>
      <c r="B620" s="77"/>
      <c r="C620" s="77"/>
      <c r="D620" s="77"/>
    </row>
    <row r="621" spans="1:4" ht="18.75" customHeight="1" x14ac:dyDescent="0.35">
      <c r="A621" s="77"/>
      <c r="B621" s="77"/>
      <c r="C621" s="77"/>
      <c r="D621" s="77"/>
    </row>
    <row r="622" spans="1:4" ht="18.75" customHeight="1" x14ac:dyDescent="0.35">
      <c r="A622" s="77"/>
      <c r="B622" s="77"/>
      <c r="C622" s="77"/>
      <c r="D622" s="77"/>
    </row>
    <row r="623" spans="1:4" ht="18.75" customHeight="1" x14ac:dyDescent="0.35">
      <c r="A623" s="77"/>
      <c r="B623" s="77"/>
      <c r="C623" s="77"/>
      <c r="D623" s="77"/>
    </row>
    <row r="624" spans="1:4" ht="18.75" customHeight="1" x14ac:dyDescent="0.35">
      <c r="A624" s="77"/>
      <c r="B624" s="77"/>
      <c r="C624" s="77"/>
      <c r="D624" s="77"/>
    </row>
    <row r="625" spans="1:4" ht="18.75" customHeight="1" x14ac:dyDescent="0.35">
      <c r="A625" s="77"/>
      <c r="B625" s="77"/>
      <c r="C625" s="77"/>
      <c r="D625" s="77"/>
    </row>
    <row r="626" spans="1:4" ht="18.75" customHeight="1" x14ac:dyDescent="0.35">
      <c r="A626" s="77"/>
      <c r="B626" s="77"/>
      <c r="C626" s="77"/>
      <c r="D626" s="77"/>
    </row>
    <row r="627" spans="1:4" ht="18.75" customHeight="1" x14ac:dyDescent="0.35">
      <c r="A627" s="77"/>
      <c r="B627" s="77"/>
      <c r="C627" s="77"/>
      <c r="D627" s="77"/>
    </row>
    <row r="628" spans="1:4" ht="18.75" customHeight="1" x14ac:dyDescent="0.35">
      <c r="A628" s="77"/>
      <c r="B628" s="77"/>
      <c r="C628" s="77"/>
      <c r="D628" s="77"/>
    </row>
    <row r="629" spans="1:4" ht="18.75" customHeight="1" x14ac:dyDescent="0.35">
      <c r="A629" s="77"/>
      <c r="B629" s="77"/>
      <c r="C629" s="77"/>
      <c r="D629" s="77"/>
    </row>
    <row r="630" spans="1:4" ht="18.75" customHeight="1" x14ac:dyDescent="0.35">
      <c r="A630" s="77"/>
      <c r="B630" s="77"/>
      <c r="C630" s="77"/>
      <c r="D630" s="77"/>
    </row>
    <row r="631" spans="1:4" ht="18.75" customHeight="1" x14ac:dyDescent="0.35">
      <c r="A631" s="77"/>
      <c r="B631" s="77"/>
      <c r="C631" s="77"/>
      <c r="D631" s="77"/>
    </row>
    <row r="632" spans="1:4" ht="18.75" customHeight="1" x14ac:dyDescent="0.35">
      <c r="A632" s="77"/>
      <c r="B632" s="77"/>
      <c r="C632" s="77"/>
      <c r="D632" s="77"/>
    </row>
    <row r="633" spans="1:4" ht="18.75" customHeight="1" x14ac:dyDescent="0.35">
      <c r="A633" s="77"/>
      <c r="B633" s="77"/>
      <c r="C633" s="77"/>
      <c r="D633" s="77"/>
    </row>
    <row r="634" spans="1:4" ht="18.75" customHeight="1" x14ac:dyDescent="0.35">
      <c r="A634" s="77"/>
      <c r="B634" s="77"/>
      <c r="C634" s="77"/>
      <c r="D634" s="77"/>
    </row>
    <row r="635" spans="1:4" ht="18.75" customHeight="1" x14ac:dyDescent="0.35">
      <c r="A635" s="77"/>
      <c r="B635" s="77"/>
      <c r="C635" s="77"/>
      <c r="D635" s="77"/>
    </row>
    <row r="636" spans="1:4" ht="18.75" customHeight="1" x14ac:dyDescent="0.35">
      <c r="A636" s="77"/>
      <c r="B636" s="77"/>
      <c r="C636" s="77"/>
      <c r="D636" s="77"/>
    </row>
    <row r="637" spans="1:4" ht="18.75" customHeight="1" x14ac:dyDescent="0.35">
      <c r="A637" s="77"/>
      <c r="B637" s="77"/>
      <c r="C637" s="77"/>
      <c r="D637" s="77"/>
    </row>
    <row r="638" spans="1:4" ht="18.75" customHeight="1" x14ac:dyDescent="0.35">
      <c r="A638" s="77"/>
      <c r="B638" s="77"/>
      <c r="C638" s="77"/>
      <c r="D638" s="77"/>
    </row>
    <row r="639" spans="1:4" ht="18.75" customHeight="1" x14ac:dyDescent="0.35">
      <c r="A639" s="77"/>
      <c r="B639" s="77"/>
      <c r="C639" s="77"/>
      <c r="D639" s="77"/>
    </row>
    <row r="640" spans="1:4" ht="18.75" customHeight="1" x14ac:dyDescent="0.35">
      <c r="A640" s="77"/>
      <c r="B640" s="77"/>
      <c r="C640" s="77"/>
      <c r="D640" s="77"/>
    </row>
    <row r="641" spans="1:4" ht="18.75" customHeight="1" x14ac:dyDescent="0.35">
      <c r="A641" s="77"/>
      <c r="B641" s="77"/>
      <c r="C641" s="77"/>
      <c r="D641" s="77"/>
    </row>
    <row r="642" spans="1:4" ht="18.75" customHeight="1" x14ac:dyDescent="0.35">
      <c r="A642" s="77"/>
      <c r="B642" s="77"/>
      <c r="C642" s="77"/>
      <c r="D642" s="77"/>
    </row>
    <row r="643" spans="1:4" ht="18.75" customHeight="1" x14ac:dyDescent="0.35">
      <c r="A643" s="77"/>
      <c r="B643" s="77"/>
      <c r="C643" s="77"/>
      <c r="D643" s="77"/>
    </row>
    <row r="644" spans="1:4" ht="18.75" customHeight="1" x14ac:dyDescent="0.35">
      <c r="A644" s="77"/>
      <c r="B644" s="77"/>
      <c r="C644" s="77"/>
      <c r="D644" s="77"/>
    </row>
    <row r="645" spans="1:4" ht="18.75" customHeight="1" x14ac:dyDescent="0.35">
      <c r="A645" s="77"/>
      <c r="B645" s="77"/>
      <c r="C645" s="77"/>
      <c r="D645" s="77"/>
    </row>
    <row r="646" spans="1:4" ht="18.75" customHeight="1" x14ac:dyDescent="0.35">
      <c r="A646" s="77"/>
      <c r="B646" s="77"/>
      <c r="C646" s="77"/>
      <c r="D646" s="77"/>
    </row>
    <row r="647" spans="1:4" ht="18.75" customHeight="1" x14ac:dyDescent="0.35">
      <c r="A647" s="77"/>
      <c r="B647" s="77"/>
      <c r="C647" s="77"/>
      <c r="D647" s="77"/>
    </row>
    <row r="648" spans="1:4" ht="18.75" customHeight="1" x14ac:dyDescent="0.35">
      <c r="A648" s="77"/>
      <c r="B648" s="77"/>
      <c r="C648" s="77"/>
      <c r="D648" s="77"/>
    </row>
    <row r="649" spans="1:4" ht="18.75" customHeight="1" x14ac:dyDescent="0.35">
      <c r="A649" s="77"/>
      <c r="B649" s="77"/>
      <c r="C649" s="77"/>
      <c r="D649" s="77"/>
    </row>
    <row r="650" spans="1:4" ht="18.75" customHeight="1" x14ac:dyDescent="0.35">
      <c r="A650" s="77"/>
      <c r="B650" s="77"/>
      <c r="C650" s="77"/>
      <c r="D650" s="77"/>
    </row>
    <row r="651" spans="1:4" ht="18.75" customHeight="1" x14ac:dyDescent="0.35">
      <c r="A651" s="77"/>
      <c r="B651" s="77"/>
      <c r="C651" s="77"/>
      <c r="D651" s="77"/>
    </row>
    <row r="652" spans="1:4" ht="18.75" customHeight="1" x14ac:dyDescent="0.35">
      <c r="A652" s="77"/>
      <c r="B652" s="77"/>
      <c r="C652" s="77"/>
      <c r="D652" s="77"/>
    </row>
    <row r="653" spans="1:4" ht="18.75" customHeight="1" x14ac:dyDescent="0.35">
      <c r="A653" s="77"/>
      <c r="B653" s="77"/>
      <c r="C653" s="77"/>
      <c r="D653" s="77"/>
    </row>
    <row r="654" spans="1:4" ht="18.75" customHeight="1" x14ac:dyDescent="0.35">
      <c r="A654" s="77"/>
      <c r="B654" s="77"/>
      <c r="C654" s="77"/>
      <c r="D654" s="77"/>
    </row>
    <row r="655" spans="1:4" ht="18.75" customHeight="1" x14ac:dyDescent="0.35">
      <c r="A655" s="77"/>
      <c r="B655" s="77"/>
      <c r="C655" s="77"/>
      <c r="D655" s="77"/>
    </row>
    <row r="656" spans="1:4" ht="18.75" customHeight="1" x14ac:dyDescent="0.35">
      <c r="A656" s="77"/>
      <c r="B656" s="77"/>
      <c r="C656" s="77"/>
      <c r="D656" s="77"/>
    </row>
    <row r="657" spans="1:4" ht="18.75" customHeight="1" x14ac:dyDescent="0.35">
      <c r="A657" s="77"/>
      <c r="B657" s="77"/>
      <c r="C657" s="77"/>
      <c r="D657" s="77"/>
    </row>
    <row r="658" spans="1:4" ht="18.75" customHeight="1" x14ac:dyDescent="0.35">
      <c r="A658" s="77"/>
      <c r="B658" s="77"/>
      <c r="C658" s="77"/>
      <c r="D658" s="77"/>
    </row>
    <row r="659" spans="1:4" ht="18.75" customHeight="1" x14ac:dyDescent="0.35">
      <c r="A659" s="77"/>
      <c r="B659" s="77"/>
      <c r="C659" s="77"/>
      <c r="D659" s="77"/>
    </row>
    <row r="660" spans="1:4" ht="18.75" customHeight="1" x14ac:dyDescent="0.35">
      <c r="A660" s="77"/>
      <c r="B660" s="77"/>
      <c r="C660" s="77"/>
      <c r="D660" s="77"/>
    </row>
    <row r="661" spans="1:4" ht="18.75" customHeight="1" x14ac:dyDescent="0.35">
      <c r="A661" s="77"/>
      <c r="B661" s="77"/>
      <c r="C661" s="77"/>
      <c r="D661" s="77"/>
    </row>
    <row r="662" spans="1:4" ht="18.75" customHeight="1" x14ac:dyDescent="0.35">
      <c r="A662" s="77"/>
      <c r="B662" s="77"/>
      <c r="C662" s="77"/>
      <c r="D662" s="77"/>
    </row>
    <row r="663" spans="1:4" ht="18.75" customHeight="1" x14ac:dyDescent="0.35">
      <c r="A663" s="77"/>
      <c r="B663" s="77"/>
      <c r="C663" s="77"/>
      <c r="D663" s="77"/>
    </row>
    <row r="664" spans="1:4" ht="18.75" customHeight="1" x14ac:dyDescent="0.35">
      <c r="A664" s="77"/>
      <c r="B664" s="77"/>
      <c r="C664" s="77"/>
      <c r="D664" s="77"/>
    </row>
    <row r="665" spans="1:4" ht="18.75" customHeight="1" x14ac:dyDescent="0.35">
      <c r="A665" s="77"/>
      <c r="B665" s="77"/>
      <c r="C665" s="77"/>
      <c r="D665" s="77"/>
    </row>
    <row r="666" spans="1:4" ht="18.75" customHeight="1" x14ac:dyDescent="0.35">
      <c r="A666" s="77"/>
      <c r="B666" s="77"/>
      <c r="C666" s="77"/>
      <c r="D666" s="77"/>
    </row>
    <row r="667" spans="1:4" ht="18.75" customHeight="1" x14ac:dyDescent="0.35">
      <c r="A667" s="77"/>
      <c r="B667" s="77"/>
      <c r="C667" s="77"/>
      <c r="D667" s="77"/>
    </row>
    <row r="668" spans="1:4" ht="18.75" customHeight="1" x14ac:dyDescent="0.35">
      <c r="A668" s="77"/>
      <c r="B668" s="77"/>
      <c r="C668" s="77"/>
      <c r="D668" s="77"/>
    </row>
    <row r="669" spans="1:4" ht="18.75" customHeight="1" x14ac:dyDescent="0.35">
      <c r="A669" s="77"/>
      <c r="B669" s="77"/>
      <c r="C669" s="77"/>
      <c r="D669" s="77"/>
    </row>
    <row r="670" spans="1:4" ht="18.75" customHeight="1" x14ac:dyDescent="0.35">
      <c r="A670" s="77"/>
      <c r="B670" s="77"/>
      <c r="C670" s="77"/>
      <c r="D670" s="77"/>
    </row>
    <row r="671" spans="1:4" ht="18.75" customHeight="1" x14ac:dyDescent="0.35">
      <c r="A671" s="77"/>
      <c r="B671" s="77"/>
      <c r="C671" s="77"/>
      <c r="D671" s="77"/>
    </row>
    <row r="672" spans="1:4" ht="18.75" customHeight="1" x14ac:dyDescent="0.35">
      <c r="A672" s="77"/>
      <c r="B672" s="77"/>
      <c r="C672" s="77"/>
      <c r="D672" s="77"/>
    </row>
    <row r="673" spans="1:4" ht="18.75" customHeight="1" x14ac:dyDescent="0.35">
      <c r="A673" s="77"/>
      <c r="B673" s="77"/>
      <c r="C673" s="77"/>
      <c r="D673" s="77"/>
    </row>
    <row r="674" spans="1:4" ht="18.75" customHeight="1" x14ac:dyDescent="0.35">
      <c r="A674" s="77"/>
      <c r="B674" s="77"/>
      <c r="C674" s="77"/>
      <c r="D674" s="77"/>
    </row>
    <row r="675" spans="1:4" ht="18.75" customHeight="1" x14ac:dyDescent="0.35">
      <c r="A675" s="77"/>
      <c r="B675" s="77"/>
      <c r="C675" s="77"/>
      <c r="D675" s="77"/>
    </row>
    <row r="676" spans="1:4" ht="18.75" customHeight="1" x14ac:dyDescent="0.35">
      <c r="A676" s="77"/>
      <c r="B676" s="77"/>
      <c r="C676" s="77"/>
      <c r="D676" s="77"/>
    </row>
    <row r="677" spans="1:4" ht="18.75" customHeight="1" x14ac:dyDescent="0.35">
      <c r="A677" s="77"/>
      <c r="B677" s="77"/>
      <c r="C677" s="77"/>
      <c r="D677" s="77"/>
    </row>
    <row r="678" spans="1:4" ht="18.75" customHeight="1" x14ac:dyDescent="0.35">
      <c r="A678" s="77"/>
      <c r="B678" s="77"/>
      <c r="C678" s="77"/>
      <c r="D678" s="77"/>
    </row>
    <row r="679" spans="1:4" ht="18.75" customHeight="1" x14ac:dyDescent="0.35">
      <c r="A679" s="77"/>
      <c r="B679" s="77"/>
      <c r="C679" s="77"/>
      <c r="D679" s="77"/>
    </row>
    <row r="680" spans="1:4" ht="18.75" customHeight="1" x14ac:dyDescent="0.35">
      <c r="A680" s="77"/>
      <c r="B680" s="77"/>
      <c r="C680" s="77"/>
      <c r="D680" s="77"/>
    </row>
    <row r="681" spans="1:4" ht="18.75" customHeight="1" x14ac:dyDescent="0.35">
      <c r="A681" s="77"/>
      <c r="B681" s="77"/>
      <c r="C681" s="77"/>
      <c r="D681" s="77"/>
    </row>
    <row r="682" spans="1:4" ht="18.75" customHeight="1" x14ac:dyDescent="0.35">
      <c r="A682" s="77"/>
      <c r="B682" s="77"/>
      <c r="C682" s="77"/>
      <c r="D682" s="77"/>
    </row>
    <row r="683" spans="1:4" ht="18.75" customHeight="1" x14ac:dyDescent="0.35">
      <c r="A683" s="77"/>
      <c r="B683" s="77"/>
      <c r="C683" s="77"/>
      <c r="D683" s="77"/>
    </row>
    <row r="684" spans="1:4" ht="18.75" customHeight="1" x14ac:dyDescent="0.35">
      <c r="A684" s="77"/>
      <c r="B684" s="77"/>
      <c r="C684" s="77"/>
      <c r="D684" s="77"/>
    </row>
    <row r="685" spans="1:4" ht="18.75" customHeight="1" x14ac:dyDescent="0.35">
      <c r="A685" s="77"/>
      <c r="B685" s="77"/>
      <c r="C685" s="77"/>
      <c r="D685" s="77"/>
    </row>
    <row r="686" spans="1:4" ht="18.75" customHeight="1" x14ac:dyDescent="0.35">
      <c r="A686" s="77"/>
      <c r="B686" s="77"/>
      <c r="C686" s="77"/>
      <c r="D686" s="77"/>
    </row>
    <row r="687" spans="1:4" ht="18.75" customHeight="1" x14ac:dyDescent="0.35">
      <c r="A687" s="77"/>
      <c r="B687" s="77"/>
      <c r="C687" s="77"/>
      <c r="D687" s="77"/>
    </row>
    <row r="688" spans="1:4" ht="18.75" customHeight="1" x14ac:dyDescent="0.35">
      <c r="A688" s="77"/>
      <c r="B688" s="77"/>
      <c r="C688" s="77"/>
      <c r="D688" s="77"/>
    </row>
    <row r="689" spans="1:4" ht="18.75" customHeight="1" x14ac:dyDescent="0.35">
      <c r="A689" s="77"/>
      <c r="B689" s="77"/>
      <c r="C689" s="77"/>
      <c r="D689" s="77"/>
    </row>
    <row r="690" spans="1:4" ht="18.75" customHeight="1" x14ac:dyDescent="0.35">
      <c r="A690" s="77"/>
      <c r="B690" s="77"/>
      <c r="C690" s="77"/>
      <c r="D690" s="77"/>
    </row>
    <row r="691" spans="1:4" ht="18.75" customHeight="1" x14ac:dyDescent="0.35">
      <c r="A691" s="77"/>
      <c r="B691" s="77"/>
      <c r="C691" s="77"/>
      <c r="D691" s="77"/>
    </row>
    <row r="692" spans="1:4" ht="18.75" customHeight="1" x14ac:dyDescent="0.35">
      <c r="A692" s="77"/>
      <c r="B692" s="77"/>
      <c r="C692" s="77"/>
      <c r="D692" s="77"/>
    </row>
    <row r="693" spans="1:4" ht="18.75" customHeight="1" x14ac:dyDescent="0.35">
      <c r="A693" s="77"/>
      <c r="B693" s="77"/>
      <c r="C693" s="77"/>
      <c r="D693" s="77"/>
    </row>
    <row r="694" spans="1:4" ht="18.75" customHeight="1" x14ac:dyDescent="0.35">
      <c r="A694" s="77"/>
      <c r="B694" s="77"/>
      <c r="C694" s="77"/>
      <c r="D694" s="77"/>
    </row>
    <row r="695" spans="1:4" ht="18.75" customHeight="1" x14ac:dyDescent="0.35">
      <c r="A695" s="77"/>
      <c r="B695" s="77"/>
      <c r="C695" s="77"/>
      <c r="D695" s="77"/>
    </row>
    <row r="696" spans="1:4" ht="18.75" customHeight="1" x14ac:dyDescent="0.35">
      <c r="A696" s="77"/>
      <c r="B696" s="77"/>
      <c r="C696" s="77"/>
      <c r="D696" s="77"/>
    </row>
    <row r="697" spans="1:4" ht="18.75" customHeight="1" x14ac:dyDescent="0.35">
      <c r="A697" s="77"/>
      <c r="B697" s="77"/>
      <c r="C697" s="77"/>
      <c r="D697" s="77"/>
    </row>
    <row r="698" spans="1:4" ht="18.75" customHeight="1" x14ac:dyDescent="0.35">
      <c r="A698" s="77"/>
      <c r="B698" s="77"/>
      <c r="C698" s="77"/>
      <c r="D698" s="77"/>
    </row>
    <row r="699" spans="1:4" ht="18.75" customHeight="1" x14ac:dyDescent="0.35">
      <c r="A699" s="77"/>
      <c r="B699" s="77"/>
      <c r="C699" s="77"/>
      <c r="D699" s="77"/>
    </row>
    <row r="700" spans="1:4" ht="18.75" customHeight="1" x14ac:dyDescent="0.35">
      <c r="A700" s="77"/>
      <c r="B700" s="77"/>
      <c r="C700" s="77"/>
      <c r="D700" s="77"/>
    </row>
    <row r="701" spans="1:4" ht="18.75" customHeight="1" x14ac:dyDescent="0.35">
      <c r="A701" s="77"/>
      <c r="B701" s="77"/>
      <c r="C701" s="77"/>
      <c r="D701" s="77"/>
    </row>
    <row r="702" spans="1:4" ht="18.75" customHeight="1" x14ac:dyDescent="0.35">
      <c r="A702" s="77"/>
      <c r="B702" s="77"/>
      <c r="C702" s="77"/>
      <c r="D702" s="77"/>
    </row>
    <row r="703" spans="1:4" ht="18.75" customHeight="1" x14ac:dyDescent="0.35">
      <c r="A703" s="77"/>
      <c r="B703" s="77"/>
      <c r="C703" s="77"/>
      <c r="D703" s="77"/>
    </row>
    <row r="704" spans="1:4" ht="18.75" customHeight="1" x14ac:dyDescent="0.35">
      <c r="A704" s="77"/>
      <c r="B704" s="77"/>
      <c r="C704" s="77"/>
      <c r="D704" s="77"/>
    </row>
    <row r="705" spans="1:4" ht="18.75" customHeight="1" x14ac:dyDescent="0.35">
      <c r="A705" s="77"/>
      <c r="B705" s="77"/>
      <c r="C705" s="77"/>
      <c r="D705" s="77"/>
    </row>
    <row r="706" spans="1:4" ht="18.75" customHeight="1" x14ac:dyDescent="0.35">
      <c r="A706" s="77"/>
      <c r="B706" s="77"/>
      <c r="C706" s="77"/>
      <c r="D706" s="77"/>
    </row>
    <row r="707" spans="1:4" ht="18.75" customHeight="1" x14ac:dyDescent="0.35">
      <c r="A707" s="77"/>
      <c r="B707" s="77"/>
      <c r="C707" s="77"/>
      <c r="D707" s="77"/>
    </row>
    <row r="708" spans="1:4" ht="18.75" customHeight="1" x14ac:dyDescent="0.35">
      <c r="A708" s="77"/>
      <c r="B708" s="77"/>
      <c r="C708" s="77"/>
      <c r="D708" s="77"/>
    </row>
    <row r="709" spans="1:4" ht="18.75" customHeight="1" x14ac:dyDescent="0.35">
      <c r="A709" s="77"/>
      <c r="B709" s="77"/>
      <c r="C709" s="77"/>
      <c r="D709" s="77"/>
    </row>
    <row r="710" spans="1:4" ht="18.75" customHeight="1" x14ac:dyDescent="0.35">
      <c r="A710" s="77"/>
      <c r="B710" s="77"/>
      <c r="C710" s="77"/>
      <c r="D710" s="77"/>
    </row>
    <row r="711" spans="1:4" ht="18.75" customHeight="1" x14ac:dyDescent="0.35">
      <c r="A711" s="77"/>
      <c r="B711" s="77"/>
      <c r="C711" s="77"/>
      <c r="D711" s="77"/>
    </row>
    <row r="712" spans="1:4" ht="18.75" customHeight="1" x14ac:dyDescent="0.35">
      <c r="A712" s="77"/>
      <c r="B712" s="77"/>
      <c r="C712" s="77"/>
      <c r="D712" s="77"/>
    </row>
    <row r="713" spans="1:4" ht="18.75" customHeight="1" x14ac:dyDescent="0.35">
      <c r="A713" s="77"/>
      <c r="B713" s="77"/>
      <c r="C713" s="77"/>
      <c r="D713" s="77"/>
    </row>
    <row r="714" spans="1:4" ht="18.75" customHeight="1" x14ac:dyDescent="0.35">
      <c r="A714" s="77"/>
      <c r="B714" s="77"/>
      <c r="C714" s="77"/>
      <c r="D714" s="77"/>
    </row>
    <row r="715" spans="1:4" ht="18.75" customHeight="1" x14ac:dyDescent="0.35">
      <c r="A715" s="77"/>
      <c r="B715" s="77"/>
      <c r="C715" s="77"/>
      <c r="D715" s="77"/>
    </row>
    <row r="716" spans="1:4" ht="18.75" customHeight="1" x14ac:dyDescent="0.35">
      <c r="A716" s="77"/>
      <c r="B716" s="77"/>
      <c r="C716" s="77"/>
      <c r="D716" s="77"/>
    </row>
    <row r="717" spans="1:4" ht="18.75" customHeight="1" x14ac:dyDescent="0.35">
      <c r="A717" s="77"/>
      <c r="B717" s="77"/>
      <c r="C717" s="77"/>
      <c r="D717" s="77"/>
    </row>
    <row r="718" spans="1:4" ht="18.75" customHeight="1" x14ac:dyDescent="0.35">
      <c r="A718" s="77"/>
      <c r="B718" s="77"/>
      <c r="C718" s="77"/>
      <c r="D718" s="77"/>
    </row>
    <row r="719" spans="1:4" ht="18.75" customHeight="1" x14ac:dyDescent="0.35">
      <c r="A719" s="77"/>
      <c r="B719" s="77"/>
      <c r="C719" s="77"/>
      <c r="D719" s="77"/>
    </row>
    <row r="720" spans="1:4" ht="18.75" customHeight="1" x14ac:dyDescent="0.35">
      <c r="A720" s="77"/>
      <c r="B720" s="77"/>
      <c r="C720" s="77"/>
      <c r="D720" s="77"/>
    </row>
    <row r="721" spans="1:4" ht="18.75" customHeight="1" x14ac:dyDescent="0.35">
      <c r="A721" s="77"/>
      <c r="B721" s="77"/>
      <c r="C721" s="77"/>
      <c r="D721" s="77"/>
    </row>
    <row r="722" spans="1:4" ht="18.75" customHeight="1" x14ac:dyDescent="0.35">
      <c r="A722" s="77"/>
      <c r="B722" s="77"/>
      <c r="C722" s="77"/>
      <c r="D722" s="77"/>
    </row>
    <row r="723" spans="1:4" ht="18.75" customHeight="1" x14ac:dyDescent="0.35">
      <c r="A723" s="77"/>
      <c r="B723" s="77"/>
      <c r="C723" s="77"/>
      <c r="D723" s="77"/>
    </row>
    <row r="724" spans="1:4" ht="18.75" customHeight="1" x14ac:dyDescent="0.35">
      <c r="A724" s="77"/>
      <c r="B724" s="77"/>
      <c r="C724" s="77"/>
      <c r="D724" s="77"/>
    </row>
    <row r="725" spans="1:4" ht="18.75" customHeight="1" x14ac:dyDescent="0.35">
      <c r="A725" s="77"/>
      <c r="B725" s="77"/>
      <c r="C725" s="77"/>
      <c r="D725" s="77"/>
    </row>
    <row r="726" spans="1:4" ht="18.75" customHeight="1" x14ac:dyDescent="0.35">
      <c r="A726" s="77"/>
      <c r="B726" s="77"/>
      <c r="C726" s="77"/>
      <c r="D726" s="77"/>
    </row>
    <row r="727" spans="1:4" ht="18.75" customHeight="1" x14ac:dyDescent="0.35">
      <c r="A727" s="77"/>
      <c r="B727" s="77"/>
      <c r="C727" s="77"/>
      <c r="D727" s="77"/>
    </row>
    <row r="728" spans="1:4" ht="18.75" customHeight="1" x14ac:dyDescent="0.35">
      <c r="A728" s="77"/>
      <c r="B728" s="77"/>
      <c r="C728" s="77"/>
      <c r="D728" s="77"/>
    </row>
    <row r="729" spans="1:4" ht="18.75" customHeight="1" x14ac:dyDescent="0.35">
      <c r="A729" s="77"/>
      <c r="B729" s="77"/>
      <c r="C729" s="77"/>
      <c r="D729" s="77"/>
    </row>
    <row r="730" spans="1:4" ht="18.75" customHeight="1" x14ac:dyDescent="0.35">
      <c r="A730" s="77"/>
      <c r="B730" s="77"/>
      <c r="C730" s="77"/>
      <c r="D730" s="77"/>
    </row>
    <row r="731" spans="1:4" ht="18.75" customHeight="1" x14ac:dyDescent="0.35">
      <c r="A731" s="77"/>
      <c r="B731" s="77"/>
      <c r="C731" s="77"/>
      <c r="D731" s="77"/>
    </row>
    <row r="732" spans="1:4" ht="18.75" customHeight="1" x14ac:dyDescent="0.35">
      <c r="A732" s="77"/>
      <c r="B732" s="77"/>
      <c r="C732" s="77"/>
      <c r="D732" s="77"/>
    </row>
    <row r="733" spans="1:4" ht="18.75" customHeight="1" x14ac:dyDescent="0.35">
      <c r="A733" s="77"/>
      <c r="B733" s="77"/>
      <c r="C733" s="77"/>
      <c r="D733" s="77"/>
    </row>
    <row r="734" spans="1:4" ht="18.75" customHeight="1" x14ac:dyDescent="0.35">
      <c r="A734" s="77"/>
      <c r="B734" s="77"/>
      <c r="C734" s="77"/>
      <c r="D734" s="77"/>
    </row>
    <row r="735" spans="1:4" ht="18.75" customHeight="1" x14ac:dyDescent="0.35">
      <c r="A735" s="77"/>
      <c r="B735" s="77"/>
      <c r="C735" s="77"/>
      <c r="D735" s="77"/>
    </row>
    <row r="736" spans="1:4" ht="18.75" customHeight="1" x14ac:dyDescent="0.35">
      <c r="A736" s="77"/>
      <c r="B736" s="77"/>
      <c r="C736" s="77"/>
      <c r="D736" s="77"/>
    </row>
    <row r="737" spans="1:4" ht="18.75" customHeight="1" x14ac:dyDescent="0.35">
      <c r="A737" s="77"/>
      <c r="B737" s="77"/>
      <c r="C737" s="77"/>
      <c r="D737" s="77"/>
    </row>
    <row r="738" spans="1:4" ht="18.75" customHeight="1" x14ac:dyDescent="0.35">
      <c r="A738" s="77"/>
      <c r="B738" s="77"/>
      <c r="C738" s="77"/>
      <c r="D738" s="77"/>
    </row>
    <row r="739" spans="1:4" ht="18.75" customHeight="1" x14ac:dyDescent="0.35">
      <c r="A739" s="77"/>
      <c r="B739" s="77"/>
      <c r="C739" s="77"/>
      <c r="D739" s="77"/>
    </row>
    <row r="740" spans="1:4" ht="18.75" customHeight="1" x14ac:dyDescent="0.35">
      <c r="A740" s="77"/>
      <c r="B740" s="77"/>
      <c r="C740" s="77"/>
      <c r="D740" s="77"/>
    </row>
    <row r="741" spans="1:4" ht="18.75" customHeight="1" x14ac:dyDescent="0.35">
      <c r="A741" s="77"/>
      <c r="B741" s="77"/>
      <c r="C741" s="77"/>
      <c r="D741" s="77"/>
    </row>
    <row r="742" spans="1:4" ht="18.75" customHeight="1" x14ac:dyDescent="0.35">
      <c r="A742" s="77"/>
      <c r="B742" s="77"/>
      <c r="C742" s="77"/>
      <c r="D742" s="77"/>
    </row>
    <row r="743" spans="1:4" ht="18.75" customHeight="1" x14ac:dyDescent="0.35">
      <c r="A743" s="77"/>
      <c r="B743" s="77"/>
      <c r="C743" s="77"/>
      <c r="D743" s="77"/>
    </row>
    <row r="744" spans="1:4" ht="18.75" customHeight="1" x14ac:dyDescent="0.35">
      <c r="A744" s="77"/>
      <c r="B744" s="77"/>
      <c r="C744" s="77"/>
      <c r="D744" s="77"/>
    </row>
    <row r="745" spans="1:4" ht="18.75" customHeight="1" x14ac:dyDescent="0.35">
      <c r="A745" s="77"/>
      <c r="B745" s="77"/>
      <c r="C745" s="77"/>
      <c r="D745" s="77"/>
    </row>
    <row r="746" spans="1:4" ht="18.75" customHeight="1" x14ac:dyDescent="0.35">
      <c r="A746" s="77"/>
      <c r="B746" s="77"/>
      <c r="C746" s="77"/>
      <c r="D746" s="77"/>
    </row>
    <row r="747" spans="1:4" ht="18.75" customHeight="1" x14ac:dyDescent="0.35">
      <c r="A747" s="77"/>
      <c r="B747" s="77"/>
      <c r="C747" s="77"/>
      <c r="D747" s="77"/>
    </row>
    <row r="748" spans="1:4" ht="18.75" customHeight="1" x14ac:dyDescent="0.35">
      <c r="A748" s="77"/>
      <c r="B748" s="77"/>
      <c r="C748" s="77"/>
      <c r="D748" s="77"/>
    </row>
    <row r="749" spans="1:4" ht="18.75" customHeight="1" x14ac:dyDescent="0.35">
      <c r="A749" s="77"/>
      <c r="B749" s="77"/>
      <c r="C749" s="77"/>
      <c r="D749" s="77"/>
    </row>
    <row r="750" spans="1:4" ht="18.75" customHeight="1" x14ac:dyDescent="0.35">
      <c r="A750" s="77"/>
      <c r="B750" s="77"/>
      <c r="C750" s="77"/>
      <c r="D750" s="77"/>
    </row>
    <row r="751" spans="1:4" ht="18.75" customHeight="1" x14ac:dyDescent="0.35">
      <c r="A751" s="77"/>
      <c r="B751" s="77"/>
      <c r="C751" s="77"/>
      <c r="D751" s="77"/>
    </row>
    <row r="752" spans="1:4" ht="18.75" customHeight="1" x14ac:dyDescent="0.35">
      <c r="A752" s="77"/>
      <c r="B752" s="77"/>
      <c r="C752" s="77"/>
      <c r="D752" s="77"/>
    </row>
    <row r="753" spans="1:4" ht="18.75" customHeight="1" x14ac:dyDescent="0.35">
      <c r="A753" s="77"/>
      <c r="B753" s="77"/>
      <c r="C753" s="77"/>
      <c r="D753" s="77"/>
    </row>
    <row r="754" spans="1:4" ht="18.75" customHeight="1" x14ac:dyDescent="0.35">
      <c r="A754" s="77"/>
      <c r="B754" s="77"/>
      <c r="C754" s="77"/>
      <c r="D754" s="77"/>
    </row>
    <row r="755" spans="1:4" ht="18.75" customHeight="1" x14ac:dyDescent="0.35">
      <c r="A755" s="77"/>
      <c r="B755" s="77"/>
      <c r="C755" s="77"/>
      <c r="D755" s="77"/>
    </row>
    <row r="756" spans="1:4" ht="18.75" customHeight="1" x14ac:dyDescent="0.35">
      <c r="A756" s="77"/>
      <c r="B756" s="77"/>
      <c r="C756" s="77"/>
      <c r="D756" s="77"/>
    </row>
    <row r="757" spans="1:4" ht="18.75" customHeight="1" x14ac:dyDescent="0.35">
      <c r="A757" s="77"/>
      <c r="B757" s="77"/>
      <c r="C757" s="77"/>
      <c r="D757" s="77"/>
    </row>
    <row r="758" spans="1:4" ht="18.75" customHeight="1" x14ac:dyDescent="0.35">
      <c r="A758" s="77"/>
      <c r="B758" s="77"/>
      <c r="C758" s="77"/>
      <c r="D758" s="77"/>
    </row>
    <row r="759" spans="1:4" ht="18.75" customHeight="1" x14ac:dyDescent="0.35">
      <c r="A759" s="77"/>
      <c r="B759" s="77"/>
      <c r="C759" s="77"/>
      <c r="D759" s="77"/>
    </row>
    <row r="760" spans="1:4" ht="18.75" customHeight="1" x14ac:dyDescent="0.35">
      <c r="A760" s="77"/>
      <c r="B760" s="77"/>
      <c r="C760" s="77"/>
      <c r="D760" s="77"/>
    </row>
    <row r="761" spans="1:4" ht="18.75" customHeight="1" x14ac:dyDescent="0.35">
      <c r="A761" s="77"/>
      <c r="B761" s="77"/>
      <c r="C761" s="77"/>
      <c r="D761" s="77"/>
    </row>
    <row r="762" spans="1:4" ht="18.75" customHeight="1" x14ac:dyDescent="0.35">
      <c r="A762" s="77"/>
      <c r="B762" s="77"/>
      <c r="C762" s="77"/>
      <c r="D762" s="77"/>
    </row>
    <row r="763" spans="1:4" ht="18.75" customHeight="1" x14ac:dyDescent="0.35">
      <c r="A763" s="77"/>
      <c r="B763" s="77"/>
      <c r="C763" s="77"/>
      <c r="D763" s="77"/>
    </row>
    <row r="764" spans="1:4" ht="18.75" customHeight="1" x14ac:dyDescent="0.35">
      <c r="A764" s="77"/>
      <c r="B764" s="77"/>
      <c r="C764" s="77"/>
      <c r="D764" s="77"/>
    </row>
    <row r="765" spans="1:4" ht="18.75" customHeight="1" x14ac:dyDescent="0.35">
      <c r="A765" s="77"/>
      <c r="B765" s="77"/>
      <c r="C765" s="77"/>
      <c r="D765" s="77"/>
    </row>
    <row r="766" spans="1:4" ht="18.75" customHeight="1" x14ac:dyDescent="0.35">
      <c r="A766" s="77"/>
      <c r="B766" s="77"/>
      <c r="C766" s="77"/>
      <c r="D766" s="77"/>
    </row>
    <row r="767" spans="1:4" ht="18.75" customHeight="1" x14ac:dyDescent="0.35">
      <c r="A767" s="77"/>
      <c r="B767" s="77"/>
      <c r="C767" s="77"/>
      <c r="D767" s="77"/>
    </row>
    <row r="768" spans="1:4" ht="18.75" customHeight="1" x14ac:dyDescent="0.35">
      <c r="A768" s="77"/>
      <c r="B768" s="77"/>
      <c r="C768" s="77"/>
      <c r="D768" s="77"/>
    </row>
    <row r="769" spans="1:4" ht="18.75" customHeight="1" x14ac:dyDescent="0.35">
      <c r="A769" s="77"/>
      <c r="B769" s="77"/>
      <c r="C769" s="77"/>
      <c r="D769" s="77"/>
    </row>
    <row r="770" spans="1:4" ht="18.75" customHeight="1" x14ac:dyDescent="0.35">
      <c r="A770" s="77"/>
      <c r="B770" s="77"/>
      <c r="C770" s="77"/>
      <c r="D770" s="77"/>
    </row>
    <row r="771" spans="1:4" ht="18.75" customHeight="1" x14ac:dyDescent="0.35">
      <c r="A771" s="77"/>
      <c r="B771" s="77"/>
      <c r="C771" s="77"/>
      <c r="D771" s="77"/>
    </row>
    <row r="772" spans="1:4" ht="18.75" customHeight="1" x14ac:dyDescent="0.35">
      <c r="A772" s="77"/>
      <c r="B772" s="77"/>
      <c r="C772" s="77"/>
      <c r="D772" s="77"/>
    </row>
    <row r="773" spans="1:4" ht="18.75" customHeight="1" x14ac:dyDescent="0.35">
      <c r="A773" s="77"/>
      <c r="B773" s="77"/>
      <c r="C773" s="77"/>
      <c r="D773" s="77"/>
    </row>
    <row r="774" spans="1:4" ht="18.75" customHeight="1" x14ac:dyDescent="0.35">
      <c r="A774" s="77"/>
      <c r="B774" s="77"/>
      <c r="C774" s="77"/>
      <c r="D774" s="77"/>
    </row>
    <row r="775" spans="1:4" ht="18.75" customHeight="1" x14ac:dyDescent="0.35">
      <c r="A775" s="77"/>
      <c r="B775" s="77"/>
      <c r="C775" s="77"/>
      <c r="D775" s="77"/>
    </row>
    <row r="776" spans="1:4" ht="18.75" customHeight="1" x14ac:dyDescent="0.35">
      <c r="A776" s="77"/>
      <c r="B776" s="77"/>
      <c r="C776" s="77"/>
      <c r="D776" s="77"/>
    </row>
    <row r="777" spans="1:4" ht="18.75" customHeight="1" x14ac:dyDescent="0.35">
      <c r="A777" s="77"/>
      <c r="B777" s="77"/>
      <c r="C777" s="77"/>
      <c r="D777" s="77"/>
    </row>
    <row r="778" spans="1:4" ht="18.75" customHeight="1" x14ac:dyDescent="0.35">
      <c r="A778" s="77"/>
      <c r="B778" s="77"/>
      <c r="C778" s="77"/>
      <c r="D778" s="77"/>
    </row>
    <row r="779" spans="1:4" ht="18.75" customHeight="1" x14ac:dyDescent="0.35">
      <c r="A779" s="77"/>
      <c r="B779" s="77"/>
      <c r="C779" s="77"/>
      <c r="D779" s="77"/>
    </row>
    <row r="780" spans="1:4" ht="18.75" customHeight="1" x14ac:dyDescent="0.35">
      <c r="A780" s="77"/>
      <c r="B780" s="77"/>
      <c r="C780" s="77"/>
      <c r="D780" s="77"/>
    </row>
    <row r="781" spans="1:4" ht="18.75" customHeight="1" x14ac:dyDescent="0.35">
      <c r="A781" s="77"/>
      <c r="B781" s="77"/>
      <c r="C781" s="77"/>
      <c r="D781" s="77"/>
    </row>
    <row r="782" spans="1:4" ht="18.75" customHeight="1" x14ac:dyDescent="0.35">
      <c r="A782" s="77"/>
      <c r="B782" s="77"/>
      <c r="C782" s="77"/>
      <c r="D782" s="77"/>
    </row>
    <row r="783" spans="1:4" ht="18.75" customHeight="1" x14ac:dyDescent="0.35">
      <c r="A783" s="77"/>
      <c r="B783" s="77"/>
      <c r="C783" s="77"/>
      <c r="D783" s="77"/>
    </row>
    <row r="784" spans="1:4" ht="18.75" customHeight="1" x14ac:dyDescent="0.35">
      <c r="A784" s="77"/>
      <c r="B784" s="77"/>
      <c r="C784" s="77"/>
      <c r="D784" s="77"/>
    </row>
    <row r="785" spans="1:4" ht="18.75" customHeight="1" x14ac:dyDescent="0.35">
      <c r="A785" s="77"/>
      <c r="B785" s="77"/>
      <c r="C785" s="77"/>
      <c r="D785" s="77"/>
    </row>
    <row r="786" spans="1:4" ht="18.75" customHeight="1" x14ac:dyDescent="0.35">
      <c r="A786" s="77"/>
      <c r="B786" s="77"/>
      <c r="C786" s="77"/>
      <c r="D786" s="77"/>
    </row>
    <row r="787" spans="1:4" ht="18.75" customHeight="1" x14ac:dyDescent="0.35">
      <c r="A787" s="77"/>
      <c r="B787" s="77"/>
      <c r="C787" s="77"/>
      <c r="D787" s="77"/>
    </row>
    <row r="788" spans="1:4" ht="18.75" customHeight="1" x14ac:dyDescent="0.35">
      <c r="A788" s="77"/>
      <c r="B788" s="77"/>
      <c r="C788" s="77"/>
      <c r="D788" s="77"/>
    </row>
    <row r="789" spans="1:4" ht="18.75" customHeight="1" x14ac:dyDescent="0.35">
      <c r="A789" s="77"/>
      <c r="B789" s="77"/>
      <c r="C789" s="77"/>
      <c r="D789" s="77"/>
    </row>
    <row r="790" spans="1:4" ht="18.75" customHeight="1" x14ac:dyDescent="0.35">
      <c r="A790" s="77"/>
      <c r="B790" s="77"/>
      <c r="C790" s="77"/>
      <c r="D790" s="77"/>
    </row>
    <row r="791" spans="1:4" ht="18.75" customHeight="1" x14ac:dyDescent="0.35">
      <c r="A791" s="77"/>
      <c r="B791" s="77"/>
      <c r="C791" s="77"/>
      <c r="D791" s="77"/>
    </row>
    <row r="792" spans="1:4" ht="18.75" customHeight="1" x14ac:dyDescent="0.35">
      <c r="A792" s="77"/>
      <c r="B792" s="77"/>
      <c r="C792" s="77"/>
      <c r="D792" s="77"/>
    </row>
    <row r="793" spans="1:4" ht="18.75" customHeight="1" x14ac:dyDescent="0.35">
      <c r="A793" s="77"/>
      <c r="B793" s="77"/>
      <c r="C793" s="77"/>
      <c r="D793" s="77"/>
    </row>
    <row r="794" spans="1:4" ht="18.75" customHeight="1" x14ac:dyDescent="0.35">
      <c r="A794" s="77"/>
      <c r="B794" s="77"/>
      <c r="C794" s="77"/>
      <c r="D794" s="77"/>
    </row>
    <row r="795" spans="1:4" ht="18.75" customHeight="1" x14ac:dyDescent="0.35">
      <c r="A795" s="77"/>
      <c r="B795" s="77"/>
      <c r="C795" s="77"/>
      <c r="D795" s="77"/>
    </row>
    <row r="796" spans="1:4" ht="18.75" customHeight="1" x14ac:dyDescent="0.35">
      <c r="A796" s="77"/>
      <c r="B796" s="77"/>
      <c r="C796" s="77"/>
      <c r="D796" s="77"/>
    </row>
    <row r="797" spans="1:4" ht="18.75" customHeight="1" x14ac:dyDescent="0.35">
      <c r="A797" s="77"/>
      <c r="B797" s="77"/>
      <c r="C797" s="77"/>
      <c r="D797" s="77"/>
    </row>
    <row r="798" spans="1:4" ht="18.75" customHeight="1" x14ac:dyDescent="0.35">
      <c r="A798" s="77"/>
      <c r="B798" s="77"/>
      <c r="C798" s="77"/>
      <c r="D798" s="77"/>
    </row>
    <row r="799" spans="1:4" ht="18.75" customHeight="1" x14ac:dyDescent="0.35">
      <c r="A799" s="77"/>
      <c r="B799" s="77"/>
      <c r="C799" s="77"/>
      <c r="D799" s="77"/>
    </row>
    <row r="800" spans="1:4" ht="18.75" customHeight="1" x14ac:dyDescent="0.35">
      <c r="A800" s="77"/>
      <c r="B800" s="77"/>
      <c r="C800" s="77"/>
      <c r="D800" s="77"/>
    </row>
    <row r="801" spans="1:4" ht="18.75" customHeight="1" x14ac:dyDescent="0.35">
      <c r="A801" s="77"/>
      <c r="B801" s="77"/>
      <c r="C801" s="77"/>
      <c r="D801" s="77"/>
    </row>
    <row r="802" spans="1:4" ht="18.75" customHeight="1" x14ac:dyDescent="0.35">
      <c r="A802" s="77"/>
      <c r="B802" s="77"/>
      <c r="C802" s="77"/>
      <c r="D802" s="77"/>
    </row>
    <row r="803" spans="1:4" ht="18.75" customHeight="1" x14ac:dyDescent="0.35">
      <c r="A803" s="77"/>
      <c r="B803" s="77"/>
      <c r="C803" s="77"/>
      <c r="D803" s="77"/>
    </row>
    <row r="804" spans="1:4" ht="18.75" customHeight="1" x14ac:dyDescent="0.35">
      <c r="A804" s="77"/>
      <c r="B804" s="77"/>
      <c r="C804" s="77"/>
      <c r="D804" s="77"/>
    </row>
    <row r="805" spans="1:4" ht="18.75" customHeight="1" x14ac:dyDescent="0.35">
      <c r="A805" s="77"/>
      <c r="B805" s="77"/>
      <c r="C805" s="77"/>
      <c r="D805" s="77"/>
    </row>
    <row r="806" spans="1:4" ht="18.75" customHeight="1" x14ac:dyDescent="0.35">
      <c r="A806" s="77"/>
      <c r="B806" s="77"/>
      <c r="C806" s="77"/>
      <c r="D806" s="77"/>
    </row>
    <row r="807" spans="1:4" ht="18.75" customHeight="1" x14ac:dyDescent="0.35">
      <c r="A807" s="77"/>
      <c r="B807" s="77"/>
      <c r="C807" s="77"/>
      <c r="D807" s="77"/>
    </row>
    <row r="808" spans="1:4" ht="18.75" customHeight="1" x14ac:dyDescent="0.35">
      <c r="A808" s="77"/>
      <c r="B808" s="77"/>
      <c r="C808" s="77"/>
      <c r="D808" s="77"/>
    </row>
    <row r="809" spans="1:4" ht="18.75" customHeight="1" x14ac:dyDescent="0.35">
      <c r="A809" s="77"/>
      <c r="B809" s="77"/>
      <c r="C809" s="77"/>
      <c r="D809" s="77"/>
    </row>
    <row r="810" spans="1:4" ht="18.75" customHeight="1" x14ac:dyDescent="0.35">
      <c r="A810" s="77"/>
      <c r="B810" s="77"/>
      <c r="C810" s="77"/>
      <c r="D810" s="77"/>
    </row>
    <row r="811" spans="1:4" ht="18.75" customHeight="1" x14ac:dyDescent="0.35">
      <c r="A811" s="77"/>
      <c r="B811" s="77"/>
      <c r="C811" s="77"/>
      <c r="D811" s="77"/>
    </row>
    <row r="812" spans="1:4" ht="18.75" customHeight="1" x14ac:dyDescent="0.35">
      <c r="A812" s="77"/>
      <c r="B812" s="77"/>
      <c r="C812" s="77"/>
      <c r="D812" s="77"/>
    </row>
    <row r="813" spans="1:4" ht="18.75" customHeight="1" x14ac:dyDescent="0.35">
      <c r="A813" s="77"/>
      <c r="B813" s="77"/>
      <c r="C813" s="77"/>
      <c r="D813" s="77"/>
    </row>
    <row r="814" spans="1:4" ht="18.75" customHeight="1" x14ac:dyDescent="0.35">
      <c r="A814" s="77"/>
      <c r="B814" s="77"/>
      <c r="C814" s="77"/>
      <c r="D814" s="77"/>
    </row>
    <row r="815" spans="1:4" ht="18.75" customHeight="1" x14ac:dyDescent="0.35">
      <c r="A815" s="77"/>
      <c r="B815" s="77"/>
      <c r="C815" s="77"/>
      <c r="D815" s="77"/>
    </row>
    <row r="816" spans="1:4" ht="18.75" customHeight="1" x14ac:dyDescent="0.35">
      <c r="A816" s="77"/>
      <c r="B816" s="77"/>
      <c r="C816" s="77"/>
      <c r="D816" s="77"/>
    </row>
    <row r="817" spans="1:4" ht="18.75" customHeight="1" x14ac:dyDescent="0.35">
      <c r="A817" s="77"/>
      <c r="B817" s="77"/>
      <c r="C817" s="77"/>
      <c r="D817" s="77"/>
    </row>
    <row r="818" spans="1:4" ht="18.75" customHeight="1" x14ac:dyDescent="0.35">
      <c r="A818" s="77"/>
      <c r="B818" s="77"/>
      <c r="C818" s="77"/>
      <c r="D818" s="77"/>
    </row>
    <row r="819" spans="1:4" ht="18.75" customHeight="1" x14ac:dyDescent="0.35">
      <c r="A819" s="77"/>
      <c r="B819" s="77"/>
      <c r="C819" s="77"/>
      <c r="D819" s="77"/>
    </row>
    <row r="820" spans="1:4" ht="18.75" customHeight="1" x14ac:dyDescent="0.35">
      <c r="A820" s="77"/>
      <c r="B820" s="77"/>
      <c r="C820" s="77"/>
      <c r="D820" s="77"/>
    </row>
    <row r="821" spans="1:4" ht="18.75" customHeight="1" x14ac:dyDescent="0.35">
      <c r="A821" s="77"/>
      <c r="B821" s="77"/>
      <c r="C821" s="77"/>
      <c r="D821" s="77"/>
    </row>
    <row r="822" spans="1:4" ht="18.75" customHeight="1" x14ac:dyDescent="0.35">
      <c r="A822" s="77"/>
      <c r="B822" s="77"/>
      <c r="C822" s="77"/>
      <c r="D822" s="77"/>
    </row>
    <row r="823" spans="1:4" ht="18.75" customHeight="1" x14ac:dyDescent="0.35">
      <c r="A823" s="77"/>
      <c r="B823" s="77"/>
      <c r="C823" s="77"/>
      <c r="D823" s="77"/>
    </row>
    <row r="824" spans="1:4" ht="18.75" customHeight="1" x14ac:dyDescent="0.35">
      <c r="A824" s="77"/>
      <c r="B824" s="77"/>
      <c r="C824" s="77"/>
      <c r="D824" s="77"/>
    </row>
    <row r="825" spans="1:4" ht="18.75" customHeight="1" x14ac:dyDescent="0.35">
      <c r="A825" s="77"/>
      <c r="B825" s="77"/>
      <c r="C825" s="77"/>
      <c r="D825" s="77"/>
    </row>
    <row r="826" spans="1:4" ht="18.75" customHeight="1" x14ac:dyDescent="0.35">
      <c r="A826" s="77"/>
      <c r="B826" s="77"/>
      <c r="C826" s="77"/>
      <c r="D826" s="77"/>
    </row>
    <row r="827" spans="1:4" ht="18.75" customHeight="1" x14ac:dyDescent="0.35">
      <c r="A827" s="77"/>
      <c r="B827" s="77"/>
      <c r="C827" s="77"/>
      <c r="D827" s="77"/>
    </row>
    <row r="828" spans="1:4" ht="18.75" customHeight="1" x14ac:dyDescent="0.35">
      <c r="A828" s="77"/>
      <c r="B828" s="77"/>
      <c r="C828" s="77"/>
      <c r="D828" s="77"/>
    </row>
    <row r="829" spans="1:4" ht="18.75" customHeight="1" x14ac:dyDescent="0.35">
      <c r="A829" s="77"/>
      <c r="B829" s="77"/>
      <c r="C829" s="77"/>
      <c r="D829" s="77"/>
    </row>
    <row r="830" spans="1:4" ht="18.75" customHeight="1" x14ac:dyDescent="0.35">
      <c r="A830" s="77"/>
      <c r="B830" s="77"/>
      <c r="C830" s="77"/>
      <c r="D830" s="77"/>
    </row>
    <row r="831" spans="1:4" ht="18.75" customHeight="1" x14ac:dyDescent="0.35">
      <c r="A831" s="77"/>
      <c r="B831" s="77"/>
      <c r="C831" s="77"/>
      <c r="D831" s="77"/>
    </row>
    <row r="832" spans="1:4" ht="18.75" customHeight="1" x14ac:dyDescent="0.35">
      <c r="A832" s="77"/>
      <c r="B832" s="77"/>
      <c r="C832" s="77"/>
      <c r="D832" s="77"/>
    </row>
    <row r="833" spans="1:4" ht="18.75" customHeight="1" x14ac:dyDescent="0.35">
      <c r="A833" s="77"/>
      <c r="B833" s="77"/>
      <c r="C833" s="77"/>
      <c r="D833" s="77"/>
    </row>
    <row r="834" spans="1:4" ht="18.75" customHeight="1" x14ac:dyDescent="0.35">
      <c r="A834" s="77"/>
      <c r="B834" s="77"/>
      <c r="C834" s="77"/>
      <c r="D834" s="77"/>
    </row>
    <row r="835" spans="1:4" ht="18.75" customHeight="1" x14ac:dyDescent="0.35">
      <c r="A835" s="77"/>
      <c r="B835" s="77"/>
      <c r="C835" s="77"/>
      <c r="D835" s="77"/>
    </row>
    <row r="836" spans="1:4" ht="18.75" customHeight="1" x14ac:dyDescent="0.35">
      <c r="A836" s="77"/>
      <c r="B836" s="77"/>
      <c r="C836" s="77"/>
      <c r="D836" s="77"/>
    </row>
    <row r="837" spans="1:4" ht="18.75" customHeight="1" x14ac:dyDescent="0.35">
      <c r="A837" s="77"/>
      <c r="B837" s="77"/>
      <c r="C837" s="77"/>
      <c r="D837" s="77"/>
    </row>
    <row r="838" spans="1:4" ht="18.75" customHeight="1" x14ac:dyDescent="0.35">
      <c r="A838" s="77"/>
      <c r="B838" s="77"/>
      <c r="C838" s="77"/>
      <c r="D838" s="77"/>
    </row>
    <row r="839" spans="1:4" ht="18.75" customHeight="1" x14ac:dyDescent="0.35">
      <c r="A839" s="77"/>
      <c r="B839" s="77"/>
      <c r="C839" s="77"/>
      <c r="D839" s="77"/>
    </row>
    <row r="840" spans="1:4" ht="18.75" customHeight="1" x14ac:dyDescent="0.35">
      <c r="A840" s="77"/>
      <c r="B840" s="77"/>
      <c r="C840" s="77"/>
      <c r="D840" s="77"/>
    </row>
    <row r="841" spans="1:4" ht="18.75" customHeight="1" x14ac:dyDescent="0.35">
      <c r="A841" s="77"/>
      <c r="B841" s="77"/>
      <c r="C841" s="77"/>
      <c r="D841" s="77"/>
    </row>
    <row r="842" spans="1:4" ht="18.75" customHeight="1" x14ac:dyDescent="0.35">
      <c r="A842" s="77"/>
      <c r="B842" s="77"/>
      <c r="C842" s="77"/>
      <c r="D842" s="77"/>
    </row>
    <row r="843" spans="1:4" ht="18.75" customHeight="1" x14ac:dyDescent="0.35">
      <c r="A843" s="77"/>
      <c r="B843" s="77"/>
      <c r="C843" s="77"/>
      <c r="D843" s="77"/>
    </row>
    <row r="844" spans="1:4" ht="18.75" customHeight="1" x14ac:dyDescent="0.35">
      <c r="A844" s="77"/>
      <c r="B844" s="77"/>
      <c r="C844" s="77"/>
      <c r="D844" s="77"/>
    </row>
    <row r="845" spans="1:4" ht="18.75" customHeight="1" x14ac:dyDescent="0.35">
      <c r="A845" s="77"/>
      <c r="B845" s="77"/>
      <c r="C845" s="77"/>
      <c r="D845" s="77"/>
    </row>
    <row r="846" spans="1:4" ht="18.75" customHeight="1" x14ac:dyDescent="0.35">
      <c r="A846" s="77"/>
      <c r="B846" s="77"/>
      <c r="C846" s="77"/>
      <c r="D846" s="77"/>
    </row>
    <row r="847" spans="1:4" ht="18.75" customHeight="1" x14ac:dyDescent="0.35">
      <c r="A847" s="77"/>
      <c r="B847" s="77"/>
      <c r="C847" s="77"/>
      <c r="D847" s="77"/>
    </row>
    <row r="848" spans="1:4" ht="18.75" customHeight="1" x14ac:dyDescent="0.35">
      <c r="A848" s="77"/>
      <c r="B848" s="77"/>
      <c r="C848" s="77"/>
      <c r="D848" s="77"/>
    </row>
    <row r="849" spans="1:4" ht="18.75" customHeight="1" x14ac:dyDescent="0.35">
      <c r="A849" s="77"/>
      <c r="B849" s="77"/>
      <c r="C849" s="77"/>
      <c r="D849" s="77"/>
    </row>
    <row r="850" spans="1:4" ht="18.75" customHeight="1" x14ac:dyDescent="0.35">
      <c r="A850" s="77"/>
      <c r="B850" s="77"/>
      <c r="C850" s="77"/>
      <c r="D850" s="77"/>
    </row>
    <row r="851" spans="1:4" ht="18.75" customHeight="1" x14ac:dyDescent="0.35">
      <c r="A851" s="77"/>
      <c r="B851" s="77"/>
      <c r="C851" s="77"/>
      <c r="D851" s="77"/>
    </row>
    <row r="852" spans="1:4" ht="18.75" customHeight="1" x14ac:dyDescent="0.35">
      <c r="A852" s="77"/>
      <c r="B852" s="77"/>
      <c r="C852" s="77"/>
      <c r="D852" s="77"/>
    </row>
    <row r="853" spans="1:4" ht="18.75" customHeight="1" x14ac:dyDescent="0.35">
      <c r="A853" s="77"/>
      <c r="B853" s="77"/>
      <c r="C853" s="77"/>
      <c r="D853" s="77"/>
    </row>
    <row r="854" spans="1:4" ht="18.75" customHeight="1" x14ac:dyDescent="0.35">
      <c r="A854" s="77"/>
      <c r="B854" s="77"/>
      <c r="C854" s="77"/>
      <c r="D854" s="77"/>
    </row>
    <row r="855" spans="1:4" ht="18.75" customHeight="1" x14ac:dyDescent="0.35">
      <c r="A855" s="77"/>
      <c r="B855" s="77"/>
      <c r="C855" s="77"/>
      <c r="D855" s="77"/>
    </row>
    <row r="856" spans="1:4" ht="18.75" customHeight="1" x14ac:dyDescent="0.35">
      <c r="A856" s="77"/>
      <c r="B856" s="77"/>
      <c r="C856" s="77"/>
      <c r="D856" s="77"/>
    </row>
    <row r="857" spans="1:4" ht="18.75" customHeight="1" x14ac:dyDescent="0.35">
      <c r="A857" s="77"/>
      <c r="B857" s="77"/>
      <c r="C857" s="77"/>
      <c r="D857" s="77"/>
    </row>
    <row r="858" spans="1:4" ht="18.75" customHeight="1" x14ac:dyDescent="0.35">
      <c r="A858" s="77"/>
      <c r="B858" s="77"/>
      <c r="C858" s="77"/>
      <c r="D858" s="77"/>
    </row>
    <row r="859" spans="1:4" ht="18.75" customHeight="1" x14ac:dyDescent="0.35">
      <c r="A859" s="77"/>
      <c r="B859" s="77"/>
      <c r="C859" s="77"/>
      <c r="D859" s="77"/>
    </row>
    <row r="860" spans="1:4" ht="18.75" customHeight="1" x14ac:dyDescent="0.35">
      <c r="A860" s="77"/>
      <c r="B860" s="77"/>
      <c r="C860" s="77"/>
      <c r="D860" s="77"/>
    </row>
    <row r="861" spans="1:4" ht="18.75" customHeight="1" x14ac:dyDescent="0.35">
      <c r="A861" s="77"/>
      <c r="B861" s="77"/>
      <c r="C861" s="77"/>
      <c r="D861" s="77"/>
    </row>
    <row r="862" spans="1:4" ht="18.75" customHeight="1" x14ac:dyDescent="0.35">
      <c r="A862" s="77"/>
      <c r="B862" s="77"/>
      <c r="C862" s="77"/>
      <c r="D862" s="77"/>
    </row>
    <row r="863" spans="1:4" ht="18.75" customHeight="1" x14ac:dyDescent="0.35">
      <c r="A863" s="77"/>
      <c r="B863" s="77"/>
      <c r="C863" s="77"/>
      <c r="D863" s="77"/>
    </row>
    <row r="864" spans="1:4" ht="18.75" customHeight="1" x14ac:dyDescent="0.35">
      <c r="A864" s="77"/>
      <c r="B864" s="77"/>
      <c r="C864" s="77"/>
      <c r="D864" s="77"/>
    </row>
    <row r="865" spans="1:4" ht="18.75" customHeight="1" x14ac:dyDescent="0.35">
      <c r="A865" s="77"/>
      <c r="B865" s="77"/>
      <c r="C865" s="77"/>
      <c r="D865" s="77"/>
    </row>
    <row r="866" spans="1:4" ht="18.75" customHeight="1" x14ac:dyDescent="0.35">
      <c r="A866" s="77"/>
      <c r="B866" s="77"/>
      <c r="C866" s="77"/>
      <c r="D866" s="77"/>
    </row>
    <row r="867" spans="1:4" ht="18.75" customHeight="1" x14ac:dyDescent="0.35">
      <c r="A867" s="77"/>
      <c r="B867" s="77"/>
      <c r="C867" s="77"/>
      <c r="D867" s="77"/>
    </row>
    <row r="868" spans="1:4" ht="18.75" customHeight="1" x14ac:dyDescent="0.35">
      <c r="A868" s="77"/>
      <c r="B868" s="77"/>
      <c r="C868" s="77"/>
      <c r="D868" s="77"/>
    </row>
    <row r="869" spans="1:4" ht="18.75" customHeight="1" x14ac:dyDescent="0.35">
      <c r="A869" s="77"/>
      <c r="B869" s="77"/>
      <c r="C869" s="77"/>
      <c r="D869" s="77"/>
    </row>
    <row r="870" spans="1:4" ht="18.75" customHeight="1" x14ac:dyDescent="0.35">
      <c r="A870" s="77"/>
      <c r="B870" s="77"/>
      <c r="C870" s="77"/>
      <c r="D870" s="77"/>
    </row>
    <row r="871" spans="1:4" ht="18.75" customHeight="1" x14ac:dyDescent="0.35">
      <c r="A871" s="77"/>
      <c r="B871" s="77"/>
      <c r="C871" s="77"/>
      <c r="D871" s="77"/>
    </row>
    <row r="872" spans="1:4" ht="18.75" customHeight="1" x14ac:dyDescent="0.35">
      <c r="A872" s="77"/>
      <c r="B872" s="77"/>
      <c r="C872" s="77"/>
      <c r="D872" s="77"/>
    </row>
    <row r="873" spans="1:4" ht="18.75" customHeight="1" x14ac:dyDescent="0.35">
      <c r="A873" s="77"/>
      <c r="B873" s="77"/>
      <c r="C873" s="77"/>
      <c r="D873" s="77"/>
    </row>
    <row r="874" spans="1:4" ht="18.75" customHeight="1" x14ac:dyDescent="0.35">
      <c r="A874" s="77"/>
      <c r="B874" s="77"/>
      <c r="C874" s="77"/>
      <c r="D874" s="77"/>
    </row>
    <row r="875" spans="1:4" ht="18.75" customHeight="1" x14ac:dyDescent="0.35">
      <c r="A875" s="77"/>
      <c r="B875" s="77"/>
      <c r="C875" s="77"/>
      <c r="D875" s="77"/>
    </row>
    <row r="876" spans="1:4" ht="18.75" customHeight="1" x14ac:dyDescent="0.35">
      <c r="A876" s="77"/>
      <c r="B876" s="77"/>
      <c r="C876" s="77"/>
      <c r="D876" s="77"/>
    </row>
    <row r="877" spans="1:4" ht="18.75" customHeight="1" x14ac:dyDescent="0.35">
      <c r="A877" s="77"/>
      <c r="B877" s="77"/>
      <c r="C877" s="77"/>
      <c r="D877" s="77"/>
    </row>
    <row r="878" spans="1:4" ht="18.75" customHeight="1" x14ac:dyDescent="0.35">
      <c r="A878" s="77"/>
      <c r="B878" s="77"/>
      <c r="C878" s="77"/>
      <c r="D878" s="77"/>
    </row>
    <row r="879" spans="1:4" ht="18.75" customHeight="1" x14ac:dyDescent="0.35">
      <c r="A879" s="77"/>
      <c r="B879" s="77"/>
      <c r="C879" s="77"/>
      <c r="D879" s="77"/>
    </row>
    <row r="880" spans="1:4" ht="18.75" customHeight="1" x14ac:dyDescent="0.35">
      <c r="A880" s="77"/>
      <c r="B880" s="77"/>
      <c r="C880" s="77"/>
      <c r="D880" s="77"/>
    </row>
    <row r="881" spans="1:4" ht="18.75" customHeight="1" x14ac:dyDescent="0.35">
      <c r="A881" s="77"/>
      <c r="B881" s="77"/>
      <c r="C881" s="77"/>
      <c r="D881" s="77"/>
    </row>
    <row r="882" spans="1:4" ht="18.75" customHeight="1" x14ac:dyDescent="0.35">
      <c r="A882" s="77"/>
      <c r="B882" s="77"/>
      <c r="C882" s="77"/>
      <c r="D882" s="77"/>
    </row>
    <row r="883" spans="1:4" ht="18.75" customHeight="1" x14ac:dyDescent="0.35">
      <c r="A883" s="77"/>
      <c r="B883" s="77"/>
      <c r="C883" s="77"/>
      <c r="D883" s="77"/>
    </row>
    <row r="884" spans="1:4" ht="18.75" customHeight="1" x14ac:dyDescent="0.35">
      <c r="A884" s="77"/>
      <c r="B884" s="77"/>
      <c r="C884" s="77"/>
      <c r="D884" s="77"/>
    </row>
    <row r="885" spans="1:4" ht="18.75" customHeight="1" x14ac:dyDescent="0.35">
      <c r="A885" s="77"/>
      <c r="B885" s="77"/>
      <c r="C885" s="77"/>
      <c r="D885" s="77"/>
    </row>
    <row r="886" spans="1:4" ht="18.75" customHeight="1" x14ac:dyDescent="0.35">
      <c r="A886" s="77"/>
      <c r="B886" s="77"/>
      <c r="C886" s="77"/>
      <c r="D886" s="77"/>
    </row>
    <row r="887" spans="1:4" ht="18.75" customHeight="1" x14ac:dyDescent="0.35">
      <c r="A887" s="77"/>
      <c r="B887" s="77"/>
      <c r="C887" s="77"/>
      <c r="D887" s="77"/>
    </row>
    <row r="888" spans="1:4" ht="18.75" customHeight="1" x14ac:dyDescent="0.35">
      <c r="A888" s="77"/>
      <c r="B888" s="77"/>
      <c r="C888" s="77"/>
      <c r="D888" s="77"/>
    </row>
    <row r="889" spans="1:4" ht="18.75" customHeight="1" x14ac:dyDescent="0.35">
      <c r="A889" s="77"/>
      <c r="B889" s="77"/>
      <c r="C889" s="77"/>
      <c r="D889" s="77"/>
    </row>
    <row r="890" spans="1:4" ht="18.75" customHeight="1" x14ac:dyDescent="0.35">
      <c r="A890" s="77"/>
      <c r="B890" s="77"/>
      <c r="C890" s="77"/>
      <c r="D890" s="77"/>
    </row>
    <row r="891" spans="1:4" ht="18.75" customHeight="1" x14ac:dyDescent="0.35">
      <c r="A891" s="77"/>
      <c r="B891" s="77"/>
      <c r="C891" s="77"/>
      <c r="D891" s="77"/>
    </row>
    <row r="892" spans="1:4" ht="18.75" customHeight="1" x14ac:dyDescent="0.35">
      <c r="A892" s="77"/>
      <c r="B892" s="77"/>
      <c r="C892" s="77"/>
      <c r="D892" s="77"/>
    </row>
    <row r="893" spans="1:4" ht="18.75" customHeight="1" x14ac:dyDescent="0.35">
      <c r="A893" s="77"/>
      <c r="B893" s="77"/>
      <c r="C893" s="77"/>
      <c r="D893" s="77"/>
    </row>
    <row r="894" spans="1:4" ht="18.75" customHeight="1" x14ac:dyDescent="0.35">
      <c r="A894" s="77"/>
      <c r="B894" s="77"/>
      <c r="C894" s="77"/>
      <c r="D894" s="77"/>
    </row>
    <row r="895" spans="1:4" ht="18.75" customHeight="1" x14ac:dyDescent="0.35">
      <c r="A895" s="77"/>
      <c r="B895" s="77"/>
      <c r="C895" s="77"/>
      <c r="D895" s="77"/>
    </row>
    <row r="896" spans="1:4" ht="18.75" customHeight="1" x14ac:dyDescent="0.35">
      <c r="A896" s="77"/>
      <c r="B896" s="77"/>
      <c r="C896" s="77"/>
      <c r="D896" s="77"/>
    </row>
    <row r="897" spans="1:4" ht="18.75" customHeight="1" x14ac:dyDescent="0.35">
      <c r="A897" s="77"/>
      <c r="B897" s="77"/>
      <c r="C897" s="77"/>
      <c r="D897" s="77"/>
    </row>
    <row r="898" spans="1:4" ht="18.75" customHeight="1" x14ac:dyDescent="0.35">
      <c r="A898" s="77"/>
      <c r="B898" s="77"/>
      <c r="C898" s="77"/>
      <c r="D898" s="77"/>
    </row>
    <row r="899" spans="1:4" ht="18.75" customHeight="1" x14ac:dyDescent="0.35">
      <c r="A899" s="77"/>
      <c r="B899" s="77"/>
      <c r="C899" s="77"/>
      <c r="D899" s="77"/>
    </row>
    <row r="900" spans="1:4" ht="18.75" customHeight="1" x14ac:dyDescent="0.35">
      <c r="A900" s="77"/>
      <c r="B900" s="77"/>
      <c r="C900" s="77"/>
      <c r="D900" s="77"/>
    </row>
    <row r="901" spans="1:4" ht="18.75" customHeight="1" x14ac:dyDescent="0.35">
      <c r="A901" s="77"/>
      <c r="B901" s="77"/>
      <c r="C901" s="77"/>
      <c r="D901" s="77"/>
    </row>
    <row r="902" spans="1:4" ht="18.75" customHeight="1" x14ac:dyDescent="0.35">
      <c r="A902" s="77"/>
      <c r="B902" s="77"/>
      <c r="C902" s="77"/>
      <c r="D902" s="77"/>
    </row>
    <row r="903" spans="1:4" ht="18.75" customHeight="1" x14ac:dyDescent="0.35">
      <c r="A903" s="77"/>
      <c r="B903" s="77"/>
      <c r="C903" s="77"/>
      <c r="D903" s="77"/>
    </row>
    <row r="904" spans="1:4" ht="18.75" customHeight="1" x14ac:dyDescent="0.35">
      <c r="A904" s="77"/>
      <c r="B904" s="77"/>
      <c r="C904" s="77"/>
      <c r="D904" s="77"/>
    </row>
    <row r="905" spans="1:4" ht="18.75" customHeight="1" x14ac:dyDescent="0.35">
      <c r="A905" s="77"/>
      <c r="B905" s="77"/>
      <c r="C905" s="77"/>
      <c r="D905" s="77"/>
    </row>
    <row r="906" spans="1:4" ht="18.75" customHeight="1" x14ac:dyDescent="0.35">
      <c r="A906" s="77"/>
      <c r="B906" s="77"/>
      <c r="C906" s="77"/>
      <c r="D906" s="77"/>
    </row>
    <row r="907" spans="1:4" ht="18.75" customHeight="1" x14ac:dyDescent="0.35">
      <c r="A907" s="77"/>
      <c r="B907" s="77"/>
      <c r="C907" s="77"/>
      <c r="D907" s="77"/>
    </row>
    <row r="908" spans="1:4" ht="18.75" customHeight="1" x14ac:dyDescent="0.35">
      <c r="A908" s="77"/>
      <c r="B908" s="77"/>
      <c r="C908" s="77"/>
      <c r="D908" s="77"/>
    </row>
    <row r="909" spans="1:4" ht="18.75" customHeight="1" x14ac:dyDescent="0.35">
      <c r="A909" s="77"/>
      <c r="B909" s="77"/>
      <c r="C909" s="77"/>
      <c r="D909" s="77"/>
    </row>
    <row r="910" spans="1:4" ht="18.75" customHeight="1" x14ac:dyDescent="0.35">
      <c r="A910" s="77"/>
      <c r="B910" s="77"/>
      <c r="C910" s="77"/>
      <c r="D910" s="77"/>
    </row>
    <row r="911" spans="1:4" ht="18.75" customHeight="1" x14ac:dyDescent="0.35">
      <c r="A911" s="77"/>
      <c r="B911" s="77"/>
      <c r="C911" s="77"/>
      <c r="D911" s="77"/>
    </row>
    <row r="912" spans="1:4" ht="18.75" customHeight="1" x14ac:dyDescent="0.35">
      <c r="A912" s="77"/>
      <c r="B912" s="77"/>
      <c r="C912" s="77"/>
      <c r="D912" s="77"/>
    </row>
    <row r="913" spans="1:4" ht="18.75" customHeight="1" x14ac:dyDescent="0.35">
      <c r="A913" s="77"/>
      <c r="B913" s="77"/>
      <c r="C913" s="77"/>
      <c r="D913" s="77"/>
    </row>
    <row r="914" spans="1:4" ht="18.75" customHeight="1" x14ac:dyDescent="0.35">
      <c r="A914" s="77"/>
      <c r="B914" s="77"/>
      <c r="C914" s="77"/>
      <c r="D914" s="77"/>
    </row>
    <row r="915" spans="1:4" ht="18.75" customHeight="1" x14ac:dyDescent="0.35">
      <c r="A915" s="77"/>
      <c r="B915" s="77"/>
      <c r="C915" s="77"/>
      <c r="D915" s="77"/>
    </row>
    <row r="916" spans="1:4" ht="18.75" customHeight="1" x14ac:dyDescent="0.35">
      <c r="A916" s="77"/>
      <c r="B916" s="77"/>
      <c r="C916" s="77"/>
      <c r="D916" s="77"/>
    </row>
    <row r="917" spans="1:4" ht="18.75" customHeight="1" x14ac:dyDescent="0.35">
      <c r="A917" s="77"/>
      <c r="B917" s="77"/>
      <c r="C917" s="77"/>
      <c r="D917" s="77"/>
    </row>
    <row r="918" spans="1:4" ht="18.75" customHeight="1" x14ac:dyDescent="0.35">
      <c r="A918" s="77"/>
      <c r="B918" s="77"/>
      <c r="C918" s="77"/>
      <c r="D918" s="77"/>
    </row>
    <row r="919" spans="1:4" ht="18.75" customHeight="1" x14ac:dyDescent="0.35">
      <c r="A919" s="77"/>
      <c r="B919" s="77"/>
      <c r="C919" s="77"/>
      <c r="D919" s="77"/>
    </row>
    <row r="920" spans="1:4" ht="18.75" customHeight="1" x14ac:dyDescent="0.35">
      <c r="A920" s="77"/>
      <c r="B920" s="77"/>
      <c r="C920" s="77"/>
      <c r="D920" s="77"/>
    </row>
    <row r="921" spans="1:4" ht="18.75" customHeight="1" x14ac:dyDescent="0.35">
      <c r="A921" s="77"/>
      <c r="B921" s="77"/>
      <c r="C921" s="77"/>
      <c r="D921" s="77"/>
    </row>
    <row r="922" spans="1:4" ht="18.75" customHeight="1" x14ac:dyDescent="0.35">
      <c r="A922" s="77"/>
      <c r="B922" s="77"/>
      <c r="C922" s="77"/>
      <c r="D922" s="77"/>
    </row>
    <row r="923" spans="1:4" ht="18.75" customHeight="1" x14ac:dyDescent="0.35">
      <c r="A923" s="77"/>
      <c r="B923" s="77"/>
      <c r="C923" s="77"/>
      <c r="D923" s="77"/>
    </row>
    <row r="924" spans="1:4" ht="18.75" customHeight="1" x14ac:dyDescent="0.35">
      <c r="A924" s="77"/>
      <c r="B924" s="77"/>
      <c r="C924" s="77"/>
      <c r="D924" s="77"/>
    </row>
    <row r="925" spans="1:4" ht="18.75" customHeight="1" x14ac:dyDescent="0.35">
      <c r="A925" s="77"/>
      <c r="B925" s="77"/>
      <c r="C925" s="77"/>
      <c r="D925" s="77"/>
    </row>
    <row r="926" spans="1:4" ht="18.75" customHeight="1" x14ac:dyDescent="0.35">
      <c r="A926" s="77"/>
      <c r="B926" s="77"/>
      <c r="C926" s="77"/>
      <c r="D926" s="77"/>
    </row>
    <row r="927" spans="1:4" ht="18.75" customHeight="1" x14ac:dyDescent="0.35">
      <c r="A927" s="77"/>
      <c r="B927" s="77"/>
      <c r="C927" s="77"/>
      <c r="D927" s="77"/>
    </row>
    <row r="928" spans="1:4" ht="18.75" customHeight="1" x14ac:dyDescent="0.35">
      <c r="A928" s="77"/>
      <c r="B928" s="77"/>
      <c r="C928" s="77"/>
      <c r="D928" s="77"/>
    </row>
    <row r="929" spans="1:4" ht="18.75" customHeight="1" x14ac:dyDescent="0.35">
      <c r="A929" s="77"/>
      <c r="B929" s="77"/>
      <c r="C929" s="77"/>
      <c r="D929" s="77"/>
    </row>
    <row r="930" spans="1:4" ht="18.75" customHeight="1" x14ac:dyDescent="0.35">
      <c r="A930" s="77"/>
      <c r="B930" s="77"/>
      <c r="C930" s="77"/>
      <c r="D930" s="77"/>
    </row>
    <row r="931" spans="1:4" ht="18.75" customHeight="1" x14ac:dyDescent="0.35">
      <c r="A931" s="77"/>
      <c r="B931" s="77"/>
      <c r="C931" s="77"/>
      <c r="D931" s="77"/>
    </row>
    <row r="932" spans="1:4" ht="18.75" customHeight="1" x14ac:dyDescent="0.35">
      <c r="A932" s="77"/>
      <c r="B932" s="77"/>
      <c r="C932" s="77"/>
      <c r="D932" s="77"/>
    </row>
    <row r="933" spans="1:4" ht="18.75" customHeight="1" x14ac:dyDescent="0.35">
      <c r="A933" s="77"/>
      <c r="B933" s="77"/>
      <c r="C933" s="77"/>
      <c r="D933" s="77"/>
    </row>
    <row r="934" spans="1:4" ht="18.75" customHeight="1" x14ac:dyDescent="0.35">
      <c r="A934" s="77"/>
      <c r="B934" s="77"/>
      <c r="C934" s="77"/>
      <c r="D934" s="77"/>
    </row>
    <row r="935" spans="1:4" ht="18.75" customHeight="1" x14ac:dyDescent="0.35">
      <c r="A935" s="77"/>
      <c r="B935" s="77"/>
      <c r="C935" s="77"/>
      <c r="D935" s="77"/>
    </row>
    <row r="936" spans="1:4" ht="18.75" customHeight="1" x14ac:dyDescent="0.35">
      <c r="A936" s="77"/>
      <c r="B936" s="77"/>
      <c r="C936" s="77"/>
      <c r="D936" s="77"/>
    </row>
    <row r="937" spans="1:4" ht="18.75" customHeight="1" x14ac:dyDescent="0.35">
      <c r="A937" s="77"/>
      <c r="B937" s="77"/>
      <c r="C937" s="77"/>
      <c r="D937" s="77"/>
    </row>
    <row r="938" spans="1:4" ht="18.75" customHeight="1" x14ac:dyDescent="0.35">
      <c r="A938" s="77"/>
      <c r="B938" s="77"/>
      <c r="C938" s="77"/>
      <c r="D938" s="77"/>
    </row>
    <row r="939" spans="1:4" ht="18.75" customHeight="1" x14ac:dyDescent="0.35">
      <c r="A939" s="77"/>
      <c r="B939" s="77"/>
      <c r="C939" s="77"/>
      <c r="D939" s="77"/>
    </row>
    <row r="940" spans="1:4" ht="18.75" customHeight="1" x14ac:dyDescent="0.35">
      <c r="A940" s="77"/>
      <c r="B940" s="77"/>
      <c r="C940" s="77"/>
      <c r="D940" s="77"/>
    </row>
    <row r="941" spans="1:4" ht="18.75" customHeight="1" x14ac:dyDescent="0.35">
      <c r="A941" s="77"/>
      <c r="B941" s="77"/>
      <c r="C941" s="77"/>
      <c r="D941" s="77"/>
    </row>
    <row r="942" spans="1:4" ht="18.75" customHeight="1" x14ac:dyDescent="0.35">
      <c r="A942" s="77"/>
      <c r="B942" s="77"/>
      <c r="C942" s="77"/>
      <c r="D942" s="77"/>
    </row>
    <row r="943" spans="1:4" ht="18.75" customHeight="1" x14ac:dyDescent="0.35">
      <c r="A943" s="77"/>
      <c r="B943" s="77"/>
      <c r="C943" s="77"/>
      <c r="D943" s="77"/>
    </row>
    <row r="944" spans="1:4" ht="18.75" customHeight="1" x14ac:dyDescent="0.35">
      <c r="A944" s="77"/>
      <c r="B944" s="77"/>
      <c r="C944" s="77"/>
      <c r="D944" s="77"/>
    </row>
    <row r="945" spans="1:4" ht="18.75" customHeight="1" x14ac:dyDescent="0.35">
      <c r="A945" s="77"/>
      <c r="B945" s="77"/>
      <c r="C945" s="77"/>
      <c r="D945" s="77"/>
    </row>
    <row r="946" spans="1:4" ht="18.75" customHeight="1" x14ac:dyDescent="0.35">
      <c r="A946" s="77"/>
      <c r="B946" s="77"/>
      <c r="C946" s="77"/>
      <c r="D946" s="77"/>
    </row>
    <row r="947" spans="1:4" ht="18.75" customHeight="1" x14ac:dyDescent="0.35">
      <c r="A947" s="77"/>
      <c r="B947" s="77"/>
      <c r="C947" s="77"/>
      <c r="D947" s="77"/>
    </row>
    <row r="948" spans="1:4" ht="18.75" customHeight="1" x14ac:dyDescent="0.35">
      <c r="A948" s="77"/>
      <c r="B948" s="77"/>
      <c r="C948" s="77"/>
      <c r="D948" s="77"/>
    </row>
    <row r="949" spans="1:4" ht="18.75" customHeight="1" x14ac:dyDescent="0.35">
      <c r="A949" s="77"/>
      <c r="B949" s="77"/>
      <c r="C949" s="77"/>
      <c r="D949" s="77"/>
    </row>
    <row r="950" spans="1:4" ht="18.75" customHeight="1" x14ac:dyDescent="0.35">
      <c r="A950" s="77"/>
      <c r="B950" s="77"/>
      <c r="C950" s="77"/>
      <c r="D950" s="77"/>
    </row>
    <row r="951" spans="1:4" ht="18.75" customHeight="1" x14ac:dyDescent="0.35">
      <c r="A951" s="77"/>
      <c r="B951" s="77"/>
      <c r="C951" s="77"/>
      <c r="D951" s="77"/>
    </row>
    <row r="952" spans="1:4" ht="18.75" customHeight="1" x14ac:dyDescent="0.35">
      <c r="A952" s="77"/>
      <c r="B952" s="77"/>
      <c r="C952" s="77"/>
      <c r="D952" s="77"/>
    </row>
    <row r="953" spans="1:4" ht="18.75" customHeight="1" x14ac:dyDescent="0.35">
      <c r="A953" s="77"/>
      <c r="B953" s="77"/>
      <c r="C953" s="77"/>
      <c r="D953" s="77"/>
    </row>
    <row r="954" spans="1:4" ht="18.75" customHeight="1" x14ac:dyDescent="0.35">
      <c r="A954" s="77"/>
      <c r="B954" s="77"/>
      <c r="C954" s="77"/>
      <c r="D954" s="77"/>
    </row>
    <row r="955" spans="1:4" ht="18.75" customHeight="1" x14ac:dyDescent="0.35">
      <c r="A955" s="77"/>
      <c r="B955" s="77"/>
      <c r="C955" s="77"/>
      <c r="D955" s="77"/>
    </row>
    <row r="956" spans="1:4" ht="18.75" customHeight="1" x14ac:dyDescent="0.35">
      <c r="A956" s="77"/>
      <c r="B956" s="77"/>
      <c r="C956" s="77"/>
      <c r="D956" s="77"/>
    </row>
    <row r="957" spans="1:4" ht="18.75" customHeight="1" x14ac:dyDescent="0.35">
      <c r="A957" s="77"/>
      <c r="B957" s="77"/>
      <c r="C957" s="77"/>
      <c r="D957" s="77"/>
    </row>
    <row r="958" spans="1:4" ht="18.75" customHeight="1" x14ac:dyDescent="0.35">
      <c r="A958" s="77"/>
      <c r="B958" s="77"/>
      <c r="C958" s="77"/>
      <c r="D958" s="77"/>
    </row>
    <row r="959" spans="1:4" ht="18.75" customHeight="1" x14ac:dyDescent="0.35">
      <c r="A959" s="77"/>
      <c r="B959" s="77"/>
      <c r="C959" s="77"/>
      <c r="D959" s="77"/>
    </row>
    <row r="960" spans="1:4" ht="18.75" customHeight="1" x14ac:dyDescent="0.35">
      <c r="A960" s="77"/>
      <c r="B960" s="77"/>
      <c r="C960" s="77"/>
      <c r="D960" s="77"/>
    </row>
    <row r="961" spans="1:4" ht="18.75" customHeight="1" x14ac:dyDescent="0.35">
      <c r="A961" s="77"/>
      <c r="B961" s="77"/>
      <c r="C961" s="77"/>
      <c r="D961" s="77"/>
    </row>
    <row r="962" spans="1:4" ht="18.75" customHeight="1" x14ac:dyDescent="0.35">
      <c r="A962" s="77"/>
      <c r="B962" s="77"/>
      <c r="C962" s="77"/>
      <c r="D962" s="77"/>
    </row>
    <row r="963" spans="1:4" ht="18.75" customHeight="1" x14ac:dyDescent="0.35">
      <c r="A963" s="77"/>
      <c r="B963" s="77"/>
      <c r="C963" s="77"/>
      <c r="D963" s="77"/>
    </row>
    <row r="964" spans="1:4" ht="18.75" customHeight="1" x14ac:dyDescent="0.35">
      <c r="A964" s="77"/>
      <c r="B964" s="77"/>
      <c r="C964" s="77"/>
      <c r="D964" s="77"/>
    </row>
    <row r="965" spans="1:4" ht="18.75" customHeight="1" x14ac:dyDescent="0.35">
      <c r="A965" s="77"/>
      <c r="B965" s="77"/>
      <c r="C965" s="77"/>
      <c r="D965" s="77"/>
    </row>
    <row r="966" spans="1:4" ht="18.75" customHeight="1" x14ac:dyDescent="0.35">
      <c r="A966" s="77"/>
      <c r="B966" s="77"/>
      <c r="C966" s="77"/>
      <c r="D966" s="77"/>
    </row>
    <row r="967" spans="1:4" ht="18.75" customHeight="1" x14ac:dyDescent="0.35">
      <c r="A967" s="77"/>
      <c r="B967" s="77"/>
      <c r="C967" s="77"/>
      <c r="D967" s="77"/>
    </row>
    <row r="968" spans="1:4" ht="18.75" customHeight="1" x14ac:dyDescent="0.35">
      <c r="A968" s="77"/>
      <c r="B968" s="77"/>
      <c r="C968" s="77"/>
      <c r="D968" s="77"/>
    </row>
    <row r="969" spans="1:4" ht="18.75" customHeight="1" x14ac:dyDescent="0.35">
      <c r="A969" s="77"/>
      <c r="B969" s="77"/>
      <c r="C969" s="77"/>
      <c r="D969" s="77"/>
    </row>
    <row r="970" spans="1:4" ht="18.75" customHeight="1" x14ac:dyDescent="0.35">
      <c r="A970" s="77"/>
      <c r="B970" s="77"/>
      <c r="C970" s="77"/>
      <c r="D970" s="77"/>
    </row>
    <row r="971" spans="1:4" ht="18.75" customHeight="1" x14ac:dyDescent="0.35">
      <c r="A971" s="77"/>
      <c r="B971" s="77"/>
      <c r="C971" s="77"/>
      <c r="D971" s="77"/>
    </row>
    <row r="972" spans="1:4" ht="18.75" customHeight="1" x14ac:dyDescent="0.35">
      <c r="A972" s="77"/>
      <c r="B972" s="77"/>
      <c r="C972" s="77"/>
      <c r="D972" s="77"/>
    </row>
    <row r="973" spans="1:4" ht="18.75" customHeight="1" x14ac:dyDescent="0.35">
      <c r="A973" s="77"/>
      <c r="B973" s="77"/>
      <c r="C973" s="77"/>
      <c r="D973" s="77"/>
    </row>
    <row r="974" spans="1:4" ht="18.75" customHeight="1" x14ac:dyDescent="0.35">
      <c r="A974" s="77"/>
      <c r="B974" s="77"/>
      <c r="C974" s="77"/>
      <c r="D974" s="77"/>
    </row>
    <row r="975" spans="1:4" ht="18.75" customHeight="1" x14ac:dyDescent="0.35">
      <c r="A975" s="77"/>
      <c r="B975" s="77"/>
      <c r="C975" s="77"/>
      <c r="D975" s="77"/>
    </row>
    <row r="976" spans="1:4" ht="18.75" customHeight="1" x14ac:dyDescent="0.35">
      <c r="A976" s="77"/>
      <c r="B976" s="77"/>
      <c r="C976" s="77"/>
      <c r="D976" s="77"/>
    </row>
    <row r="977" spans="1:4" ht="18.75" customHeight="1" x14ac:dyDescent="0.35">
      <c r="A977" s="77"/>
      <c r="B977" s="77"/>
      <c r="C977" s="77"/>
      <c r="D977" s="77"/>
    </row>
    <row r="978" spans="1:4" ht="18.75" customHeight="1" x14ac:dyDescent="0.35">
      <c r="A978" s="77"/>
      <c r="B978" s="77"/>
      <c r="C978" s="77"/>
      <c r="D978" s="77"/>
    </row>
    <row r="979" spans="1:4" ht="18.75" customHeight="1" x14ac:dyDescent="0.35">
      <c r="A979" s="77"/>
      <c r="B979" s="77"/>
      <c r="C979" s="77"/>
      <c r="D979" s="77"/>
    </row>
    <row r="980" spans="1:4" ht="18.75" customHeight="1" x14ac:dyDescent="0.35">
      <c r="A980" s="77"/>
      <c r="B980" s="77"/>
      <c r="C980" s="77"/>
      <c r="D980" s="77"/>
    </row>
    <row r="981" spans="1:4" ht="18.75" customHeight="1" x14ac:dyDescent="0.35">
      <c r="A981" s="77"/>
      <c r="B981" s="77"/>
      <c r="C981" s="77"/>
      <c r="D981" s="77"/>
    </row>
    <row r="982" spans="1:4" ht="18.75" customHeight="1" x14ac:dyDescent="0.35">
      <c r="A982" s="77"/>
      <c r="B982" s="77"/>
      <c r="C982" s="77"/>
      <c r="D982" s="77"/>
    </row>
    <row r="983" spans="1:4" ht="18.75" customHeight="1" x14ac:dyDescent="0.35">
      <c r="A983" s="77"/>
      <c r="B983" s="77"/>
      <c r="C983" s="77"/>
      <c r="D983" s="77"/>
    </row>
    <row r="984" spans="1:4" ht="18.75" customHeight="1" x14ac:dyDescent="0.35">
      <c r="A984" s="77"/>
      <c r="B984" s="77"/>
      <c r="C984" s="77"/>
      <c r="D984" s="77"/>
    </row>
    <row r="985" spans="1:4" ht="18.75" customHeight="1" x14ac:dyDescent="0.35">
      <c r="A985" s="77"/>
      <c r="B985" s="77"/>
      <c r="C985" s="77"/>
      <c r="D985" s="77"/>
    </row>
    <row r="986" spans="1:4" ht="18.75" customHeight="1" x14ac:dyDescent="0.35">
      <c r="A986" s="77"/>
      <c r="B986" s="77"/>
      <c r="C986" s="77"/>
      <c r="D986" s="77"/>
    </row>
    <row r="987" spans="1:4" ht="18.75" customHeight="1" x14ac:dyDescent="0.35">
      <c r="A987" s="77"/>
      <c r="B987" s="77"/>
      <c r="C987" s="77"/>
      <c r="D987" s="77"/>
    </row>
    <row r="988" spans="1:4" ht="18.75" customHeight="1" x14ac:dyDescent="0.35">
      <c r="A988" s="77"/>
      <c r="B988" s="77"/>
      <c r="C988" s="77"/>
      <c r="D988" s="77"/>
    </row>
    <row r="989" spans="1:4" ht="18.75" customHeight="1" x14ac:dyDescent="0.35">
      <c r="A989" s="77"/>
      <c r="B989" s="77"/>
      <c r="C989" s="77"/>
      <c r="D989" s="77"/>
    </row>
    <row r="990" spans="1:4" ht="18.75" customHeight="1" x14ac:dyDescent="0.35">
      <c r="A990" s="77"/>
      <c r="B990" s="77"/>
      <c r="C990" s="77"/>
      <c r="D990" s="77"/>
    </row>
    <row r="991" spans="1:4" ht="18.75" customHeight="1" x14ac:dyDescent="0.35">
      <c r="A991" s="77"/>
      <c r="B991" s="77"/>
      <c r="C991" s="77"/>
      <c r="D991" s="77"/>
    </row>
    <row r="992" spans="1:4" ht="18.75" customHeight="1" x14ac:dyDescent="0.35">
      <c r="A992" s="77"/>
      <c r="B992" s="77"/>
      <c r="C992" s="77"/>
      <c r="D992" s="77"/>
    </row>
    <row r="993" spans="1:4" ht="18.75" customHeight="1" x14ac:dyDescent="0.35">
      <c r="A993" s="77"/>
      <c r="B993" s="77"/>
      <c r="C993" s="77"/>
      <c r="D993" s="77"/>
    </row>
    <row r="994" spans="1:4" ht="18.75" customHeight="1" x14ac:dyDescent="0.35">
      <c r="A994" s="77"/>
      <c r="B994" s="77"/>
      <c r="C994" s="77"/>
      <c r="D994" s="77"/>
    </row>
    <row r="995" spans="1:4" ht="18.75" customHeight="1" x14ac:dyDescent="0.35">
      <c r="A995" s="77"/>
      <c r="B995" s="77"/>
      <c r="C995" s="77"/>
      <c r="D995" s="77"/>
    </row>
    <row r="996" spans="1:4" ht="18.75" customHeight="1" x14ac:dyDescent="0.35">
      <c r="A996" s="77"/>
      <c r="B996" s="77"/>
      <c r="C996" s="77"/>
      <c r="D996" s="77"/>
    </row>
    <row r="997" spans="1:4" ht="18.75" customHeight="1" x14ac:dyDescent="0.35">
      <c r="A997" s="77"/>
      <c r="B997" s="77"/>
      <c r="C997" s="77"/>
      <c r="D997" s="77"/>
    </row>
    <row r="998" spans="1:4" ht="18.75" customHeight="1" x14ac:dyDescent="0.35">
      <c r="A998" s="77"/>
      <c r="B998" s="77"/>
      <c r="C998" s="77"/>
      <c r="D998" s="77"/>
    </row>
    <row r="999" spans="1:4" ht="18.75" customHeight="1" x14ac:dyDescent="0.35">
      <c r="A999" s="77"/>
      <c r="B999" s="77"/>
      <c r="C999" s="77"/>
      <c r="D999" s="77"/>
    </row>
    <row r="1000" spans="1:4" ht="18.75" customHeight="1" x14ac:dyDescent="0.35">
      <c r="A1000" s="77"/>
      <c r="B1000" s="77"/>
      <c r="C1000" s="77"/>
      <c r="D1000" s="77"/>
    </row>
  </sheetData>
  <mergeCells count="26">
    <mergeCell ref="A48:B48"/>
    <mergeCell ref="A52:B52"/>
    <mergeCell ref="A55:B55"/>
    <mergeCell ref="A58:B58"/>
    <mergeCell ref="A26:B26"/>
    <mergeCell ref="A28:B28"/>
    <mergeCell ref="A31:B31"/>
    <mergeCell ref="A34:B34"/>
    <mergeCell ref="A37:B37"/>
    <mergeCell ref="C17:D17"/>
    <mergeCell ref="A20:D20"/>
    <mergeCell ref="A42:B42"/>
    <mergeCell ref="A45:B45"/>
    <mergeCell ref="F45:G45"/>
    <mergeCell ref="F28:G28"/>
    <mergeCell ref="F29:G29"/>
    <mergeCell ref="A11:B11"/>
    <mergeCell ref="A12:B12"/>
    <mergeCell ref="A14:B14"/>
    <mergeCell ref="A15:D15"/>
    <mergeCell ref="A16:D16"/>
    <mergeCell ref="A19:D19"/>
    <mergeCell ref="F19:I19"/>
    <mergeCell ref="F20:I20"/>
    <mergeCell ref="C18:D18"/>
    <mergeCell ref="C23:D23"/>
  </mergeCells>
  <pageMargins left="0.7" right="0.7" top="0.75" bottom="0.75" header="0" footer="0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0"/>
  <sheetViews>
    <sheetView workbookViewId="0"/>
  </sheetViews>
  <sheetFormatPr defaultColWidth="14.44140625" defaultRowHeight="15" customHeight="1" outlineLevelRow="1" x14ac:dyDescent="0.3"/>
  <cols>
    <col min="1" max="1" width="5.6640625" customWidth="1"/>
    <col min="2" max="2" width="51.33203125" customWidth="1"/>
    <col min="3" max="3" width="20.109375" customWidth="1"/>
    <col min="4" max="4" width="22" customWidth="1"/>
    <col min="5" max="5" width="9.109375" customWidth="1"/>
    <col min="6" max="6" width="82.109375" customWidth="1"/>
    <col min="7" max="7" width="9.109375" customWidth="1"/>
    <col min="8" max="8" width="47" customWidth="1"/>
    <col min="9" max="26" width="9.109375" customWidth="1"/>
  </cols>
  <sheetData>
    <row r="1" spans="1:8" ht="18.75" customHeight="1" x14ac:dyDescent="0.35">
      <c r="A1" s="77"/>
      <c r="B1" s="77"/>
      <c r="C1" s="77"/>
      <c r="D1" s="77"/>
    </row>
    <row r="2" spans="1:8" ht="18.75" customHeight="1" x14ac:dyDescent="0.35">
      <c r="A2" s="77"/>
      <c r="B2" s="77"/>
      <c r="C2" s="77"/>
      <c r="D2" s="77"/>
      <c r="E2" s="78"/>
    </row>
    <row r="3" spans="1:8" ht="18.75" customHeight="1" x14ac:dyDescent="0.35">
      <c r="A3" s="77"/>
      <c r="B3" s="77"/>
      <c r="C3" s="77"/>
      <c r="D3" s="77"/>
      <c r="E3" s="79"/>
    </row>
    <row r="4" spans="1:8" ht="18.75" customHeight="1" x14ac:dyDescent="0.35">
      <c r="A4" s="77"/>
      <c r="B4" s="77"/>
      <c r="C4" s="77"/>
      <c r="D4" s="77"/>
      <c r="E4" s="80"/>
    </row>
    <row r="5" spans="1:8" ht="18.75" customHeight="1" x14ac:dyDescent="0.35">
      <c r="A5" s="77"/>
      <c r="B5" s="77"/>
      <c r="C5" s="77"/>
      <c r="D5" s="77"/>
    </row>
    <row r="6" spans="1:8" ht="18.75" customHeight="1" x14ac:dyDescent="0.35">
      <c r="A6" s="77"/>
      <c r="B6" s="77"/>
      <c r="C6" s="77"/>
      <c r="D6" s="77"/>
    </row>
    <row r="7" spans="1:8" ht="18.75" customHeight="1" x14ac:dyDescent="0.35">
      <c r="A7" s="77"/>
      <c r="B7" s="77"/>
      <c r="C7" s="77"/>
      <c r="D7" s="77"/>
    </row>
    <row r="8" spans="1:8" ht="18.75" customHeight="1" x14ac:dyDescent="0.3">
      <c r="A8" s="81" t="s">
        <v>139</v>
      </c>
      <c r="B8" s="81"/>
      <c r="C8" s="81"/>
      <c r="D8" s="81"/>
    </row>
    <row r="9" spans="1:8" ht="18.75" customHeight="1" x14ac:dyDescent="0.3">
      <c r="A9" s="81" t="s">
        <v>140</v>
      </c>
      <c r="B9" s="81"/>
      <c r="C9" s="81"/>
      <c r="D9" s="81"/>
      <c r="F9" s="81"/>
    </row>
    <row r="10" spans="1:8" ht="18.75" customHeight="1" x14ac:dyDescent="0.3">
      <c r="A10" s="81" t="str">
        <f t="array" ref="A10">(INDEX(факультеты!$A$2:$G$20,MATCH(INDEX(абитуриенты!$A$2:$AT$3,MATCH(заявление!D1,абитуриенты!$A$2:$A$3,0),22),факультеты!$A$2:$A$20,0),3))</f>
        <v xml:space="preserve">факультета технологий управления и гуманитаризации </v>
      </c>
      <c r="B10" s="81"/>
      <c r="C10" s="81"/>
      <c r="D10" s="81"/>
      <c r="F10" s="81"/>
    </row>
    <row r="11" spans="1:8" ht="18.75" customHeight="1" x14ac:dyDescent="0.3">
      <c r="A11" s="207" t="str">
        <f t="array" ref="A11">CONCATENATE("", IF(INDEX(абитуриенты!$A$2:$AT$3, MATCH(заявление!D1,абитуриенты!$A$2:$A$3,0),21)="ДО", "в дневную", "в заочную")," форму получения")</f>
        <v>в дневную форму получения</v>
      </c>
      <c r="B11" s="189"/>
      <c r="C11" s="81"/>
      <c r="D11" s="81"/>
      <c r="F11" s="81" t="str">
        <f t="array" ref="F11">CONCATENATE("О зачислении в БНТУ ",IF(INDEX(абитуриенты!$A$2:$AT$3, MATCH(заявление!D1,абитуриенты!$A$2:$A$3,0),8)="М", "иностранного гражданина","иностранной гражданки"))</f>
        <v>О зачислении в БНТУ иностранного гражданина</v>
      </c>
    </row>
    <row r="12" spans="1:8" ht="18.75" customHeight="1" x14ac:dyDescent="0.3">
      <c r="A12" s="207" t="s">
        <v>141</v>
      </c>
      <c r="B12" s="189"/>
      <c r="C12" s="81"/>
      <c r="D12" s="81"/>
      <c r="F12" s="48" t="str">
        <f t="array" ref="F12">CONCATENATE("",IF(INDEX(абитуриенты!$A$2:$AT$3, MATCH(заявление!D1,абитуриенты!$A$2:$A$3,0),8)="М", "студентом в ","студенткой в "), IF(INDEX(абитуриенты!$A$2:$AT$3, MATCH(заявление!D1,абитуриенты!$A$2:$A$3,0),21)="ДО", "дневную", "заочную")," форму")</f>
        <v>студентом в дневную форму</v>
      </c>
    </row>
    <row r="13" spans="1:8" ht="33.75" customHeight="1" x14ac:dyDescent="0.35">
      <c r="A13" s="77"/>
      <c r="B13" s="77"/>
      <c r="C13" s="77"/>
      <c r="D13" s="77"/>
    </row>
    <row r="14" spans="1:8" ht="17.25" customHeight="1" x14ac:dyDescent="0.35">
      <c r="A14" s="208" t="s">
        <v>142</v>
      </c>
      <c r="B14" s="189"/>
      <c r="C14" s="77"/>
      <c r="D14" s="77"/>
    </row>
    <row r="15" spans="1:8" ht="109.5" customHeight="1" x14ac:dyDescent="0.3">
      <c r="A15" s="203" t="str">
        <f t="array" ref="A15">CONCATENATE("       1. Нижеследующее лицо  из числа иностранных граждан, ", ," заключившее нижеуказанный договор о подготовке специалиста с высшим образованием на платной основе в БНТУ,"," зачислить","   ",TEXT(INDEX(абитуриенты!$A$2:$AT$3,MATCH(заявление!D1,абитуриенты!$A$2:$A$3,0),33),"ДД.ММ.ГГГГ"), " в БНТУ ",, IF(INDEX(абитуриенты!$A$2:$AT$3, MATCH(заявление!D1,абитуриенты!$A$2:$A$3,0),8)="М", " студентом"," студенткой")," 1 курса в учебную группу 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          ",      сводная!C4, " ", , "на профилизацию """,сводная!C5,"""  ",CONCATENATE(INDEX(факультеты!$A$2:$G$20,MATCH(INDEX(абитуриенты!$A$2:$AT$3,MATCH(заявление!D1,абитуриенты!$A$2:$A$3,0),22),факультеты!$A$2:$A$20,0),3),),  " на русском языке","", "", "", "", ":")</f>
        <v xml:space="preserve">       1. Нижеследующее лицо  из числа иностранных граждан,  заключившее нижеуказанный договор о подготовке специалиста с высшим образованием на платной основе в БНТУ, зачислить   ДД.ММ.ГГГГ в БНТУ  студентом 1 курса в учебную группу  10808324 в дневную форму получения образования на платной основе на специальность           6-05-0311-02 "Экономика и управление" на профилизацию "Организация и безопасность дорожного движения"  факультета технологий управления и гуманитаризации  на русском языке:</v>
      </c>
      <c r="B15" s="189"/>
      <c r="C15" s="189"/>
      <c r="D15" s="189"/>
      <c r="F15" s="84" t="str">
        <f t="array" ref="F15">CONCATENATE("        Зачислить ",TEXT(INDEX(абитуриенты!$A$2:$AT$3,MATCH(заявление!D1,абитуриенты!$A$2:$A$3,0),33),"ДД.ММ.ГГГГ"), " в БНТУ ",IF(INDEX(абитуриенты!$A$2:$AT$3, MATCH(заявление!D1,абитуриенты!$A$2:$A$3,0),8)="М", " иностранного гражданина"," иностранную гражданку"),, IF(INDEX(абитуриенты!$A$2:$AT$3, MATCH(заявление!D1,абитуриенты!$A$2:$A$3,0),8)="М", " студентом"," студенткой")," 1 курса  учебной группы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", сводная!C4, "  на профилизацию """,сводная!C5,""" ",  CONCATENATE(INDEX(факультеты!$A$2:$G$20,MATCH(INDEX(абитуриенты!$A$2:$AT$3,MATCH(заявление!D1,абитуриенты!$A$2:$A$3,0),22),факультеты!$A$2:$A$20,0),3),)," для освоения соответствующей образовательной программы на русском языке нижеследующее лицо"," заключившее нижеуказанный договор о подготовке специалиста с высшим образованием на платной основе в БНТУ и приступить студенту", ","," указанному в настоящем приказе", ",", " к освоению содержания образовательной программы с 01.09.2023","", "", "", "", ":")</f>
        <v xml:space="preserve">        Зачислить ДД.ММ.ГГГГ в БНТУ  иностранного гражданина студентом 1 курса  учебной группы 10808324 в дневную форму получения образования на платной основе на специальность 6-05-0311-02 "Экономика и управление"  на профилизацию "Организация и безопасность дорожного движения" факультета технологий управления и гуманитаризации  для освоения соответствующей образовательной программы на русском языке нижеследующее лицо заключившее нижеуказанный договор о подготовке специалиста с высшим образованием на платной основе в БНТУ и приступить студенту, указанному в настоящем приказе, к освоению содержания образовательной программы с 01.09.2023:</v>
      </c>
      <c r="H15" s="85" t="str">
        <f t="array" ref="H15">CONCATENATE("        Зачислить ",TEXT(INDEX(абитуриенты!$A$2:$AT$3,MATCH(заявление!D1,абитуриенты!$A$2:$A$3,0),33),"ДД.ММ.ГГГГ"), " в БНТУ ",IF(INDEX(абитуриенты!$A$2:$AT$3, MATCH(заявление!D1,абитуриенты!$A$2:$A$3,0),8)="М", " иностранного гражданина"," иностранную гражданку"),, IF(INDEX(абитуриенты!$A$2:$AT$3, MATCH(заявление!D1,абитуриенты!$A$2:$A$3,0),8)="М", " студентом"," студенткой")," 1 курса ",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             ", сводная!C4, "  на профилизацию """,сводная!C5,""" ",  CONCATENATE(INDEX(факультеты!$A$2:$G$20,MATCH(INDEX(абитуриенты!$A$2:$AT$3,MATCH(заявление!D1,абитуриенты!$A$2:$A$3,0),22),факультеты!$A$2:$A$20,0),3),)," для освоения соответствующей образовательной программы на русском языке нижеследующее лицо", ",", " заключившее нижеуказанный договор о подготовке специалиста с высшим образованием на платной основе в БНТУ и приступить студенту", ","," указанному в настоящем приказе", ",", " к освоению содержания образовательной программы с 01.09.2023","", "", "", "", ":")</f>
        <v xml:space="preserve">        Зачислить ДД.ММ.ГГГГ в БНТУ  иностранного гражданина студентом 1 курса  в дневную форму получения образования на платной основе на специальность              6-05-0311-02 "Экономика и управление"  на профилизацию "Организация и безопасность дорожного движения" факультета технологий управления и гуманитаризации  для освоения соответствующей образовательной программы на русском языке нижеследующее лицо, заключившее нижеуказанный договор о подготовке специалиста с высшим образованием на платной основе в БНТУ и приступить студенту, указанному в настоящем приказе, к освоению содержания образовательной программы с 01.09.2023:</v>
      </c>
    </row>
    <row r="16" spans="1:8" ht="7.5" customHeight="1" x14ac:dyDescent="0.3">
      <c r="A16" s="203"/>
      <c r="B16" s="189"/>
      <c r="C16" s="189"/>
      <c r="D16" s="189"/>
    </row>
    <row r="17" spans="1:9" ht="46.5" customHeight="1" x14ac:dyDescent="0.3">
      <c r="A17" s="86" t="s">
        <v>144</v>
      </c>
      <c r="B17" s="86" t="s">
        <v>145</v>
      </c>
      <c r="C17" s="209" t="s">
        <v>146</v>
      </c>
      <c r="D17" s="205"/>
      <c r="F17" s="48" t="str">
        <f t="array" ref="F17">CONCATENATE("       Нижеследующее лицо, "," ", "из числа иностранных граждан, ", ," заключившее нижеуказанный договор о подготовке специалиста с высшим образованием на платной основе в БНТУ,"," зачислить","   ",TEXT(INDEX(абитуриенты!$A$2:$AT$3,MATCH(заявление!D1,абитуриенты!$A$2:$A$3,0),33),"ДД.ММ.ГГГГ"), " в БНТУ ",, IF(INDEX(абитуриенты!$A$2:$AT$3, MATCH(заявление!D1,абитуриенты!$A$2:$A$3,0),8)="М", " студентом"," студенткой")," 1 курса  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                                ", сводная!C4, "   ", ,   CONCATENATE(INDEX(факультеты!$A$2:$G$20,MATCH(INDEX(абитуриенты!$A$2:$AT$3,MATCH(заявление!D1,абитуриенты!$A$2:$A$3,0),22),факультеты!$A$2:$A$20,0),3),), , ," и приступить студенту", ","," указанному в настоящем приказе", ",", " к освоению содержания образовательной программы на русском языке с 01.09.2023","", "", "", "", ":")</f>
        <v xml:space="preserve">       Нижеследующее лицо,  из числа иностранных граждан,  заключившее нижеуказанный договор о подготовке специалиста с высшим образованием на платной основе в БНТУ, зачислить   ДД.ММ.ГГГГ в БНТУ  студентом 1 курса   10808324 в дневную форму получения образования на платной основе на специальность                                 6-05-0311-02 "Экономика и управление"   факультета технологий управления и гуманитаризации  и приступить студенту, указанному в настоящем приказе, к освоению содержания образовательной программы на русском языке с 01.09.2023:</v>
      </c>
      <c r="H17" s="48" t="str">
        <f t="array" ref="H17">CONCATENATE("        Зачислить ",TEXT(INDEX(абитуриенты!$A$2:$AT$3,MATCH(заявление!D1,абитуриенты!$A$2:$A$3,0),33),"ДД.ММ.ГГГГ"), " в БНТУ ",IF(INDEX(абитуриенты!$A$2:$AT$3, MATCH(заявление!D1,абитуриенты!$A$2:$A$3,0),8)="М", " иностранного гражданина"," иностранную гражданку"),, IF(INDEX(абитуриенты!$A$2:$AT$3, MATCH(заявление!D1,абитуриенты!$A$2:$A$3,0),8)="М", " студентом"," студенткой")," 1 курса  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                                ", сводная!C4, "   ", "  на профилизацию """,сводная!C5,""" ", CONCATENATE(INDEX(факультеты!$A$2:$G$20,MATCH(INDEX(абитуриенты!$A$2:$AT$3,MATCH(заявление!D1,абитуриенты!$A$2:$A$3,0),22),факультеты!$A$2:$A$20,0),3),)," для освоения соответствующей образовательной программы на русском языке нижеследующее лицо,"," заключившее нижеуказанный договор о подготовке специалиста с высшим образованием на платной основе в БНТУ и приступить студенту", ","," указанному в настоящем приказе", ",", " к освоению содержания образовательной программы с 01.09.2023","", "", "", "", ":")</f>
        <v xml:space="preserve">        Зачислить ДД.ММ.ГГГГ в БНТУ  иностранного гражданина студентом 1 курса   10808324 в дневную форму получения образования на платной основе на специальность                                 6-05-0311-02 "Экономика и управление"     на профилизацию "Организация и безопасность дорожного движения" факультета технологий управления и гуманитаризации  для освоения соответствующей образовательной программы на русском языке нижеследующее лицо, заключившее нижеуказанный договор о подготовке специалиста с высшим образованием на платной основе в БНТУ и приступить студенту, указанному в настоящем приказе, к освоению содержания образовательной программы с 01.09.2023:</v>
      </c>
    </row>
    <row r="18" spans="1:9" ht="36" customHeight="1" x14ac:dyDescent="0.35">
      <c r="A18" s="87">
        <v>1</v>
      </c>
      <c r="B18" s="88" t="str">
        <f>сводная!C10</f>
        <v>Yang  Haobo  (да, гражданин Китайской Народной Республики)</v>
      </c>
      <c r="C18" s="204" t="str">
        <f t="array" ref="C18">CONCATENATE("от ", TEXT(INDEX(абитуриенты!$A$2:$AT$3,MATCH(заявление!D1,абитуриенты!$A$2:$A$3,0),33),"ДД.ММ.ГГГГ")," №",INDEX(абитуриенты!$A$2:$AT$3,MATCH(заявление!D1,абитуриенты!$A$2:$A$3,0),32))</f>
        <v>от ДД.ММ.ГГГГ №1208120240001001</v>
      </c>
      <c r="D18" s="205"/>
    </row>
    <row r="19" spans="1:9" ht="75.75" customHeight="1" x14ac:dyDescent="0.3">
      <c r="A19" s="202" t="str">
        <f t="array" ref="A19">CONCATENATE("         2. Декану ",INDEX(абитуриенты!$A$2:$AT$3,MATCH(заявление!D1,абитуриенты!$A$2:$A$3,0),22)," ",INDEX(факультеты!$A$2:$G$20,MATCH(сводная!H15,факультеты!$D$2:$D$20,0),7), "  обеспечить разработку и утверждение индивидуального плана обучения студента, указанного в пункте 1 настоящего приказа, по профилизации   """,сводная!C5,""" специальности                                                                        ",сводная!C4, " за 1 курс.")</f>
        <v xml:space="preserve">         2. Декану ФТУГ Бровке Г.М.  обеспечить разработку и утверждение индивидуального плана обучения студента, указанного в пункте 1 настоящего приказа, по профилизации   "Организация и безопасность дорожного движения" специальности                                                                        6-05-0311-02 "Экономика и управление" за 1 курс.</v>
      </c>
      <c r="B19" s="176"/>
      <c r="C19" s="176"/>
      <c r="D19" s="176"/>
      <c r="F19" s="203" t="str">
        <f t="array" ref="F19">CONCATENATE("         2. Декану ",INDEX(абитуриенты!$A$2:$AT$3,MATCH(заявление!D1,абитуриенты!$A$2:$A$3,0),22)," ",INDEX(факультеты!$A$2:$G$20,MATCH(сводная!H15,факультеты!$D$2:$D$20,0),7), "  обеспечить разработку и утверждение индивидуального плана обучения студента, указанного в пункте 1 настоящего приказа по специальности ",сводная!C4, ", за 1 курс.")</f>
        <v xml:space="preserve">         2. Декану ФТУГ Бровке Г.М.  обеспечить разработку и утверждение индивидуального плана обучения студента, указанного в пункте 1 настоящего приказа по специальности 6-05-0311-02 "Экономика и управление", за 1 курс.</v>
      </c>
      <c r="G19" s="189"/>
      <c r="H19" s="189"/>
      <c r="I19" s="189"/>
    </row>
    <row r="20" spans="1:9" ht="22.5" customHeight="1" x14ac:dyDescent="0.3">
      <c r="A20" s="203" t="str">
        <f t="array" ref="A20">CONCATENATE("Основание: решение приемной комиссии БНТУ (протокол от ",TEXT(INDEX(абитуриенты!$A$2:$AT$3,MATCH(заявление!D1,абитуриенты!$A$2:$A$3,0),33),"ДД.ММ.ГГГГ"), " №", INDEX(абитуриенты!$A$2:$AT$3,MATCH(заявление!D1,абитуриенты!$A$2:$A$3,0),34),").")</f>
        <v>Основание: решение приемной комиссии БНТУ (протокол от ДД.ММ.ГГГГ №3).</v>
      </c>
      <c r="B20" s="189"/>
      <c r="C20" s="189"/>
      <c r="D20" s="189"/>
      <c r="F20" s="203" t="str">
        <f t="array" ref="F20">CONCATENATE("Основание: решение приемной комиссии БНТУ (протокол от ",TEXT(INDEX(абитуриенты!$A$2:$AT$3,MATCH(заявление!D1,абитуриенты!$A$2:$A$3,0),33),"ДД.ММ.ГГГГ"), " №", INDEX(абитуриенты!$A$2:$AT$3,MATCH(заявление!D1,абитуриенты!$A$2:$A$3,0),34),").")</f>
        <v>Основание: решение приемной комиссии БНТУ (протокол от ДД.ММ.ГГГГ №3).</v>
      </c>
      <c r="G20" s="189"/>
      <c r="H20" s="189"/>
      <c r="I20" s="189"/>
    </row>
    <row r="21" spans="1:9" ht="11.25" customHeight="1" x14ac:dyDescent="0.35">
      <c r="A21" s="77"/>
      <c r="B21" s="77"/>
      <c r="C21" s="77"/>
      <c r="D21" s="77"/>
    </row>
    <row r="22" spans="1:9" ht="8.25" customHeight="1" x14ac:dyDescent="0.35">
      <c r="A22" s="77"/>
      <c r="B22" s="77"/>
      <c r="C22" s="77"/>
      <c r="D22" s="77"/>
      <c r="F22" s="89"/>
    </row>
    <row r="23" spans="1:9" ht="41.25" customHeight="1" x14ac:dyDescent="0.35">
      <c r="A23" s="90" t="s">
        <v>148</v>
      </c>
      <c r="B23" s="91"/>
      <c r="C23" s="206" t="s">
        <v>149</v>
      </c>
      <c r="D23" s="189"/>
      <c r="F23" s="92" t="str">
        <f t="array" ref="F23">CONCATENATE("Основание: решение приемной комиссии БНТУ (протокол от ",TEXT(INDEX(абитуриенты!$A$2:$AT$3,MATCH(заявление!D1,абитуриенты!$A$2:$A$3,0),33),"ДД.ММ.ГГГГ"), " №", INDEX(абитуриенты!$A$2:$AT$3,MATCH(заявление!D1,абитуриенты!$A$2:$A$3,0),34),"), договор о подготовке специалиста с высшим образованием  на платной основе в БНТУ от ",C18,"", ".")</f>
        <v>Основание: решение приемной комиссии БНТУ (протокол от ДД.ММ.ГГГГ №3), договор о подготовке специалиста с высшим образованием  на платной основе в БНТУ от от ДД.ММ.ГГГГ №1208120240001001.</v>
      </c>
    </row>
    <row r="24" spans="1:9" ht="41.25" customHeight="1" x14ac:dyDescent="0.35">
      <c r="A24" s="91"/>
      <c r="B24" s="91"/>
      <c r="C24" s="93"/>
      <c r="D24" s="93"/>
    </row>
    <row r="25" spans="1:9" ht="32.25" customHeight="1" x14ac:dyDescent="0.35">
      <c r="A25" s="91"/>
      <c r="B25" s="91" t="s">
        <v>150</v>
      </c>
      <c r="C25" s="91"/>
      <c r="D25" s="91"/>
      <c r="H25" s="48" t="s">
        <v>106</v>
      </c>
    </row>
    <row r="26" spans="1:9" ht="102" customHeight="1" x14ac:dyDescent="0.3">
      <c r="A26" s="212"/>
      <c r="B26" s="189"/>
      <c r="C26" s="90"/>
      <c r="D26" s="90"/>
    </row>
    <row r="27" spans="1:9" ht="18.75" hidden="1" customHeight="1" x14ac:dyDescent="0.3">
      <c r="A27" s="90" t="s">
        <v>151</v>
      </c>
      <c r="B27" s="90"/>
      <c r="C27" s="90"/>
      <c r="D27" s="90"/>
      <c r="F27" s="94" t="s">
        <v>152</v>
      </c>
      <c r="G27" s="90"/>
    </row>
    <row r="28" spans="1:9" ht="18.75" hidden="1" customHeight="1" x14ac:dyDescent="0.3">
      <c r="A28" s="211" t="s">
        <v>153</v>
      </c>
      <c r="B28" s="189"/>
      <c r="C28" s="90"/>
      <c r="D28" s="90"/>
      <c r="F28" s="213" t="s">
        <v>154</v>
      </c>
      <c r="G28" s="189"/>
    </row>
    <row r="29" spans="1:9" ht="18.75" hidden="1" customHeight="1" x14ac:dyDescent="0.3">
      <c r="A29" s="90" t="s">
        <v>155</v>
      </c>
      <c r="B29" s="90"/>
      <c r="C29" s="90"/>
      <c r="D29" s="90"/>
      <c r="F29" s="211" t="s">
        <v>156</v>
      </c>
      <c r="G29" s="189"/>
    </row>
    <row r="30" spans="1:9" ht="18.75" hidden="1" customHeight="1" x14ac:dyDescent="0.3">
      <c r="A30" s="95" t="s">
        <v>157</v>
      </c>
      <c r="B30" s="95"/>
      <c r="C30" s="90"/>
      <c r="D30" s="90"/>
      <c r="F30" s="90" t="s">
        <v>158</v>
      </c>
      <c r="G30" s="90"/>
    </row>
    <row r="31" spans="1:9" ht="18.75" hidden="1" customHeight="1" x14ac:dyDescent="0.3">
      <c r="A31" s="214" t="s">
        <v>159</v>
      </c>
      <c r="B31" s="189"/>
      <c r="C31" s="90"/>
      <c r="D31" s="90"/>
    </row>
    <row r="32" spans="1:9" ht="18.75" hidden="1" customHeight="1" x14ac:dyDescent="0.3">
      <c r="A32" s="95" t="s">
        <v>155</v>
      </c>
      <c r="B32" s="95"/>
      <c r="C32" s="90"/>
      <c r="D32" s="90"/>
    </row>
    <row r="33" spans="1:4" ht="18.75" hidden="1" customHeight="1" x14ac:dyDescent="0.3">
      <c r="A33" s="90" t="s">
        <v>157</v>
      </c>
      <c r="B33" s="90"/>
      <c r="C33" s="90"/>
      <c r="D33" s="90"/>
    </row>
    <row r="34" spans="1:4" ht="18.75" hidden="1" customHeight="1" x14ac:dyDescent="0.3">
      <c r="A34" s="211" t="s">
        <v>160</v>
      </c>
      <c r="B34" s="189"/>
      <c r="C34" s="90"/>
      <c r="D34" s="90"/>
    </row>
    <row r="35" spans="1:4" ht="18.75" hidden="1" customHeight="1" x14ac:dyDescent="0.3">
      <c r="A35" s="90" t="s">
        <v>155</v>
      </c>
      <c r="B35" s="90"/>
      <c r="C35" s="90"/>
      <c r="D35" s="90"/>
    </row>
    <row r="36" spans="1:4" ht="18.75" hidden="1" customHeight="1" outlineLevel="1" x14ac:dyDescent="0.3">
      <c r="A36" s="90" t="s">
        <v>157</v>
      </c>
      <c r="B36" s="90"/>
      <c r="C36" s="90"/>
      <c r="D36" s="90"/>
    </row>
    <row r="37" spans="1:4" ht="18.75" hidden="1" customHeight="1" outlineLevel="1" x14ac:dyDescent="0.3">
      <c r="A37" s="211" t="s">
        <v>160</v>
      </c>
      <c r="B37" s="189"/>
      <c r="C37" s="90"/>
      <c r="D37" s="90"/>
    </row>
    <row r="38" spans="1:4" ht="18.75" hidden="1" customHeight="1" outlineLevel="1" x14ac:dyDescent="0.3">
      <c r="A38" s="90" t="s">
        <v>161</v>
      </c>
      <c r="B38" s="90"/>
      <c r="C38" s="90"/>
      <c r="D38" s="90"/>
    </row>
    <row r="39" spans="1:4" ht="18.75" hidden="1" customHeight="1" collapsed="1" x14ac:dyDescent="0.3">
      <c r="A39" s="90" t="s">
        <v>162</v>
      </c>
      <c r="B39" s="90"/>
      <c r="C39" s="90"/>
      <c r="D39" s="90"/>
    </row>
    <row r="40" spans="1:4" ht="33" hidden="1" customHeight="1" x14ac:dyDescent="0.35">
      <c r="A40" s="91"/>
      <c r="B40" s="90" t="s">
        <v>163</v>
      </c>
      <c r="C40" s="90"/>
      <c r="D40" s="90"/>
    </row>
    <row r="41" spans="1:4" ht="18.75" customHeight="1" x14ac:dyDescent="0.3">
      <c r="A41" s="96" t="s">
        <v>151</v>
      </c>
      <c r="B41" s="96"/>
      <c r="C41" s="90"/>
      <c r="D41" s="90"/>
    </row>
    <row r="42" spans="1:4" ht="18.75" customHeight="1" x14ac:dyDescent="0.3">
      <c r="A42" s="210" t="s">
        <v>153</v>
      </c>
      <c r="B42" s="189"/>
      <c r="C42" s="90"/>
      <c r="D42" s="90"/>
    </row>
    <row r="43" spans="1:4" ht="18.75" customHeight="1" x14ac:dyDescent="0.3">
      <c r="A43" s="96" t="s">
        <v>155</v>
      </c>
      <c r="B43" s="96"/>
      <c r="C43" s="90"/>
      <c r="D43" s="90"/>
    </row>
    <row r="44" spans="1:4" ht="18.75" customHeight="1" x14ac:dyDescent="0.3">
      <c r="A44" s="90" t="s">
        <v>151</v>
      </c>
      <c r="B44" s="90"/>
      <c r="C44" s="90"/>
      <c r="D44" s="90"/>
    </row>
    <row r="45" spans="1:4" ht="18.75" customHeight="1" x14ac:dyDescent="0.3">
      <c r="A45" s="211" t="s">
        <v>183</v>
      </c>
      <c r="B45" s="189"/>
      <c r="C45" s="90"/>
      <c r="D45" s="90"/>
    </row>
    <row r="46" spans="1:4" ht="18.75" customHeight="1" x14ac:dyDescent="0.3">
      <c r="A46" s="90" t="s">
        <v>184</v>
      </c>
      <c r="B46" s="90"/>
      <c r="C46" s="90"/>
      <c r="D46" s="90"/>
    </row>
    <row r="47" spans="1:4" ht="18.75" customHeight="1" x14ac:dyDescent="0.3">
      <c r="A47" s="90" t="s">
        <v>185</v>
      </c>
      <c r="B47" s="90"/>
      <c r="C47" s="90"/>
      <c r="D47" s="90"/>
    </row>
    <row r="48" spans="1:4" ht="18.75" customHeight="1" x14ac:dyDescent="0.3">
      <c r="A48" s="211" t="s">
        <v>186</v>
      </c>
      <c r="B48" s="189"/>
      <c r="C48" s="90"/>
      <c r="D48" s="90"/>
    </row>
    <row r="49" spans="1:7" ht="18.75" customHeight="1" x14ac:dyDescent="0.3">
      <c r="A49" s="90" t="s">
        <v>184</v>
      </c>
      <c r="B49" s="90"/>
      <c r="C49" s="90"/>
      <c r="D49" s="90"/>
    </row>
    <row r="50" spans="1:7" ht="18" customHeight="1" x14ac:dyDescent="0.3">
      <c r="A50" s="90" t="s">
        <v>157</v>
      </c>
      <c r="B50" s="90"/>
      <c r="C50" s="90"/>
      <c r="D50" s="90"/>
      <c r="F50" s="94"/>
      <c r="G50" s="90"/>
    </row>
    <row r="51" spans="1:7" ht="15.75" customHeight="1" x14ac:dyDescent="0.3">
      <c r="A51" s="211" t="s">
        <v>160</v>
      </c>
      <c r="B51" s="189"/>
      <c r="C51" s="90"/>
      <c r="D51" s="90"/>
      <c r="F51" s="211"/>
      <c r="G51" s="189"/>
    </row>
    <row r="52" spans="1:7" ht="19.5" customHeight="1" x14ac:dyDescent="0.3">
      <c r="A52" s="90" t="s">
        <v>184</v>
      </c>
      <c r="B52" s="90"/>
      <c r="C52" s="90"/>
      <c r="D52" s="90"/>
      <c r="F52" s="90"/>
      <c r="G52" s="90"/>
    </row>
    <row r="53" spans="1:7" ht="18.75" customHeight="1" x14ac:dyDescent="0.3">
      <c r="A53" s="94" t="s">
        <v>164</v>
      </c>
      <c r="B53" s="90"/>
      <c r="C53" s="90"/>
      <c r="D53" s="90"/>
      <c r="F53" s="90"/>
      <c r="G53" s="90"/>
    </row>
    <row r="54" spans="1:7" ht="18.75" customHeight="1" x14ac:dyDescent="0.3">
      <c r="A54" s="211" t="s">
        <v>165</v>
      </c>
      <c r="B54" s="189"/>
      <c r="C54" s="90"/>
      <c r="D54" s="90"/>
      <c r="F54" s="90"/>
      <c r="G54" s="90"/>
    </row>
    <row r="55" spans="1:7" ht="18.75" customHeight="1" x14ac:dyDescent="0.3">
      <c r="A55" s="90" t="s">
        <v>187</v>
      </c>
      <c r="B55" s="90"/>
      <c r="C55" s="90"/>
      <c r="D55" s="90"/>
      <c r="F55" s="90"/>
      <c r="G55" s="90"/>
    </row>
    <row r="56" spans="1:7" ht="18.75" customHeight="1" x14ac:dyDescent="0.35">
      <c r="A56" s="90" t="str">
        <f>сводная!B12</f>
        <v>Ответственный секретарь приемной комиссии</v>
      </c>
      <c r="B56" s="90"/>
      <c r="C56" s="90"/>
      <c r="D56" s="77"/>
    </row>
    <row r="57" spans="1:7" ht="18.75" customHeight="1" x14ac:dyDescent="0.35">
      <c r="A57" s="90" t="s">
        <v>166</v>
      </c>
      <c r="B57" s="90"/>
      <c r="C57" s="90"/>
      <c r="D57" s="77"/>
    </row>
    <row r="58" spans="1:7" ht="18.75" customHeight="1" x14ac:dyDescent="0.35">
      <c r="A58" s="211" t="str">
        <f>CONCATENATE("__________________",сводная!H12)</f>
        <v>__________________Н.А. Афанасьева</v>
      </c>
      <c r="B58" s="189"/>
      <c r="C58" s="90"/>
      <c r="D58" s="77"/>
    </row>
    <row r="59" spans="1:7" ht="18.75" customHeight="1" x14ac:dyDescent="0.35">
      <c r="A59" s="90" t="s">
        <v>184</v>
      </c>
      <c r="B59" s="90"/>
      <c r="C59" s="90"/>
      <c r="D59" s="77"/>
    </row>
    <row r="60" spans="1:7" ht="18.75" customHeight="1" x14ac:dyDescent="0.35">
      <c r="A60" s="90" t="str">
        <f>заявление!A44</f>
        <v>Декан ФТУГ</v>
      </c>
      <c r="B60" s="90"/>
      <c r="C60" s="90"/>
      <c r="D60" s="77"/>
    </row>
    <row r="61" spans="1:7" ht="18.75" customHeight="1" x14ac:dyDescent="0.35">
      <c r="A61" s="211" t="str">
        <f>CONCATENATE("__________________",заявление!G44)</f>
        <v>__________________Г.М. Бровка</v>
      </c>
      <c r="B61" s="189"/>
      <c r="C61" s="90"/>
      <c r="D61" s="77"/>
    </row>
    <row r="62" spans="1:7" ht="18.75" customHeight="1" x14ac:dyDescent="0.35">
      <c r="A62" s="90" t="s">
        <v>184</v>
      </c>
      <c r="B62" s="90"/>
      <c r="C62" s="90"/>
      <c r="D62" s="77"/>
    </row>
    <row r="63" spans="1:7" ht="18.75" customHeight="1" x14ac:dyDescent="0.35">
      <c r="A63" s="81" t="str">
        <f>заявление!B55</f>
        <v>Декан ФМС</v>
      </c>
      <c r="B63" s="81"/>
      <c r="C63" s="77"/>
      <c r="D63" s="77"/>
    </row>
    <row r="64" spans="1:7" ht="18.75" customHeight="1" x14ac:dyDescent="0.35">
      <c r="A64" s="207" t="str">
        <f>CONCATENATE("__________________",заявление!H55)</f>
        <v>__________________П.И. Ширвель</v>
      </c>
      <c r="B64" s="189"/>
      <c r="C64" s="77"/>
      <c r="D64" s="77"/>
    </row>
    <row r="65" spans="1:6" ht="24" customHeight="1" x14ac:dyDescent="0.35">
      <c r="A65" s="81" t="s">
        <v>184</v>
      </c>
      <c r="B65" s="81"/>
      <c r="C65" s="77"/>
      <c r="D65" s="77"/>
    </row>
    <row r="66" spans="1:6" ht="409.5" customHeight="1" x14ac:dyDescent="0.35">
      <c r="A66" s="77"/>
      <c r="B66" s="97" t="s">
        <v>167</v>
      </c>
      <c r="C66" s="77"/>
      <c r="D66" s="77"/>
      <c r="F66" s="48" t="str">
        <f t="array" ref="F66">CONCATENATE("       Нижеследующее лицо  из числа иностранных граждан, ", ," заключившее нижеуказанный договор о подготовке специалиста с высшим образованием на платной основе в БНТУ,"," зачислить","   ",TEXT(INDEX(абитуриенты!$A$2:$AT$3,MATCH(заявление!D1,абитуриенты!$A$2:$A$3,0),33),"ДД.ММ.ГГГГ"), " в БНТУ ",, IF(INDEX(абитуриенты!$A$2:$AT$3, MATCH(заявление!D1,абитуриенты!$A$2:$A$3,0),8)="М", " студентом"," студенткой")," 1 курса в учебную группу  ",INDEX(абитуриенты!$A$2:$AT$3,MATCH(заявление!D1,абитуриенты!$A$2:$A$3,0),25), IF(INDEX(абитуриенты!$A$2:$AT$3, MATCH(заявление!D1,абитуриенты!$A$2:$A$3,0),21)="ДО", " в дневную", " в заочную")," форму получения образования на платной основе", " на специальность ", сводная!C4, " ", , "на профилизацию """,сводная!C5,"""  ",CONCATENATE(INDEX(факультеты!$A$2:$G$20,MATCH(INDEX(абитуриенты!$A$2:$AT$3,MATCH(заявление!D1,абитуриенты!$A$2:$A$3,0),22),факультеты!$A$2:$A$20,0),3),),  " и приступить студенту", ","," указанному в настоящем приказе", ",", " к освоению содержания образовательной программы на русском языке с 01.09.2023","", "", "", "", ":")</f>
        <v xml:space="preserve">       Нижеследующее лицо  из числа иностранных граждан,  заключившее нижеуказанный договор о подготовке специалиста с высшим образованием на платной основе в БНТУ, зачислить   ДД.ММ.ГГГГ в БНТУ  студентом 1 курса в учебную группу  10808324 в дневную форму получения образования на платной основе на специальность 6-05-0311-02 "Экономика и управление" на профилизацию "Организация и безопасность дорожного движения"  факультета технологий управления и гуманитаризации  и приступить студенту, указанному в настоящем приказе, к освоению содержания образовательной программы на русском языке с 01.09.2023:</v>
      </c>
    </row>
    <row r="67" spans="1:6" ht="18.75" customHeight="1" x14ac:dyDescent="0.35">
      <c r="A67" s="77"/>
      <c r="B67" s="98" t="s">
        <v>168</v>
      </c>
      <c r="C67" s="77"/>
      <c r="D67" s="77"/>
    </row>
    <row r="68" spans="1:6" ht="66.75" customHeight="1" x14ac:dyDescent="0.35">
      <c r="A68" s="77"/>
      <c r="B68" s="99"/>
      <c r="C68" s="77"/>
      <c r="D68" s="77"/>
    </row>
    <row r="69" spans="1:6" ht="18.75" customHeight="1" x14ac:dyDescent="0.35">
      <c r="A69" s="77"/>
      <c r="B69" s="77"/>
      <c r="C69" s="77"/>
      <c r="D69" s="77"/>
    </row>
    <row r="70" spans="1:6" ht="18.75" customHeight="1" x14ac:dyDescent="0.35">
      <c r="A70" s="77"/>
      <c r="B70" s="77"/>
      <c r="C70" s="77"/>
      <c r="D70" s="77"/>
    </row>
    <row r="71" spans="1:6" ht="18.75" customHeight="1" x14ac:dyDescent="0.35">
      <c r="A71" s="77"/>
      <c r="B71" s="77"/>
      <c r="C71" s="77"/>
      <c r="D71" s="77"/>
    </row>
    <row r="72" spans="1:6" ht="18.75" customHeight="1" x14ac:dyDescent="0.35">
      <c r="A72" s="77"/>
      <c r="B72" s="77"/>
      <c r="C72" s="77"/>
      <c r="D72" s="77"/>
    </row>
    <row r="73" spans="1:6" ht="18.75" customHeight="1" x14ac:dyDescent="0.35">
      <c r="A73" s="77"/>
      <c r="B73" s="77"/>
      <c r="C73" s="77"/>
      <c r="D73" s="77"/>
    </row>
    <row r="74" spans="1:6" ht="18.75" customHeight="1" x14ac:dyDescent="0.35">
      <c r="A74" s="77"/>
      <c r="B74" s="77"/>
      <c r="C74" s="77"/>
      <c r="D74" s="77"/>
    </row>
    <row r="75" spans="1:6" ht="18.75" customHeight="1" x14ac:dyDescent="0.35">
      <c r="A75" s="77"/>
      <c r="B75" s="77"/>
      <c r="C75" s="77"/>
      <c r="D75" s="77"/>
    </row>
    <row r="76" spans="1:6" ht="18.75" customHeight="1" x14ac:dyDescent="0.35">
      <c r="A76" s="77"/>
      <c r="B76" s="77"/>
      <c r="C76" s="77"/>
      <c r="D76" s="77"/>
    </row>
    <row r="77" spans="1:6" ht="18.75" customHeight="1" x14ac:dyDescent="0.35">
      <c r="A77" s="77"/>
      <c r="B77" s="77"/>
      <c r="C77" s="77"/>
      <c r="D77" s="77"/>
    </row>
    <row r="78" spans="1:6" ht="18.75" customHeight="1" x14ac:dyDescent="0.35">
      <c r="A78" s="77"/>
      <c r="B78" s="77"/>
      <c r="C78" s="77"/>
      <c r="D78" s="77"/>
    </row>
    <row r="79" spans="1:6" ht="18.75" customHeight="1" x14ac:dyDescent="0.35">
      <c r="A79" s="77"/>
      <c r="B79" s="77"/>
      <c r="C79" s="77"/>
      <c r="D79" s="77"/>
    </row>
    <row r="80" spans="1:6" ht="18.75" customHeight="1" x14ac:dyDescent="0.35">
      <c r="A80" s="77"/>
      <c r="B80" s="77"/>
      <c r="C80" s="77"/>
      <c r="D80" s="77"/>
    </row>
    <row r="81" spans="1:4" ht="18.75" customHeight="1" x14ac:dyDescent="0.35">
      <c r="A81" s="77"/>
      <c r="B81" s="77"/>
      <c r="C81" s="77"/>
      <c r="D81" s="77"/>
    </row>
    <row r="82" spans="1:4" ht="18.75" customHeight="1" x14ac:dyDescent="0.35">
      <c r="A82" s="77"/>
      <c r="B82" s="77"/>
      <c r="C82" s="77"/>
      <c r="D82" s="77"/>
    </row>
    <row r="83" spans="1:4" ht="18.75" customHeight="1" x14ac:dyDescent="0.35">
      <c r="A83" s="77"/>
      <c r="B83" s="77"/>
      <c r="C83" s="77"/>
      <c r="D83" s="77"/>
    </row>
    <row r="84" spans="1:4" ht="18.75" customHeight="1" x14ac:dyDescent="0.35">
      <c r="A84" s="77"/>
      <c r="B84" s="77"/>
      <c r="C84" s="77"/>
      <c r="D84" s="77"/>
    </row>
    <row r="85" spans="1:4" ht="18.75" customHeight="1" x14ac:dyDescent="0.35">
      <c r="A85" s="77"/>
      <c r="B85" s="77"/>
      <c r="C85" s="77"/>
      <c r="D85" s="77"/>
    </row>
    <row r="86" spans="1:4" ht="18.75" customHeight="1" x14ac:dyDescent="0.35">
      <c r="A86" s="77"/>
      <c r="B86" s="77"/>
      <c r="C86" s="77"/>
      <c r="D86" s="77"/>
    </row>
    <row r="87" spans="1:4" ht="18.75" customHeight="1" x14ac:dyDescent="0.35">
      <c r="A87" s="77"/>
      <c r="B87" s="77"/>
      <c r="C87" s="77"/>
      <c r="D87" s="77"/>
    </row>
    <row r="88" spans="1:4" ht="18.75" customHeight="1" x14ac:dyDescent="0.35">
      <c r="A88" s="77"/>
      <c r="B88" s="77"/>
      <c r="C88" s="77"/>
      <c r="D88" s="77"/>
    </row>
    <row r="89" spans="1:4" ht="18.75" customHeight="1" x14ac:dyDescent="0.35">
      <c r="A89" s="77"/>
      <c r="B89" s="77"/>
      <c r="C89" s="77"/>
      <c r="D89" s="77"/>
    </row>
    <row r="90" spans="1:4" ht="18.75" customHeight="1" x14ac:dyDescent="0.35">
      <c r="A90" s="77"/>
      <c r="B90" s="77"/>
      <c r="C90" s="77"/>
      <c r="D90" s="77"/>
    </row>
    <row r="91" spans="1:4" ht="18.75" customHeight="1" x14ac:dyDescent="0.35">
      <c r="A91" s="77"/>
      <c r="B91" s="77"/>
      <c r="C91" s="77"/>
      <c r="D91" s="77"/>
    </row>
    <row r="92" spans="1:4" ht="18.75" customHeight="1" x14ac:dyDescent="0.35">
      <c r="A92" s="77"/>
      <c r="B92" s="77"/>
      <c r="C92" s="77"/>
      <c r="D92" s="77"/>
    </row>
    <row r="93" spans="1:4" ht="18.75" customHeight="1" x14ac:dyDescent="0.35">
      <c r="A93" s="77"/>
      <c r="B93" s="77"/>
      <c r="C93" s="77"/>
      <c r="D93" s="77"/>
    </row>
    <row r="94" spans="1:4" ht="18.75" customHeight="1" x14ac:dyDescent="0.35">
      <c r="A94" s="77"/>
      <c r="B94" s="77"/>
      <c r="C94" s="77"/>
      <c r="D94" s="77"/>
    </row>
    <row r="95" spans="1:4" ht="18.75" customHeight="1" x14ac:dyDescent="0.35">
      <c r="A95" s="77"/>
      <c r="B95" s="77"/>
      <c r="C95" s="77"/>
      <c r="D95" s="77"/>
    </row>
    <row r="96" spans="1:4" ht="18.75" customHeight="1" x14ac:dyDescent="0.35">
      <c r="A96" s="77"/>
      <c r="B96" s="77"/>
      <c r="C96" s="77"/>
      <c r="D96" s="77"/>
    </row>
    <row r="97" spans="1:4" ht="18.75" customHeight="1" x14ac:dyDescent="0.35">
      <c r="A97" s="77"/>
      <c r="B97" s="77"/>
      <c r="C97" s="77"/>
      <c r="D97" s="77"/>
    </row>
    <row r="98" spans="1:4" ht="18.75" customHeight="1" x14ac:dyDescent="0.35">
      <c r="A98" s="77"/>
      <c r="B98" s="77"/>
      <c r="C98" s="77"/>
      <c r="D98" s="77"/>
    </row>
    <row r="99" spans="1:4" ht="18.75" customHeight="1" x14ac:dyDescent="0.35">
      <c r="A99" s="77"/>
      <c r="B99" s="77"/>
      <c r="C99" s="77"/>
      <c r="D99" s="77"/>
    </row>
    <row r="100" spans="1:4" ht="18.75" customHeight="1" x14ac:dyDescent="0.35">
      <c r="A100" s="77"/>
      <c r="B100" s="77"/>
      <c r="C100" s="77"/>
      <c r="D100" s="77"/>
    </row>
    <row r="101" spans="1:4" ht="18.75" customHeight="1" x14ac:dyDescent="0.35">
      <c r="A101" s="77"/>
      <c r="B101" s="77"/>
      <c r="C101" s="77"/>
      <c r="D101" s="77"/>
    </row>
    <row r="102" spans="1:4" ht="18.75" customHeight="1" x14ac:dyDescent="0.35">
      <c r="A102" s="77"/>
      <c r="B102" s="77"/>
      <c r="C102" s="77"/>
      <c r="D102" s="77"/>
    </row>
    <row r="103" spans="1:4" ht="18.75" customHeight="1" x14ac:dyDescent="0.35">
      <c r="A103" s="77"/>
      <c r="B103" s="77"/>
      <c r="C103" s="77"/>
      <c r="D103" s="77"/>
    </row>
    <row r="104" spans="1:4" ht="18.75" customHeight="1" x14ac:dyDescent="0.35">
      <c r="A104" s="77"/>
      <c r="B104" s="77"/>
      <c r="C104" s="77"/>
      <c r="D104" s="77"/>
    </row>
    <row r="105" spans="1:4" ht="18.75" customHeight="1" x14ac:dyDescent="0.35">
      <c r="A105" s="77"/>
      <c r="B105" s="77"/>
      <c r="C105" s="77"/>
      <c r="D105" s="77"/>
    </row>
    <row r="106" spans="1:4" ht="18.75" customHeight="1" x14ac:dyDescent="0.35">
      <c r="A106" s="77"/>
      <c r="B106" s="77"/>
      <c r="C106" s="77"/>
      <c r="D106" s="77"/>
    </row>
    <row r="107" spans="1:4" ht="18.75" customHeight="1" x14ac:dyDescent="0.35">
      <c r="A107" s="77"/>
      <c r="B107" s="77"/>
      <c r="C107" s="77"/>
      <c r="D107" s="77"/>
    </row>
    <row r="108" spans="1:4" ht="18.75" customHeight="1" x14ac:dyDescent="0.35">
      <c r="A108" s="77"/>
      <c r="B108" s="77"/>
      <c r="C108" s="77"/>
      <c r="D108" s="77"/>
    </row>
    <row r="109" spans="1:4" ht="18.75" customHeight="1" x14ac:dyDescent="0.35">
      <c r="A109" s="77"/>
      <c r="B109" s="77"/>
      <c r="C109" s="77"/>
      <c r="D109" s="77"/>
    </row>
    <row r="110" spans="1:4" ht="18.75" customHeight="1" x14ac:dyDescent="0.35">
      <c r="A110" s="77"/>
      <c r="B110" s="77"/>
      <c r="C110" s="77"/>
      <c r="D110" s="77"/>
    </row>
    <row r="111" spans="1:4" ht="18.75" customHeight="1" x14ac:dyDescent="0.35">
      <c r="A111" s="77"/>
      <c r="B111" s="77"/>
      <c r="C111" s="77"/>
      <c r="D111" s="77"/>
    </row>
    <row r="112" spans="1:4" ht="18.75" customHeight="1" x14ac:dyDescent="0.35">
      <c r="A112" s="77"/>
      <c r="B112" s="77"/>
      <c r="C112" s="77"/>
      <c r="D112" s="77"/>
    </row>
    <row r="113" spans="1:4" ht="18.75" customHeight="1" x14ac:dyDescent="0.35">
      <c r="A113" s="77"/>
      <c r="B113" s="77"/>
      <c r="C113" s="77"/>
      <c r="D113" s="77"/>
    </row>
    <row r="114" spans="1:4" ht="18.75" customHeight="1" x14ac:dyDescent="0.35">
      <c r="A114" s="77"/>
      <c r="B114" s="77"/>
      <c r="C114" s="77"/>
      <c r="D114" s="77"/>
    </row>
    <row r="115" spans="1:4" ht="18.75" customHeight="1" x14ac:dyDescent="0.35">
      <c r="A115" s="77"/>
      <c r="B115" s="77"/>
      <c r="C115" s="77"/>
      <c r="D115" s="77"/>
    </row>
    <row r="116" spans="1:4" ht="18.75" customHeight="1" x14ac:dyDescent="0.35">
      <c r="A116" s="77"/>
      <c r="B116" s="77"/>
      <c r="C116" s="77"/>
      <c r="D116" s="77"/>
    </row>
    <row r="117" spans="1:4" ht="18.75" customHeight="1" x14ac:dyDescent="0.35">
      <c r="A117" s="77"/>
      <c r="B117" s="77"/>
      <c r="C117" s="77"/>
      <c r="D117" s="77"/>
    </row>
    <row r="118" spans="1:4" ht="18.75" customHeight="1" x14ac:dyDescent="0.35">
      <c r="A118" s="77"/>
      <c r="B118" s="77"/>
      <c r="C118" s="77"/>
      <c r="D118" s="77"/>
    </row>
    <row r="119" spans="1:4" ht="18.75" customHeight="1" x14ac:dyDescent="0.35">
      <c r="A119" s="77"/>
      <c r="B119" s="77"/>
      <c r="C119" s="77"/>
      <c r="D119" s="77"/>
    </row>
    <row r="120" spans="1:4" ht="18.75" customHeight="1" x14ac:dyDescent="0.35">
      <c r="A120" s="77"/>
      <c r="B120" s="77"/>
      <c r="C120" s="77"/>
      <c r="D120" s="77"/>
    </row>
    <row r="121" spans="1:4" ht="18.75" customHeight="1" x14ac:dyDescent="0.35">
      <c r="A121" s="77"/>
      <c r="B121" s="77"/>
      <c r="C121" s="77"/>
      <c r="D121" s="77"/>
    </row>
    <row r="122" spans="1:4" ht="18.75" customHeight="1" x14ac:dyDescent="0.35">
      <c r="A122" s="77"/>
      <c r="B122" s="77"/>
      <c r="C122" s="77"/>
      <c r="D122" s="77"/>
    </row>
    <row r="123" spans="1:4" ht="18.75" customHeight="1" x14ac:dyDescent="0.35">
      <c r="A123" s="77"/>
      <c r="B123" s="77"/>
      <c r="C123" s="77"/>
      <c r="D123" s="77"/>
    </row>
    <row r="124" spans="1:4" ht="18.75" customHeight="1" x14ac:dyDescent="0.35">
      <c r="A124" s="77"/>
      <c r="B124" s="77"/>
      <c r="C124" s="77"/>
      <c r="D124" s="77"/>
    </row>
    <row r="125" spans="1:4" ht="18.75" customHeight="1" x14ac:dyDescent="0.35">
      <c r="A125" s="77"/>
      <c r="B125" s="77"/>
      <c r="C125" s="77"/>
      <c r="D125" s="77"/>
    </row>
    <row r="126" spans="1:4" ht="18.75" customHeight="1" x14ac:dyDescent="0.35">
      <c r="A126" s="77"/>
      <c r="B126" s="77"/>
      <c r="C126" s="77"/>
      <c r="D126" s="77"/>
    </row>
    <row r="127" spans="1:4" ht="18.75" customHeight="1" x14ac:dyDescent="0.35">
      <c r="A127" s="77"/>
      <c r="B127" s="77"/>
      <c r="C127" s="77"/>
      <c r="D127" s="77"/>
    </row>
    <row r="128" spans="1:4" ht="18.75" customHeight="1" x14ac:dyDescent="0.35">
      <c r="A128" s="77"/>
      <c r="B128" s="77"/>
      <c r="C128" s="77"/>
      <c r="D128" s="77"/>
    </row>
    <row r="129" spans="1:4" ht="18.75" customHeight="1" x14ac:dyDescent="0.35">
      <c r="A129" s="77"/>
      <c r="B129" s="77"/>
      <c r="C129" s="77"/>
      <c r="D129" s="77"/>
    </row>
    <row r="130" spans="1:4" ht="18.75" customHeight="1" x14ac:dyDescent="0.35">
      <c r="A130" s="77"/>
      <c r="B130" s="77"/>
      <c r="C130" s="77"/>
      <c r="D130" s="77"/>
    </row>
    <row r="131" spans="1:4" ht="18.75" customHeight="1" x14ac:dyDescent="0.35">
      <c r="A131" s="77"/>
      <c r="B131" s="77"/>
      <c r="C131" s="77"/>
      <c r="D131" s="77"/>
    </row>
    <row r="132" spans="1:4" ht="18.75" customHeight="1" x14ac:dyDescent="0.35">
      <c r="A132" s="77"/>
      <c r="B132" s="77"/>
      <c r="C132" s="77"/>
      <c r="D132" s="77"/>
    </row>
    <row r="133" spans="1:4" ht="18.75" customHeight="1" x14ac:dyDescent="0.35">
      <c r="A133" s="77"/>
      <c r="B133" s="77"/>
      <c r="C133" s="77"/>
      <c r="D133" s="77"/>
    </row>
    <row r="134" spans="1:4" ht="18.75" customHeight="1" x14ac:dyDescent="0.35">
      <c r="A134" s="77"/>
      <c r="B134" s="77"/>
      <c r="C134" s="77"/>
      <c r="D134" s="77"/>
    </row>
    <row r="135" spans="1:4" ht="18.75" customHeight="1" x14ac:dyDescent="0.35">
      <c r="A135" s="77"/>
      <c r="B135" s="77"/>
      <c r="C135" s="77"/>
      <c r="D135" s="77"/>
    </row>
    <row r="136" spans="1:4" ht="18.75" customHeight="1" x14ac:dyDescent="0.35">
      <c r="A136" s="77"/>
      <c r="B136" s="77"/>
      <c r="C136" s="77"/>
      <c r="D136" s="77"/>
    </row>
    <row r="137" spans="1:4" ht="18.75" customHeight="1" x14ac:dyDescent="0.35">
      <c r="A137" s="77"/>
      <c r="B137" s="77"/>
      <c r="C137" s="77"/>
      <c r="D137" s="77"/>
    </row>
    <row r="138" spans="1:4" ht="18.75" customHeight="1" x14ac:dyDescent="0.35">
      <c r="A138" s="77"/>
      <c r="B138" s="77"/>
      <c r="C138" s="77"/>
      <c r="D138" s="77"/>
    </row>
    <row r="139" spans="1:4" ht="18.75" customHeight="1" x14ac:dyDescent="0.35">
      <c r="A139" s="77"/>
      <c r="B139" s="77"/>
      <c r="C139" s="77"/>
      <c r="D139" s="77"/>
    </row>
    <row r="140" spans="1:4" ht="18.75" customHeight="1" x14ac:dyDescent="0.35">
      <c r="A140" s="77"/>
      <c r="B140" s="77"/>
      <c r="C140" s="77"/>
      <c r="D140" s="77"/>
    </row>
    <row r="141" spans="1:4" ht="18.75" customHeight="1" x14ac:dyDescent="0.35">
      <c r="A141" s="77"/>
      <c r="B141" s="77"/>
      <c r="C141" s="77"/>
      <c r="D141" s="77"/>
    </row>
    <row r="142" spans="1:4" ht="18.75" customHeight="1" x14ac:dyDescent="0.35">
      <c r="A142" s="77"/>
      <c r="B142" s="77"/>
      <c r="C142" s="77"/>
      <c r="D142" s="77"/>
    </row>
    <row r="143" spans="1:4" ht="18.75" customHeight="1" x14ac:dyDescent="0.35">
      <c r="A143" s="77"/>
      <c r="B143" s="77"/>
      <c r="C143" s="77"/>
      <c r="D143" s="77"/>
    </row>
    <row r="144" spans="1:4" ht="18.75" customHeight="1" x14ac:dyDescent="0.35">
      <c r="A144" s="77"/>
      <c r="B144" s="77"/>
      <c r="C144" s="77"/>
      <c r="D144" s="77"/>
    </row>
    <row r="145" spans="1:4" ht="18.75" customHeight="1" x14ac:dyDescent="0.35">
      <c r="A145" s="77"/>
      <c r="B145" s="77"/>
      <c r="C145" s="77"/>
      <c r="D145" s="77"/>
    </row>
    <row r="146" spans="1:4" ht="18.75" customHeight="1" x14ac:dyDescent="0.35">
      <c r="A146" s="77"/>
      <c r="B146" s="77"/>
      <c r="C146" s="77"/>
      <c r="D146" s="77"/>
    </row>
    <row r="147" spans="1:4" ht="18.75" customHeight="1" x14ac:dyDescent="0.35">
      <c r="A147" s="77"/>
      <c r="B147" s="77"/>
      <c r="C147" s="77"/>
      <c r="D147" s="77"/>
    </row>
    <row r="148" spans="1:4" ht="18.75" customHeight="1" x14ac:dyDescent="0.35">
      <c r="A148" s="77"/>
      <c r="B148" s="77"/>
      <c r="C148" s="77"/>
      <c r="D148" s="77"/>
    </row>
    <row r="149" spans="1:4" ht="18.75" customHeight="1" x14ac:dyDescent="0.35">
      <c r="A149" s="77"/>
      <c r="B149" s="77"/>
      <c r="C149" s="77"/>
      <c r="D149" s="77"/>
    </row>
    <row r="150" spans="1:4" ht="18.75" customHeight="1" x14ac:dyDescent="0.35">
      <c r="A150" s="77"/>
      <c r="B150" s="77"/>
      <c r="C150" s="77"/>
      <c r="D150" s="77"/>
    </row>
    <row r="151" spans="1:4" ht="18.75" customHeight="1" x14ac:dyDescent="0.35">
      <c r="A151" s="77"/>
      <c r="B151" s="77"/>
      <c r="C151" s="77"/>
      <c r="D151" s="77"/>
    </row>
    <row r="152" spans="1:4" ht="18.75" customHeight="1" x14ac:dyDescent="0.35">
      <c r="A152" s="77"/>
      <c r="B152" s="77"/>
      <c r="C152" s="77"/>
      <c r="D152" s="77"/>
    </row>
    <row r="153" spans="1:4" ht="18.75" customHeight="1" x14ac:dyDescent="0.35">
      <c r="A153" s="77"/>
      <c r="B153" s="77"/>
      <c r="C153" s="77"/>
      <c r="D153" s="77"/>
    </row>
    <row r="154" spans="1:4" ht="18.75" customHeight="1" x14ac:dyDescent="0.35">
      <c r="A154" s="77"/>
      <c r="B154" s="77"/>
      <c r="C154" s="77"/>
      <c r="D154" s="77"/>
    </row>
    <row r="155" spans="1:4" ht="18.75" customHeight="1" x14ac:dyDescent="0.35">
      <c r="A155" s="77"/>
      <c r="B155" s="77"/>
      <c r="C155" s="77"/>
      <c r="D155" s="77"/>
    </row>
    <row r="156" spans="1:4" ht="18.75" customHeight="1" x14ac:dyDescent="0.35">
      <c r="A156" s="77"/>
      <c r="B156" s="77"/>
      <c r="C156" s="77"/>
      <c r="D156" s="77"/>
    </row>
    <row r="157" spans="1:4" ht="18.75" customHeight="1" x14ac:dyDescent="0.35">
      <c r="A157" s="77"/>
      <c r="B157" s="77"/>
      <c r="C157" s="77"/>
      <c r="D157" s="77"/>
    </row>
    <row r="158" spans="1:4" ht="18.75" customHeight="1" x14ac:dyDescent="0.35">
      <c r="A158" s="77"/>
      <c r="B158" s="77"/>
      <c r="C158" s="77"/>
      <c r="D158" s="77"/>
    </row>
    <row r="159" spans="1:4" ht="18.75" customHeight="1" x14ac:dyDescent="0.35">
      <c r="A159" s="77"/>
      <c r="B159" s="77"/>
      <c r="C159" s="77"/>
      <c r="D159" s="77"/>
    </row>
    <row r="160" spans="1:4" ht="18.75" customHeight="1" x14ac:dyDescent="0.35">
      <c r="A160" s="77"/>
      <c r="B160" s="77"/>
      <c r="C160" s="77"/>
      <c r="D160" s="77"/>
    </row>
    <row r="161" spans="1:4" ht="18.75" customHeight="1" x14ac:dyDescent="0.35">
      <c r="A161" s="77"/>
      <c r="B161" s="77"/>
      <c r="C161" s="77"/>
      <c r="D161" s="77"/>
    </row>
    <row r="162" spans="1:4" ht="18.75" customHeight="1" x14ac:dyDescent="0.35">
      <c r="A162" s="77"/>
      <c r="B162" s="77"/>
      <c r="C162" s="77"/>
      <c r="D162" s="77"/>
    </row>
    <row r="163" spans="1:4" ht="18.75" customHeight="1" x14ac:dyDescent="0.35">
      <c r="A163" s="77"/>
      <c r="B163" s="77"/>
      <c r="C163" s="77"/>
      <c r="D163" s="77"/>
    </row>
    <row r="164" spans="1:4" ht="18.75" customHeight="1" x14ac:dyDescent="0.35">
      <c r="A164" s="77"/>
      <c r="B164" s="77"/>
      <c r="C164" s="77"/>
      <c r="D164" s="77"/>
    </row>
    <row r="165" spans="1:4" ht="18.75" customHeight="1" x14ac:dyDescent="0.35">
      <c r="A165" s="77"/>
      <c r="B165" s="77"/>
      <c r="C165" s="77"/>
      <c r="D165" s="77"/>
    </row>
    <row r="166" spans="1:4" ht="18.75" customHeight="1" x14ac:dyDescent="0.35">
      <c r="A166" s="77"/>
      <c r="B166" s="77"/>
      <c r="C166" s="77"/>
      <c r="D166" s="77"/>
    </row>
    <row r="167" spans="1:4" ht="18.75" customHeight="1" x14ac:dyDescent="0.35">
      <c r="A167" s="77"/>
      <c r="B167" s="77"/>
      <c r="C167" s="77"/>
      <c r="D167" s="77"/>
    </row>
    <row r="168" spans="1:4" ht="18.75" customHeight="1" x14ac:dyDescent="0.35">
      <c r="A168" s="77"/>
      <c r="B168" s="77"/>
      <c r="C168" s="77"/>
      <c r="D168" s="77"/>
    </row>
    <row r="169" spans="1:4" ht="18.75" customHeight="1" x14ac:dyDescent="0.35">
      <c r="A169" s="77"/>
      <c r="B169" s="77"/>
      <c r="C169" s="77"/>
      <c r="D169" s="77"/>
    </row>
    <row r="170" spans="1:4" ht="18.75" customHeight="1" x14ac:dyDescent="0.35">
      <c r="A170" s="77"/>
      <c r="B170" s="77"/>
      <c r="C170" s="77"/>
      <c r="D170" s="77"/>
    </row>
    <row r="171" spans="1:4" ht="18.75" customHeight="1" x14ac:dyDescent="0.35">
      <c r="A171" s="77"/>
      <c r="B171" s="77"/>
      <c r="C171" s="77"/>
      <c r="D171" s="77"/>
    </row>
    <row r="172" spans="1:4" ht="18.75" customHeight="1" x14ac:dyDescent="0.35">
      <c r="A172" s="77"/>
      <c r="B172" s="77"/>
      <c r="C172" s="77"/>
      <c r="D172" s="77"/>
    </row>
    <row r="173" spans="1:4" ht="18.75" customHeight="1" x14ac:dyDescent="0.35">
      <c r="A173" s="77"/>
      <c r="B173" s="77"/>
      <c r="C173" s="77"/>
      <c r="D173" s="77"/>
    </row>
    <row r="174" spans="1:4" ht="18.75" customHeight="1" x14ac:dyDescent="0.35">
      <c r="A174" s="77"/>
      <c r="B174" s="77"/>
      <c r="C174" s="77"/>
      <c r="D174" s="77"/>
    </row>
    <row r="175" spans="1:4" ht="18.75" customHeight="1" x14ac:dyDescent="0.35">
      <c r="A175" s="77"/>
      <c r="B175" s="77"/>
      <c r="C175" s="77"/>
      <c r="D175" s="77"/>
    </row>
    <row r="176" spans="1:4" ht="18.75" customHeight="1" x14ac:dyDescent="0.35">
      <c r="A176" s="77"/>
      <c r="B176" s="77"/>
      <c r="C176" s="77"/>
      <c r="D176" s="77"/>
    </row>
    <row r="177" spans="1:4" ht="18.75" customHeight="1" x14ac:dyDescent="0.35">
      <c r="A177" s="77"/>
      <c r="B177" s="77"/>
      <c r="C177" s="77"/>
      <c r="D177" s="77"/>
    </row>
    <row r="178" spans="1:4" ht="18.75" customHeight="1" x14ac:dyDescent="0.35">
      <c r="A178" s="77"/>
      <c r="B178" s="77"/>
      <c r="C178" s="77"/>
      <c r="D178" s="77"/>
    </row>
    <row r="179" spans="1:4" ht="18.75" customHeight="1" x14ac:dyDescent="0.35">
      <c r="A179" s="77"/>
      <c r="B179" s="77"/>
      <c r="C179" s="77"/>
      <c r="D179" s="77"/>
    </row>
    <row r="180" spans="1:4" ht="18.75" customHeight="1" x14ac:dyDescent="0.35">
      <c r="A180" s="77"/>
      <c r="B180" s="77"/>
      <c r="C180" s="77"/>
      <c r="D180" s="77"/>
    </row>
    <row r="181" spans="1:4" ht="18.75" customHeight="1" x14ac:dyDescent="0.35">
      <c r="A181" s="77"/>
      <c r="B181" s="77"/>
      <c r="C181" s="77"/>
      <c r="D181" s="77"/>
    </row>
    <row r="182" spans="1:4" ht="18.75" customHeight="1" x14ac:dyDescent="0.35">
      <c r="A182" s="77"/>
      <c r="B182" s="77"/>
      <c r="C182" s="77"/>
      <c r="D182" s="77"/>
    </row>
    <row r="183" spans="1:4" ht="18.75" customHeight="1" x14ac:dyDescent="0.35">
      <c r="A183" s="77"/>
      <c r="B183" s="77"/>
      <c r="C183" s="77"/>
      <c r="D183" s="77"/>
    </row>
    <row r="184" spans="1:4" ht="18.75" customHeight="1" x14ac:dyDescent="0.35">
      <c r="A184" s="77"/>
      <c r="B184" s="77"/>
      <c r="C184" s="77"/>
      <c r="D184" s="77"/>
    </row>
    <row r="185" spans="1:4" ht="18.75" customHeight="1" x14ac:dyDescent="0.35">
      <c r="A185" s="77"/>
      <c r="B185" s="77"/>
      <c r="C185" s="77"/>
      <c r="D185" s="77"/>
    </row>
    <row r="186" spans="1:4" ht="18.75" customHeight="1" x14ac:dyDescent="0.35">
      <c r="A186" s="77"/>
      <c r="B186" s="77"/>
      <c r="C186" s="77"/>
      <c r="D186" s="77"/>
    </row>
    <row r="187" spans="1:4" ht="18.75" customHeight="1" x14ac:dyDescent="0.35">
      <c r="A187" s="77"/>
      <c r="B187" s="77"/>
      <c r="C187" s="77"/>
      <c r="D187" s="77"/>
    </row>
    <row r="188" spans="1:4" ht="18.75" customHeight="1" x14ac:dyDescent="0.35">
      <c r="A188" s="77"/>
      <c r="B188" s="77"/>
      <c r="C188" s="77"/>
      <c r="D188" s="77"/>
    </row>
    <row r="189" spans="1:4" ht="18.75" customHeight="1" x14ac:dyDescent="0.35">
      <c r="A189" s="77"/>
      <c r="B189" s="77"/>
      <c r="C189" s="77"/>
      <c r="D189" s="77"/>
    </row>
    <row r="190" spans="1:4" ht="18.75" customHeight="1" x14ac:dyDescent="0.35">
      <c r="A190" s="77"/>
      <c r="B190" s="77"/>
      <c r="C190" s="77"/>
      <c r="D190" s="77"/>
    </row>
    <row r="191" spans="1:4" ht="18.75" customHeight="1" x14ac:dyDescent="0.35">
      <c r="A191" s="77"/>
      <c r="B191" s="77"/>
      <c r="C191" s="77"/>
      <c r="D191" s="77"/>
    </row>
    <row r="192" spans="1:4" ht="18.75" customHeight="1" x14ac:dyDescent="0.35">
      <c r="A192" s="77"/>
      <c r="B192" s="77"/>
      <c r="C192" s="77"/>
      <c r="D192" s="77"/>
    </row>
    <row r="193" spans="1:4" ht="18.75" customHeight="1" x14ac:dyDescent="0.35">
      <c r="A193" s="77"/>
      <c r="B193" s="77"/>
      <c r="C193" s="77"/>
      <c r="D193" s="77"/>
    </row>
    <row r="194" spans="1:4" ht="18.75" customHeight="1" x14ac:dyDescent="0.35">
      <c r="A194" s="77"/>
      <c r="B194" s="77"/>
      <c r="C194" s="77"/>
      <c r="D194" s="77"/>
    </row>
    <row r="195" spans="1:4" ht="18.75" customHeight="1" x14ac:dyDescent="0.35">
      <c r="A195" s="77"/>
      <c r="B195" s="77"/>
      <c r="C195" s="77"/>
      <c r="D195" s="77"/>
    </row>
    <row r="196" spans="1:4" ht="18.75" customHeight="1" x14ac:dyDescent="0.35">
      <c r="A196" s="77"/>
      <c r="B196" s="77"/>
      <c r="C196" s="77"/>
      <c r="D196" s="77"/>
    </row>
    <row r="197" spans="1:4" ht="18.75" customHeight="1" x14ac:dyDescent="0.35">
      <c r="A197" s="77"/>
      <c r="B197" s="77"/>
      <c r="C197" s="77"/>
      <c r="D197" s="77"/>
    </row>
    <row r="198" spans="1:4" ht="18.75" customHeight="1" x14ac:dyDescent="0.35">
      <c r="A198" s="77"/>
      <c r="B198" s="77"/>
      <c r="C198" s="77"/>
      <c r="D198" s="77"/>
    </row>
    <row r="199" spans="1:4" ht="18.75" customHeight="1" x14ac:dyDescent="0.35">
      <c r="A199" s="77"/>
      <c r="B199" s="77"/>
      <c r="C199" s="77"/>
      <c r="D199" s="77"/>
    </row>
    <row r="200" spans="1:4" ht="18.75" customHeight="1" x14ac:dyDescent="0.35">
      <c r="A200" s="77"/>
      <c r="B200" s="77"/>
      <c r="C200" s="77"/>
      <c r="D200" s="77"/>
    </row>
    <row r="201" spans="1:4" ht="18.75" customHeight="1" x14ac:dyDescent="0.35">
      <c r="A201" s="77"/>
      <c r="B201" s="77"/>
      <c r="C201" s="77"/>
      <c r="D201" s="77"/>
    </row>
    <row r="202" spans="1:4" ht="18.75" customHeight="1" x14ac:dyDescent="0.35">
      <c r="A202" s="77"/>
      <c r="B202" s="77"/>
      <c r="C202" s="77"/>
      <c r="D202" s="77"/>
    </row>
    <row r="203" spans="1:4" ht="18.75" customHeight="1" x14ac:dyDescent="0.35">
      <c r="A203" s="77"/>
      <c r="B203" s="77"/>
      <c r="C203" s="77"/>
      <c r="D203" s="77"/>
    </row>
    <row r="204" spans="1:4" ht="18.75" customHeight="1" x14ac:dyDescent="0.35">
      <c r="A204" s="77"/>
      <c r="B204" s="77"/>
      <c r="C204" s="77"/>
      <c r="D204" s="77"/>
    </row>
    <row r="205" spans="1:4" ht="18.75" customHeight="1" x14ac:dyDescent="0.35">
      <c r="A205" s="77"/>
      <c r="B205" s="77"/>
      <c r="C205" s="77"/>
      <c r="D205" s="77"/>
    </row>
    <row r="206" spans="1:4" ht="18.75" customHeight="1" x14ac:dyDescent="0.35">
      <c r="A206" s="77"/>
      <c r="B206" s="77"/>
      <c r="C206" s="77"/>
      <c r="D206" s="77"/>
    </row>
    <row r="207" spans="1:4" ht="18.75" customHeight="1" x14ac:dyDescent="0.35">
      <c r="A207" s="77"/>
      <c r="B207" s="77"/>
      <c r="C207" s="77"/>
      <c r="D207" s="77"/>
    </row>
    <row r="208" spans="1:4" ht="18.75" customHeight="1" x14ac:dyDescent="0.35">
      <c r="A208" s="77"/>
      <c r="B208" s="77"/>
      <c r="C208" s="77"/>
      <c r="D208" s="77"/>
    </row>
    <row r="209" spans="1:4" ht="18.75" customHeight="1" x14ac:dyDescent="0.35">
      <c r="A209" s="77"/>
      <c r="B209" s="77"/>
      <c r="C209" s="77"/>
      <c r="D209" s="77"/>
    </row>
    <row r="210" spans="1:4" ht="18.75" customHeight="1" x14ac:dyDescent="0.35">
      <c r="A210" s="77"/>
      <c r="B210" s="77"/>
      <c r="C210" s="77"/>
      <c r="D210" s="77"/>
    </row>
    <row r="211" spans="1:4" ht="18.75" customHeight="1" x14ac:dyDescent="0.35">
      <c r="A211" s="77"/>
      <c r="B211" s="77"/>
      <c r="C211" s="77"/>
      <c r="D211" s="77"/>
    </row>
    <row r="212" spans="1:4" ht="18.75" customHeight="1" x14ac:dyDescent="0.35">
      <c r="A212" s="77"/>
      <c r="B212" s="77"/>
      <c r="C212" s="77"/>
      <c r="D212" s="77"/>
    </row>
    <row r="213" spans="1:4" ht="18.75" customHeight="1" x14ac:dyDescent="0.35">
      <c r="A213" s="77"/>
      <c r="B213" s="77"/>
      <c r="C213" s="77"/>
      <c r="D213" s="77"/>
    </row>
    <row r="214" spans="1:4" ht="18.75" customHeight="1" x14ac:dyDescent="0.35">
      <c r="A214" s="77"/>
      <c r="B214" s="77"/>
      <c r="C214" s="77"/>
      <c r="D214" s="77"/>
    </row>
    <row r="215" spans="1:4" ht="18.75" customHeight="1" x14ac:dyDescent="0.35">
      <c r="A215" s="77"/>
      <c r="B215" s="77"/>
      <c r="C215" s="77"/>
      <c r="D215" s="77"/>
    </row>
    <row r="216" spans="1:4" ht="18.75" customHeight="1" x14ac:dyDescent="0.35">
      <c r="A216" s="77"/>
      <c r="B216" s="77"/>
      <c r="C216" s="77"/>
      <c r="D216" s="77"/>
    </row>
    <row r="217" spans="1:4" ht="18.75" customHeight="1" x14ac:dyDescent="0.35">
      <c r="A217" s="77"/>
      <c r="B217" s="77"/>
      <c r="C217" s="77"/>
      <c r="D217" s="77"/>
    </row>
    <row r="218" spans="1:4" ht="18.75" customHeight="1" x14ac:dyDescent="0.35">
      <c r="A218" s="77"/>
      <c r="B218" s="77"/>
      <c r="C218" s="77"/>
      <c r="D218" s="77"/>
    </row>
    <row r="219" spans="1:4" ht="18.75" customHeight="1" x14ac:dyDescent="0.35">
      <c r="A219" s="77"/>
      <c r="B219" s="77"/>
      <c r="C219" s="77"/>
      <c r="D219" s="77"/>
    </row>
    <row r="220" spans="1:4" ht="18.75" customHeight="1" x14ac:dyDescent="0.35">
      <c r="A220" s="77"/>
      <c r="B220" s="77"/>
      <c r="C220" s="77"/>
      <c r="D220" s="77"/>
    </row>
    <row r="221" spans="1:4" ht="18.75" customHeight="1" x14ac:dyDescent="0.35">
      <c r="A221" s="77"/>
      <c r="B221" s="77"/>
      <c r="C221" s="77"/>
      <c r="D221" s="77"/>
    </row>
    <row r="222" spans="1:4" ht="18.75" customHeight="1" x14ac:dyDescent="0.35">
      <c r="A222" s="77"/>
      <c r="B222" s="77"/>
      <c r="C222" s="77"/>
      <c r="D222" s="77"/>
    </row>
    <row r="223" spans="1:4" ht="18.75" customHeight="1" x14ac:dyDescent="0.35">
      <c r="A223" s="77"/>
      <c r="B223" s="77"/>
      <c r="C223" s="77"/>
      <c r="D223" s="77"/>
    </row>
    <row r="224" spans="1:4" ht="18.75" customHeight="1" x14ac:dyDescent="0.35">
      <c r="A224" s="77"/>
      <c r="B224" s="77"/>
      <c r="C224" s="77"/>
      <c r="D224" s="77"/>
    </row>
    <row r="225" spans="1:4" ht="18.75" customHeight="1" x14ac:dyDescent="0.35">
      <c r="A225" s="77"/>
      <c r="B225" s="77"/>
      <c r="C225" s="77"/>
      <c r="D225" s="77"/>
    </row>
    <row r="226" spans="1:4" ht="18.75" customHeight="1" x14ac:dyDescent="0.35">
      <c r="A226" s="77"/>
      <c r="B226" s="77"/>
      <c r="C226" s="77"/>
      <c r="D226" s="77"/>
    </row>
    <row r="227" spans="1:4" ht="18.75" customHeight="1" x14ac:dyDescent="0.35">
      <c r="A227" s="77"/>
      <c r="B227" s="77"/>
      <c r="C227" s="77"/>
      <c r="D227" s="77"/>
    </row>
    <row r="228" spans="1:4" ht="18.75" customHeight="1" x14ac:dyDescent="0.35">
      <c r="A228" s="77"/>
      <c r="B228" s="77"/>
      <c r="C228" s="77"/>
      <c r="D228" s="77"/>
    </row>
    <row r="229" spans="1:4" ht="18.75" customHeight="1" x14ac:dyDescent="0.35">
      <c r="A229" s="77"/>
      <c r="B229" s="77"/>
      <c r="C229" s="77"/>
      <c r="D229" s="77"/>
    </row>
    <row r="230" spans="1:4" ht="18.75" customHeight="1" x14ac:dyDescent="0.35">
      <c r="A230" s="77"/>
      <c r="B230" s="77"/>
      <c r="C230" s="77"/>
      <c r="D230" s="77"/>
    </row>
    <row r="231" spans="1:4" ht="18.75" customHeight="1" x14ac:dyDescent="0.35">
      <c r="A231" s="77"/>
      <c r="B231" s="77"/>
      <c r="C231" s="77"/>
      <c r="D231" s="77"/>
    </row>
    <row r="232" spans="1:4" ht="18.75" customHeight="1" x14ac:dyDescent="0.35">
      <c r="A232" s="77"/>
      <c r="B232" s="77"/>
      <c r="C232" s="77"/>
      <c r="D232" s="77"/>
    </row>
    <row r="233" spans="1:4" ht="18.75" customHeight="1" x14ac:dyDescent="0.35">
      <c r="A233" s="77"/>
      <c r="B233" s="77"/>
      <c r="C233" s="77"/>
      <c r="D233" s="77"/>
    </row>
    <row r="234" spans="1:4" ht="18.75" customHeight="1" x14ac:dyDescent="0.35">
      <c r="A234" s="77"/>
      <c r="B234" s="77"/>
      <c r="C234" s="77"/>
      <c r="D234" s="77"/>
    </row>
    <row r="235" spans="1:4" ht="18.75" customHeight="1" x14ac:dyDescent="0.35">
      <c r="A235" s="77"/>
      <c r="B235" s="77"/>
      <c r="C235" s="77"/>
      <c r="D235" s="77"/>
    </row>
    <row r="236" spans="1:4" ht="18.75" customHeight="1" x14ac:dyDescent="0.35">
      <c r="A236" s="77"/>
      <c r="B236" s="77"/>
      <c r="C236" s="77"/>
      <c r="D236" s="77"/>
    </row>
    <row r="237" spans="1:4" ht="18.75" customHeight="1" x14ac:dyDescent="0.35">
      <c r="A237" s="77"/>
      <c r="B237" s="77"/>
      <c r="C237" s="77"/>
      <c r="D237" s="77"/>
    </row>
    <row r="238" spans="1:4" ht="18.75" customHeight="1" x14ac:dyDescent="0.35">
      <c r="A238" s="77"/>
      <c r="B238" s="77"/>
      <c r="C238" s="77"/>
      <c r="D238" s="77"/>
    </row>
    <row r="239" spans="1:4" ht="18.75" customHeight="1" x14ac:dyDescent="0.35">
      <c r="A239" s="77"/>
      <c r="B239" s="77"/>
      <c r="C239" s="77"/>
      <c r="D239" s="77"/>
    </row>
    <row r="240" spans="1:4" ht="18.75" customHeight="1" x14ac:dyDescent="0.35">
      <c r="A240" s="77"/>
      <c r="B240" s="77"/>
      <c r="C240" s="77"/>
      <c r="D240" s="77"/>
    </row>
    <row r="241" spans="1:4" ht="18.75" customHeight="1" x14ac:dyDescent="0.35">
      <c r="A241" s="77"/>
      <c r="B241" s="77"/>
      <c r="C241" s="77"/>
      <c r="D241" s="77"/>
    </row>
    <row r="242" spans="1:4" ht="18.75" customHeight="1" x14ac:dyDescent="0.35">
      <c r="A242" s="77"/>
      <c r="B242" s="77"/>
      <c r="C242" s="77"/>
      <c r="D242" s="77"/>
    </row>
    <row r="243" spans="1:4" ht="18.75" customHeight="1" x14ac:dyDescent="0.35">
      <c r="A243" s="77"/>
      <c r="B243" s="77"/>
      <c r="C243" s="77"/>
      <c r="D243" s="77"/>
    </row>
    <row r="244" spans="1:4" ht="18.75" customHeight="1" x14ac:dyDescent="0.35">
      <c r="A244" s="77"/>
      <c r="B244" s="77"/>
      <c r="C244" s="77"/>
      <c r="D244" s="77"/>
    </row>
    <row r="245" spans="1:4" ht="18.75" customHeight="1" x14ac:dyDescent="0.35">
      <c r="A245" s="77"/>
      <c r="B245" s="77"/>
      <c r="C245" s="77"/>
      <c r="D245" s="77"/>
    </row>
    <row r="246" spans="1:4" ht="18.75" customHeight="1" x14ac:dyDescent="0.35">
      <c r="A246" s="77"/>
      <c r="B246" s="77"/>
      <c r="C246" s="77"/>
      <c r="D246" s="77"/>
    </row>
    <row r="247" spans="1:4" ht="18.75" customHeight="1" x14ac:dyDescent="0.35">
      <c r="A247" s="77"/>
      <c r="B247" s="77"/>
      <c r="C247" s="77"/>
      <c r="D247" s="77"/>
    </row>
    <row r="248" spans="1:4" ht="18.75" customHeight="1" x14ac:dyDescent="0.35">
      <c r="A248" s="77"/>
      <c r="B248" s="77"/>
      <c r="C248" s="77"/>
      <c r="D248" s="77"/>
    </row>
    <row r="249" spans="1:4" ht="18.75" customHeight="1" x14ac:dyDescent="0.35">
      <c r="A249" s="77"/>
      <c r="B249" s="77"/>
      <c r="C249" s="77"/>
      <c r="D249" s="77"/>
    </row>
    <row r="250" spans="1:4" ht="18.75" customHeight="1" x14ac:dyDescent="0.35">
      <c r="A250" s="77"/>
      <c r="B250" s="77"/>
      <c r="C250" s="77"/>
      <c r="D250" s="77"/>
    </row>
    <row r="251" spans="1:4" ht="18.75" customHeight="1" x14ac:dyDescent="0.35">
      <c r="A251" s="77"/>
      <c r="B251" s="77"/>
      <c r="C251" s="77"/>
      <c r="D251" s="77"/>
    </row>
    <row r="252" spans="1:4" ht="18.75" customHeight="1" x14ac:dyDescent="0.35">
      <c r="A252" s="77"/>
      <c r="B252" s="77"/>
      <c r="C252" s="77"/>
      <c r="D252" s="77"/>
    </row>
    <row r="253" spans="1:4" ht="18.75" customHeight="1" x14ac:dyDescent="0.35">
      <c r="A253" s="77"/>
      <c r="B253" s="77"/>
      <c r="C253" s="77"/>
      <c r="D253" s="77"/>
    </row>
    <row r="254" spans="1:4" ht="18.75" customHeight="1" x14ac:dyDescent="0.35">
      <c r="A254" s="77"/>
      <c r="B254" s="77"/>
      <c r="C254" s="77"/>
      <c r="D254" s="77"/>
    </row>
    <row r="255" spans="1:4" ht="18.75" customHeight="1" x14ac:dyDescent="0.35">
      <c r="A255" s="77"/>
      <c r="B255" s="77"/>
      <c r="C255" s="77"/>
      <c r="D255" s="77"/>
    </row>
    <row r="256" spans="1:4" ht="18.75" customHeight="1" x14ac:dyDescent="0.35">
      <c r="A256" s="77"/>
      <c r="B256" s="77"/>
      <c r="C256" s="77"/>
      <c r="D256" s="77"/>
    </row>
    <row r="257" spans="1:4" ht="18.75" customHeight="1" x14ac:dyDescent="0.35">
      <c r="A257" s="77"/>
      <c r="B257" s="77"/>
      <c r="C257" s="77"/>
      <c r="D257" s="77"/>
    </row>
    <row r="258" spans="1:4" ht="18.75" customHeight="1" x14ac:dyDescent="0.35">
      <c r="A258" s="77"/>
      <c r="B258" s="77"/>
      <c r="C258" s="77"/>
      <c r="D258" s="77"/>
    </row>
    <row r="259" spans="1:4" ht="18.75" customHeight="1" x14ac:dyDescent="0.35">
      <c r="A259" s="77"/>
      <c r="B259" s="77"/>
      <c r="C259" s="77"/>
      <c r="D259" s="77"/>
    </row>
    <row r="260" spans="1:4" ht="18.75" customHeight="1" x14ac:dyDescent="0.35">
      <c r="A260" s="77"/>
      <c r="B260" s="77"/>
      <c r="C260" s="77"/>
      <c r="D260" s="77"/>
    </row>
    <row r="261" spans="1:4" ht="18.75" customHeight="1" x14ac:dyDescent="0.35">
      <c r="A261" s="77"/>
      <c r="B261" s="77"/>
      <c r="C261" s="77"/>
      <c r="D261" s="77"/>
    </row>
    <row r="262" spans="1:4" ht="18.75" customHeight="1" x14ac:dyDescent="0.35">
      <c r="A262" s="77"/>
      <c r="B262" s="77"/>
      <c r="C262" s="77"/>
      <c r="D262" s="77"/>
    </row>
    <row r="263" spans="1:4" ht="18.75" customHeight="1" x14ac:dyDescent="0.35">
      <c r="A263" s="77"/>
      <c r="B263" s="77"/>
      <c r="C263" s="77"/>
      <c r="D263" s="77"/>
    </row>
    <row r="264" spans="1:4" ht="18.75" customHeight="1" x14ac:dyDescent="0.35">
      <c r="A264" s="77"/>
      <c r="B264" s="77"/>
      <c r="C264" s="77"/>
      <c r="D264" s="77"/>
    </row>
    <row r="265" spans="1:4" ht="18.75" customHeight="1" x14ac:dyDescent="0.35">
      <c r="A265" s="77"/>
      <c r="B265" s="77"/>
      <c r="C265" s="77"/>
      <c r="D265" s="77"/>
    </row>
    <row r="266" spans="1:4" ht="18.75" customHeight="1" x14ac:dyDescent="0.35">
      <c r="A266" s="77"/>
      <c r="B266" s="77"/>
      <c r="C266" s="77"/>
      <c r="D266" s="77"/>
    </row>
    <row r="267" spans="1:4" ht="18.75" customHeight="1" x14ac:dyDescent="0.35">
      <c r="A267" s="77"/>
      <c r="B267" s="77"/>
      <c r="C267" s="77"/>
      <c r="D267" s="77"/>
    </row>
    <row r="268" spans="1:4" ht="18.75" customHeight="1" x14ac:dyDescent="0.35">
      <c r="A268" s="77"/>
      <c r="B268" s="77"/>
      <c r="C268" s="77"/>
      <c r="D268" s="77"/>
    </row>
    <row r="269" spans="1:4" ht="18.75" customHeight="1" x14ac:dyDescent="0.35">
      <c r="A269" s="77"/>
      <c r="B269" s="77"/>
      <c r="C269" s="77"/>
      <c r="D269" s="77"/>
    </row>
    <row r="270" spans="1:4" ht="18.75" customHeight="1" x14ac:dyDescent="0.35">
      <c r="A270" s="77"/>
      <c r="B270" s="77"/>
      <c r="C270" s="77"/>
      <c r="D270" s="77"/>
    </row>
    <row r="271" spans="1:4" ht="18.75" customHeight="1" x14ac:dyDescent="0.35">
      <c r="A271" s="77"/>
      <c r="B271" s="77"/>
      <c r="C271" s="77"/>
      <c r="D271" s="77"/>
    </row>
    <row r="272" spans="1:4" ht="18.75" customHeight="1" x14ac:dyDescent="0.35">
      <c r="A272" s="77"/>
      <c r="B272" s="77"/>
      <c r="C272" s="77"/>
      <c r="D272" s="77"/>
    </row>
    <row r="273" spans="1:4" ht="18.75" customHeight="1" x14ac:dyDescent="0.35">
      <c r="A273" s="77"/>
      <c r="B273" s="77"/>
      <c r="C273" s="77"/>
      <c r="D273" s="77"/>
    </row>
    <row r="274" spans="1:4" ht="18.75" customHeight="1" x14ac:dyDescent="0.35">
      <c r="A274" s="77"/>
      <c r="B274" s="77"/>
      <c r="C274" s="77"/>
      <c r="D274" s="77"/>
    </row>
    <row r="275" spans="1:4" ht="18.75" customHeight="1" x14ac:dyDescent="0.35">
      <c r="A275" s="77"/>
      <c r="B275" s="77"/>
      <c r="C275" s="77"/>
      <c r="D275" s="77"/>
    </row>
    <row r="276" spans="1:4" ht="18.75" customHeight="1" x14ac:dyDescent="0.35">
      <c r="A276" s="77"/>
      <c r="B276" s="77"/>
      <c r="C276" s="77"/>
      <c r="D276" s="77"/>
    </row>
    <row r="277" spans="1:4" ht="18.75" customHeight="1" x14ac:dyDescent="0.35">
      <c r="A277" s="77"/>
      <c r="B277" s="77"/>
      <c r="C277" s="77"/>
      <c r="D277" s="77"/>
    </row>
    <row r="278" spans="1:4" ht="18.75" customHeight="1" x14ac:dyDescent="0.35">
      <c r="A278" s="77"/>
      <c r="B278" s="77"/>
      <c r="C278" s="77"/>
      <c r="D278" s="77"/>
    </row>
    <row r="279" spans="1:4" ht="18.75" customHeight="1" x14ac:dyDescent="0.35">
      <c r="A279" s="77"/>
      <c r="B279" s="77"/>
      <c r="C279" s="77"/>
      <c r="D279" s="77"/>
    </row>
    <row r="280" spans="1:4" ht="18.75" customHeight="1" x14ac:dyDescent="0.35">
      <c r="A280" s="77"/>
      <c r="B280" s="77"/>
      <c r="C280" s="77"/>
      <c r="D280" s="77"/>
    </row>
    <row r="281" spans="1:4" ht="18.75" customHeight="1" x14ac:dyDescent="0.35">
      <c r="A281" s="77"/>
      <c r="B281" s="77"/>
      <c r="C281" s="77"/>
      <c r="D281" s="77"/>
    </row>
    <row r="282" spans="1:4" ht="18.75" customHeight="1" x14ac:dyDescent="0.35">
      <c r="A282" s="77"/>
      <c r="B282" s="77"/>
      <c r="C282" s="77"/>
      <c r="D282" s="77"/>
    </row>
    <row r="283" spans="1:4" ht="18.75" customHeight="1" x14ac:dyDescent="0.35">
      <c r="A283" s="77"/>
      <c r="B283" s="77"/>
      <c r="C283" s="77"/>
      <c r="D283" s="77"/>
    </row>
    <row r="284" spans="1:4" ht="18.75" customHeight="1" x14ac:dyDescent="0.35">
      <c r="A284" s="77"/>
      <c r="B284" s="77"/>
      <c r="C284" s="77"/>
      <c r="D284" s="77"/>
    </row>
    <row r="285" spans="1:4" ht="18.75" customHeight="1" x14ac:dyDescent="0.35">
      <c r="A285" s="77"/>
      <c r="B285" s="77"/>
      <c r="C285" s="77"/>
      <c r="D285" s="77"/>
    </row>
    <row r="286" spans="1:4" ht="18.75" customHeight="1" x14ac:dyDescent="0.35">
      <c r="A286" s="77"/>
      <c r="B286" s="77"/>
      <c r="C286" s="77"/>
      <c r="D286" s="77"/>
    </row>
    <row r="287" spans="1:4" ht="18.75" customHeight="1" x14ac:dyDescent="0.35">
      <c r="A287" s="77"/>
      <c r="B287" s="77"/>
      <c r="C287" s="77"/>
      <c r="D287" s="77"/>
    </row>
    <row r="288" spans="1:4" ht="18.75" customHeight="1" x14ac:dyDescent="0.35">
      <c r="A288" s="77"/>
      <c r="B288" s="77"/>
      <c r="C288" s="77"/>
      <c r="D288" s="77"/>
    </row>
    <row r="289" spans="1:4" ht="18.75" customHeight="1" x14ac:dyDescent="0.35">
      <c r="A289" s="77"/>
      <c r="B289" s="77"/>
      <c r="C289" s="77"/>
      <c r="D289" s="77"/>
    </row>
    <row r="290" spans="1:4" ht="18.75" customHeight="1" x14ac:dyDescent="0.35">
      <c r="A290" s="77"/>
      <c r="B290" s="77"/>
      <c r="C290" s="77"/>
      <c r="D290" s="77"/>
    </row>
    <row r="291" spans="1:4" ht="18.75" customHeight="1" x14ac:dyDescent="0.35">
      <c r="A291" s="77"/>
      <c r="B291" s="77"/>
      <c r="C291" s="77"/>
      <c r="D291" s="77"/>
    </row>
    <row r="292" spans="1:4" ht="18.75" customHeight="1" x14ac:dyDescent="0.35">
      <c r="A292" s="77"/>
      <c r="B292" s="77"/>
      <c r="C292" s="77"/>
      <c r="D292" s="77"/>
    </row>
    <row r="293" spans="1:4" ht="18.75" customHeight="1" x14ac:dyDescent="0.35">
      <c r="A293" s="77"/>
      <c r="B293" s="77"/>
      <c r="C293" s="77"/>
      <c r="D293" s="77"/>
    </row>
    <row r="294" spans="1:4" ht="18.75" customHeight="1" x14ac:dyDescent="0.35">
      <c r="A294" s="77"/>
      <c r="B294" s="77"/>
      <c r="C294" s="77"/>
      <c r="D294" s="77"/>
    </row>
    <row r="295" spans="1:4" ht="18.75" customHeight="1" x14ac:dyDescent="0.35">
      <c r="A295" s="77"/>
      <c r="B295" s="77"/>
      <c r="C295" s="77"/>
      <c r="D295" s="77"/>
    </row>
    <row r="296" spans="1:4" ht="18.75" customHeight="1" x14ac:dyDescent="0.35">
      <c r="A296" s="77"/>
      <c r="B296" s="77"/>
      <c r="C296" s="77"/>
      <c r="D296" s="77"/>
    </row>
    <row r="297" spans="1:4" ht="18.75" customHeight="1" x14ac:dyDescent="0.35">
      <c r="A297" s="77"/>
      <c r="B297" s="77"/>
      <c r="C297" s="77"/>
      <c r="D297" s="77"/>
    </row>
    <row r="298" spans="1:4" ht="18.75" customHeight="1" x14ac:dyDescent="0.35">
      <c r="A298" s="77"/>
      <c r="B298" s="77"/>
      <c r="C298" s="77"/>
      <c r="D298" s="77"/>
    </row>
    <row r="299" spans="1:4" ht="18.75" customHeight="1" x14ac:dyDescent="0.35">
      <c r="A299" s="77"/>
      <c r="B299" s="77"/>
      <c r="C299" s="77"/>
      <c r="D299" s="77"/>
    </row>
    <row r="300" spans="1:4" ht="18.75" customHeight="1" x14ac:dyDescent="0.35">
      <c r="A300" s="77"/>
      <c r="B300" s="77"/>
      <c r="C300" s="77"/>
      <c r="D300" s="77"/>
    </row>
    <row r="301" spans="1:4" ht="18.75" customHeight="1" x14ac:dyDescent="0.35">
      <c r="A301" s="77"/>
      <c r="B301" s="77"/>
      <c r="C301" s="77"/>
      <c r="D301" s="77"/>
    </row>
    <row r="302" spans="1:4" ht="18.75" customHeight="1" x14ac:dyDescent="0.35">
      <c r="A302" s="77"/>
      <c r="B302" s="77"/>
      <c r="C302" s="77"/>
      <c r="D302" s="77"/>
    </row>
    <row r="303" spans="1:4" ht="18.75" customHeight="1" x14ac:dyDescent="0.35">
      <c r="A303" s="77"/>
      <c r="B303" s="77"/>
      <c r="C303" s="77"/>
      <c r="D303" s="77"/>
    </row>
    <row r="304" spans="1:4" ht="18.75" customHeight="1" x14ac:dyDescent="0.35">
      <c r="A304" s="77"/>
      <c r="B304" s="77"/>
      <c r="C304" s="77"/>
      <c r="D304" s="77"/>
    </row>
    <row r="305" spans="1:4" ht="18.75" customHeight="1" x14ac:dyDescent="0.35">
      <c r="A305" s="77"/>
      <c r="B305" s="77"/>
      <c r="C305" s="77"/>
      <c r="D305" s="77"/>
    </row>
    <row r="306" spans="1:4" ht="18.75" customHeight="1" x14ac:dyDescent="0.35">
      <c r="A306" s="77"/>
      <c r="B306" s="77"/>
      <c r="C306" s="77"/>
      <c r="D306" s="77"/>
    </row>
    <row r="307" spans="1:4" ht="18.75" customHeight="1" x14ac:dyDescent="0.35">
      <c r="A307" s="77"/>
      <c r="B307" s="77"/>
      <c r="C307" s="77"/>
      <c r="D307" s="77"/>
    </row>
    <row r="308" spans="1:4" ht="18.75" customHeight="1" x14ac:dyDescent="0.35">
      <c r="A308" s="77"/>
      <c r="B308" s="77"/>
      <c r="C308" s="77"/>
      <c r="D308" s="77"/>
    </row>
    <row r="309" spans="1:4" ht="18.75" customHeight="1" x14ac:dyDescent="0.35">
      <c r="A309" s="77"/>
      <c r="B309" s="77"/>
      <c r="C309" s="77"/>
      <c r="D309" s="77"/>
    </row>
    <row r="310" spans="1:4" ht="18.75" customHeight="1" x14ac:dyDescent="0.35">
      <c r="A310" s="77"/>
      <c r="B310" s="77"/>
      <c r="C310" s="77"/>
      <c r="D310" s="77"/>
    </row>
    <row r="311" spans="1:4" ht="18.75" customHeight="1" x14ac:dyDescent="0.35">
      <c r="A311" s="77"/>
      <c r="B311" s="77"/>
      <c r="C311" s="77"/>
      <c r="D311" s="77"/>
    </row>
    <row r="312" spans="1:4" ht="18.75" customHeight="1" x14ac:dyDescent="0.35">
      <c r="A312" s="77"/>
      <c r="B312" s="77"/>
      <c r="C312" s="77"/>
      <c r="D312" s="77"/>
    </row>
    <row r="313" spans="1:4" ht="18.75" customHeight="1" x14ac:dyDescent="0.35">
      <c r="A313" s="77"/>
      <c r="B313" s="77"/>
      <c r="C313" s="77"/>
      <c r="D313" s="77"/>
    </row>
    <row r="314" spans="1:4" ht="18.75" customHeight="1" x14ac:dyDescent="0.35">
      <c r="A314" s="77"/>
      <c r="B314" s="77"/>
      <c r="C314" s="77"/>
      <c r="D314" s="77"/>
    </row>
    <row r="315" spans="1:4" ht="18.75" customHeight="1" x14ac:dyDescent="0.35">
      <c r="A315" s="77"/>
      <c r="B315" s="77"/>
      <c r="C315" s="77"/>
      <c r="D315" s="77"/>
    </row>
    <row r="316" spans="1:4" ht="18.75" customHeight="1" x14ac:dyDescent="0.35">
      <c r="A316" s="77"/>
      <c r="B316" s="77"/>
      <c r="C316" s="77"/>
      <c r="D316" s="77"/>
    </row>
    <row r="317" spans="1:4" ht="18.75" customHeight="1" x14ac:dyDescent="0.35">
      <c r="A317" s="77"/>
      <c r="B317" s="77"/>
      <c r="C317" s="77"/>
      <c r="D317" s="77"/>
    </row>
    <row r="318" spans="1:4" ht="18.75" customHeight="1" x14ac:dyDescent="0.35">
      <c r="A318" s="77"/>
      <c r="B318" s="77"/>
      <c r="C318" s="77"/>
      <c r="D318" s="77"/>
    </row>
    <row r="319" spans="1:4" ht="18.75" customHeight="1" x14ac:dyDescent="0.35">
      <c r="A319" s="77"/>
      <c r="B319" s="77"/>
      <c r="C319" s="77"/>
      <c r="D319" s="77"/>
    </row>
    <row r="320" spans="1:4" ht="18.75" customHeight="1" x14ac:dyDescent="0.35">
      <c r="A320" s="77"/>
      <c r="B320" s="77"/>
      <c r="C320" s="77"/>
      <c r="D320" s="77"/>
    </row>
    <row r="321" spans="1:4" ht="18.75" customHeight="1" x14ac:dyDescent="0.35">
      <c r="A321" s="77"/>
      <c r="B321" s="77"/>
      <c r="C321" s="77"/>
      <c r="D321" s="77"/>
    </row>
    <row r="322" spans="1:4" ht="18.75" customHeight="1" x14ac:dyDescent="0.35">
      <c r="A322" s="77"/>
      <c r="B322" s="77"/>
      <c r="C322" s="77"/>
      <c r="D322" s="77"/>
    </row>
    <row r="323" spans="1:4" ht="18.75" customHeight="1" x14ac:dyDescent="0.35">
      <c r="A323" s="77"/>
      <c r="B323" s="77"/>
      <c r="C323" s="77"/>
      <c r="D323" s="77"/>
    </row>
    <row r="324" spans="1:4" ht="18.75" customHeight="1" x14ac:dyDescent="0.35">
      <c r="A324" s="77"/>
      <c r="B324" s="77"/>
      <c r="C324" s="77"/>
      <c r="D324" s="77"/>
    </row>
    <row r="325" spans="1:4" ht="18.75" customHeight="1" x14ac:dyDescent="0.35">
      <c r="A325" s="77"/>
      <c r="B325" s="77"/>
      <c r="C325" s="77"/>
      <c r="D325" s="77"/>
    </row>
    <row r="326" spans="1:4" ht="18.75" customHeight="1" x14ac:dyDescent="0.35">
      <c r="A326" s="77"/>
      <c r="B326" s="77"/>
      <c r="C326" s="77"/>
      <c r="D326" s="77"/>
    </row>
    <row r="327" spans="1:4" ht="18.75" customHeight="1" x14ac:dyDescent="0.35">
      <c r="A327" s="77"/>
      <c r="B327" s="77"/>
      <c r="C327" s="77"/>
      <c r="D327" s="77"/>
    </row>
    <row r="328" spans="1:4" ht="18.75" customHeight="1" x14ac:dyDescent="0.35">
      <c r="A328" s="77"/>
      <c r="B328" s="77"/>
      <c r="C328" s="77"/>
      <c r="D328" s="77"/>
    </row>
    <row r="329" spans="1:4" ht="18.75" customHeight="1" x14ac:dyDescent="0.35">
      <c r="A329" s="77"/>
      <c r="B329" s="77"/>
      <c r="C329" s="77"/>
      <c r="D329" s="77"/>
    </row>
    <row r="330" spans="1:4" ht="18.75" customHeight="1" x14ac:dyDescent="0.35">
      <c r="A330" s="77"/>
      <c r="B330" s="77"/>
      <c r="C330" s="77"/>
      <c r="D330" s="77"/>
    </row>
    <row r="331" spans="1:4" ht="18.75" customHeight="1" x14ac:dyDescent="0.35">
      <c r="A331" s="77"/>
      <c r="B331" s="77"/>
      <c r="C331" s="77"/>
      <c r="D331" s="77"/>
    </row>
    <row r="332" spans="1:4" ht="18.75" customHeight="1" x14ac:dyDescent="0.35">
      <c r="A332" s="77"/>
      <c r="B332" s="77"/>
      <c r="C332" s="77"/>
      <c r="D332" s="77"/>
    </row>
    <row r="333" spans="1:4" ht="18.75" customHeight="1" x14ac:dyDescent="0.35">
      <c r="A333" s="77"/>
      <c r="B333" s="77"/>
      <c r="C333" s="77"/>
      <c r="D333" s="77"/>
    </row>
    <row r="334" spans="1:4" ht="18.75" customHeight="1" x14ac:dyDescent="0.35">
      <c r="A334" s="77"/>
      <c r="B334" s="77"/>
      <c r="C334" s="77"/>
      <c r="D334" s="77"/>
    </row>
    <row r="335" spans="1:4" ht="18.75" customHeight="1" x14ac:dyDescent="0.35">
      <c r="A335" s="77"/>
      <c r="B335" s="77"/>
      <c r="C335" s="77"/>
      <c r="D335" s="77"/>
    </row>
    <row r="336" spans="1:4" ht="18.75" customHeight="1" x14ac:dyDescent="0.35">
      <c r="A336" s="77"/>
      <c r="B336" s="77"/>
      <c r="C336" s="77"/>
      <c r="D336" s="77"/>
    </row>
    <row r="337" spans="1:4" ht="18.75" customHeight="1" x14ac:dyDescent="0.35">
      <c r="A337" s="77"/>
      <c r="B337" s="77"/>
      <c r="C337" s="77"/>
      <c r="D337" s="77"/>
    </row>
    <row r="338" spans="1:4" ht="18.75" customHeight="1" x14ac:dyDescent="0.35">
      <c r="A338" s="77"/>
      <c r="B338" s="77"/>
      <c r="C338" s="77"/>
      <c r="D338" s="77"/>
    </row>
    <row r="339" spans="1:4" ht="18.75" customHeight="1" x14ac:dyDescent="0.35">
      <c r="A339" s="77"/>
      <c r="B339" s="77"/>
      <c r="C339" s="77"/>
      <c r="D339" s="77"/>
    </row>
    <row r="340" spans="1:4" ht="18.75" customHeight="1" x14ac:dyDescent="0.35">
      <c r="A340" s="77"/>
      <c r="B340" s="77"/>
      <c r="C340" s="77"/>
      <c r="D340" s="77"/>
    </row>
    <row r="341" spans="1:4" ht="18.75" customHeight="1" x14ac:dyDescent="0.35">
      <c r="A341" s="77"/>
      <c r="B341" s="77"/>
      <c r="C341" s="77"/>
      <c r="D341" s="77"/>
    </row>
    <row r="342" spans="1:4" ht="18.75" customHeight="1" x14ac:dyDescent="0.35">
      <c r="A342" s="77"/>
      <c r="B342" s="77"/>
      <c r="C342" s="77"/>
      <c r="D342" s="77"/>
    </row>
    <row r="343" spans="1:4" ht="18.75" customHeight="1" x14ac:dyDescent="0.35">
      <c r="A343" s="77"/>
      <c r="B343" s="77"/>
      <c r="C343" s="77"/>
      <c r="D343" s="77"/>
    </row>
    <row r="344" spans="1:4" ht="18.75" customHeight="1" x14ac:dyDescent="0.35">
      <c r="A344" s="77"/>
      <c r="B344" s="77"/>
      <c r="C344" s="77"/>
      <c r="D344" s="77"/>
    </row>
    <row r="345" spans="1:4" ht="18.75" customHeight="1" x14ac:dyDescent="0.35">
      <c r="A345" s="77"/>
      <c r="B345" s="77"/>
      <c r="C345" s="77"/>
      <c r="D345" s="77"/>
    </row>
    <row r="346" spans="1:4" ht="18.75" customHeight="1" x14ac:dyDescent="0.35">
      <c r="A346" s="77"/>
      <c r="B346" s="77"/>
      <c r="C346" s="77"/>
      <c r="D346" s="77"/>
    </row>
    <row r="347" spans="1:4" ht="18.75" customHeight="1" x14ac:dyDescent="0.35">
      <c r="A347" s="77"/>
      <c r="B347" s="77"/>
      <c r="C347" s="77"/>
      <c r="D347" s="77"/>
    </row>
    <row r="348" spans="1:4" ht="18.75" customHeight="1" x14ac:dyDescent="0.35">
      <c r="A348" s="77"/>
      <c r="B348" s="77"/>
      <c r="C348" s="77"/>
      <c r="D348" s="77"/>
    </row>
    <row r="349" spans="1:4" ht="18.75" customHeight="1" x14ac:dyDescent="0.35">
      <c r="A349" s="77"/>
      <c r="B349" s="77"/>
      <c r="C349" s="77"/>
      <c r="D349" s="77"/>
    </row>
    <row r="350" spans="1:4" ht="18.75" customHeight="1" x14ac:dyDescent="0.35">
      <c r="A350" s="77"/>
      <c r="B350" s="77"/>
      <c r="C350" s="77"/>
      <c r="D350" s="77"/>
    </row>
    <row r="351" spans="1:4" ht="18.75" customHeight="1" x14ac:dyDescent="0.35">
      <c r="A351" s="77"/>
      <c r="B351" s="77"/>
      <c r="C351" s="77"/>
      <c r="D351" s="77"/>
    </row>
    <row r="352" spans="1:4" ht="18.75" customHeight="1" x14ac:dyDescent="0.35">
      <c r="A352" s="77"/>
      <c r="B352" s="77"/>
      <c r="C352" s="77"/>
      <c r="D352" s="77"/>
    </row>
    <row r="353" spans="1:4" ht="18.75" customHeight="1" x14ac:dyDescent="0.35">
      <c r="A353" s="77"/>
      <c r="B353" s="77"/>
      <c r="C353" s="77"/>
      <c r="D353" s="77"/>
    </row>
    <row r="354" spans="1:4" ht="18.75" customHeight="1" x14ac:dyDescent="0.35">
      <c r="A354" s="77"/>
      <c r="B354" s="77"/>
      <c r="C354" s="77"/>
      <c r="D354" s="77"/>
    </row>
    <row r="355" spans="1:4" ht="18.75" customHeight="1" x14ac:dyDescent="0.35">
      <c r="A355" s="77"/>
      <c r="B355" s="77"/>
      <c r="C355" s="77"/>
      <c r="D355" s="77"/>
    </row>
    <row r="356" spans="1:4" ht="18.75" customHeight="1" x14ac:dyDescent="0.35">
      <c r="A356" s="77"/>
      <c r="B356" s="77"/>
      <c r="C356" s="77"/>
      <c r="D356" s="77"/>
    </row>
    <row r="357" spans="1:4" ht="18.75" customHeight="1" x14ac:dyDescent="0.35">
      <c r="A357" s="77"/>
      <c r="B357" s="77"/>
      <c r="C357" s="77"/>
      <c r="D357" s="77"/>
    </row>
    <row r="358" spans="1:4" ht="18.75" customHeight="1" x14ac:dyDescent="0.35">
      <c r="A358" s="77"/>
      <c r="B358" s="77"/>
      <c r="C358" s="77"/>
      <c r="D358" s="77"/>
    </row>
    <row r="359" spans="1:4" ht="18.75" customHeight="1" x14ac:dyDescent="0.35">
      <c r="A359" s="77"/>
      <c r="B359" s="77"/>
      <c r="C359" s="77"/>
      <c r="D359" s="77"/>
    </row>
    <row r="360" spans="1:4" ht="18.75" customHeight="1" x14ac:dyDescent="0.35">
      <c r="A360" s="77"/>
      <c r="B360" s="77"/>
      <c r="C360" s="77"/>
      <c r="D360" s="77"/>
    </row>
    <row r="361" spans="1:4" ht="18.75" customHeight="1" x14ac:dyDescent="0.35">
      <c r="A361" s="77"/>
      <c r="B361" s="77"/>
      <c r="C361" s="77"/>
      <c r="D361" s="77"/>
    </row>
    <row r="362" spans="1:4" ht="18.75" customHeight="1" x14ac:dyDescent="0.35">
      <c r="A362" s="77"/>
      <c r="B362" s="77"/>
      <c r="C362" s="77"/>
      <c r="D362" s="77"/>
    </row>
    <row r="363" spans="1:4" ht="18.75" customHeight="1" x14ac:dyDescent="0.35">
      <c r="A363" s="77"/>
      <c r="B363" s="77"/>
      <c r="C363" s="77"/>
      <c r="D363" s="77"/>
    </row>
    <row r="364" spans="1:4" ht="18.75" customHeight="1" x14ac:dyDescent="0.35">
      <c r="A364" s="77"/>
      <c r="B364" s="77"/>
      <c r="C364" s="77"/>
      <c r="D364" s="77"/>
    </row>
    <row r="365" spans="1:4" ht="18.75" customHeight="1" x14ac:dyDescent="0.35">
      <c r="A365" s="77"/>
      <c r="B365" s="77"/>
      <c r="C365" s="77"/>
      <c r="D365" s="77"/>
    </row>
    <row r="366" spans="1:4" ht="18.75" customHeight="1" x14ac:dyDescent="0.35">
      <c r="A366" s="77"/>
      <c r="B366" s="77"/>
      <c r="C366" s="77"/>
      <c r="D366" s="77"/>
    </row>
    <row r="367" spans="1:4" ht="18.75" customHeight="1" x14ac:dyDescent="0.35">
      <c r="A367" s="77"/>
      <c r="B367" s="77"/>
      <c r="C367" s="77"/>
      <c r="D367" s="77"/>
    </row>
    <row r="368" spans="1:4" ht="18.75" customHeight="1" x14ac:dyDescent="0.35">
      <c r="A368" s="77"/>
      <c r="B368" s="77"/>
      <c r="C368" s="77"/>
      <c r="D368" s="77"/>
    </row>
    <row r="369" spans="1:4" ht="18.75" customHeight="1" x14ac:dyDescent="0.35">
      <c r="A369" s="77"/>
      <c r="B369" s="77"/>
      <c r="C369" s="77"/>
      <c r="D369" s="77"/>
    </row>
    <row r="370" spans="1:4" ht="18.75" customHeight="1" x14ac:dyDescent="0.35">
      <c r="A370" s="77"/>
      <c r="B370" s="77"/>
      <c r="C370" s="77"/>
      <c r="D370" s="77"/>
    </row>
    <row r="371" spans="1:4" ht="18.75" customHeight="1" x14ac:dyDescent="0.35">
      <c r="A371" s="77"/>
      <c r="B371" s="77"/>
      <c r="C371" s="77"/>
      <c r="D371" s="77"/>
    </row>
    <row r="372" spans="1:4" ht="18.75" customHeight="1" x14ac:dyDescent="0.35">
      <c r="A372" s="77"/>
      <c r="B372" s="77"/>
      <c r="C372" s="77"/>
      <c r="D372" s="77"/>
    </row>
    <row r="373" spans="1:4" ht="18.75" customHeight="1" x14ac:dyDescent="0.35">
      <c r="A373" s="77"/>
      <c r="B373" s="77"/>
      <c r="C373" s="77"/>
      <c r="D373" s="77"/>
    </row>
    <row r="374" spans="1:4" ht="18.75" customHeight="1" x14ac:dyDescent="0.35">
      <c r="A374" s="77"/>
      <c r="B374" s="77"/>
      <c r="C374" s="77"/>
      <c r="D374" s="77"/>
    </row>
    <row r="375" spans="1:4" ht="18.75" customHeight="1" x14ac:dyDescent="0.35">
      <c r="A375" s="77"/>
      <c r="B375" s="77"/>
      <c r="C375" s="77"/>
      <c r="D375" s="77"/>
    </row>
    <row r="376" spans="1:4" ht="18.75" customHeight="1" x14ac:dyDescent="0.35">
      <c r="A376" s="77"/>
      <c r="B376" s="77"/>
      <c r="C376" s="77"/>
      <c r="D376" s="77"/>
    </row>
    <row r="377" spans="1:4" ht="18.75" customHeight="1" x14ac:dyDescent="0.35">
      <c r="A377" s="77"/>
      <c r="B377" s="77"/>
      <c r="C377" s="77"/>
      <c r="D377" s="77"/>
    </row>
    <row r="378" spans="1:4" ht="18.75" customHeight="1" x14ac:dyDescent="0.35">
      <c r="A378" s="77"/>
      <c r="B378" s="77"/>
      <c r="C378" s="77"/>
      <c r="D378" s="77"/>
    </row>
    <row r="379" spans="1:4" ht="18.75" customHeight="1" x14ac:dyDescent="0.35">
      <c r="A379" s="77"/>
      <c r="B379" s="77"/>
      <c r="C379" s="77"/>
      <c r="D379" s="77"/>
    </row>
    <row r="380" spans="1:4" ht="18.75" customHeight="1" x14ac:dyDescent="0.35">
      <c r="A380" s="77"/>
      <c r="B380" s="77"/>
      <c r="C380" s="77"/>
      <c r="D380" s="77"/>
    </row>
    <row r="381" spans="1:4" ht="18.75" customHeight="1" x14ac:dyDescent="0.35">
      <c r="A381" s="77"/>
      <c r="B381" s="77"/>
      <c r="C381" s="77"/>
      <c r="D381" s="77"/>
    </row>
    <row r="382" spans="1:4" ht="18.75" customHeight="1" x14ac:dyDescent="0.35">
      <c r="A382" s="77"/>
      <c r="B382" s="77"/>
      <c r="C382" s="77"/>
      <c r="D382" s="77"/>
    </row>
    <row r="383" spans="1:4" ht="18.75" customHeight="1" x14ac:dyDescent="0.35">
      <c r="A383" s="77"/>
      <c r="B383" s="77"/>
      <c r="C383" s="77"/>
      <c r="D383" s="77"/>
    </row>
    <row r="384" spans="1:4" ht="18.75" customHeight="1" x14ac:dyDescent="0.35">
      <c r="A384" s="77"/>
      <c r="B384" s="77"/>
      <c r="C384" s="77"/>
      <c r="D384" s="77"/>
    </row>
    <row r="385" spans="1:4" ht="18.75" customHeight="1" x14ac:dyDescent="0.35">
      <c r="A385" s="77"/>
      <c r="B385" s="77"/>
      <c r="C385" s="77"/>
      <c r="D385" s="77"/>
    </row>
    <row r="386" spans="1:4" ht="18.75" customHeight="1" x14ac:dyDescent="0.35">
      <c r="A386" s="77"/>
      <c r="B386" s="77"/>
      <c r="C386" s="77"/>
      <c r="D386" s="77"/>
    </row>
    <row r="387" spans="1:4" ht="18.75" customHeight="1" x14ac:dyDescent="0.35">
      <c r="A387" s="77"/>
      <c r="B387" s="77"/>
      <c r="C387" s="77"/>
      <c r="D387" s="77"/>
    </row>
    <row r="388" spans="1:4" ht="18.75" customHeight="1" x14ac:dyDescent="0.35">
      <c r="A388" s="77"/>
      <c r="B388" s="77"/>
      <c r="C388" s="77"/>
      <c r="D388" s="77"/>
    </row>
    <row r="389" spans="1:4" ht="18.75" customHeight="1" x14ac:dyDescent="0.35">
      <c r="A389" s="77"/>
      <c r="B389" s="77"/>
      <c r="C389" s="77"/>
      <c r="D389" s="77"/>
    </row>
    <row r="390" spans="1:4" ht="18.75" customHeight="1" x14ac:dyDescent="0.35">
      <c r="A390" s="77"/>
      <c r="B390" s="77"/>
      <c r="C390" s="77"/>
      <c r="D390" s="77"/>
    </row>
    <row r="391" spans="1:4" ht="18.75" customHeight="1" x14ac:dyDescent="0.35">
      <c r="A391" s="77"/>
      <c r="B391" s="77"/>
      <c r="C391" s="77"/>
      <c r="D391" s="77"/>
    </row>
    <row r="392" spans="1:4" ht="18.75" customHeight="1" x14ac:dyDescent="0.35">
      <c r="A392" s="77"/>
      <c r="B392" s="77"/>
      <c r="C392" s="77"/>
      <c r="D392" s="77"/>
    </row>
    <row r="393" spans="1:4" ht="18.75" customHeight="1" x14ac:dyDescent="0.35">
      <c r="A393" s="77"/>
      <c r="B393" s="77"/>
      <c r="C393" s="77"/>
      <c r="D393" s="77"/>
    </row>
    <row r="394" spans="1:4" ht="18.75" customHeight="1" x14ac:dyDescent="0.35">
      <c r="A394" s="77"/>
      <c r="B394" s="77"/>
      <c r="C394" s="77"/>
      <c r="D394" s="77"/>
    </row>
    <row r="395" spans="1:4" ht="18.75" customHeight="1" x14ac:dyDescent="0.35">
      <c r="A395" s="77"/>
      <c r="B395" s="77"/>
      <c r="C395" s="77"/>
      <c r="D395" s="77"/>
    </row>
    <row r="396" spans="1:4" ht="18.75" customHeight="1" x14ac:dyDescent="0.35">
      <c r="A396" s="77"/>
      <c r="B396" s="77"/>
      <c r="C396" s="77"/>
      <c r="D396" s="77"/>
    </row>
    <row r="397" spans="1:4" ht="18.75" customHeight="1" x14ac:dyDescent="0.35">
      <c r="A397" s="77"/>
      <c r="B397" s="77"/>
      <c r="C397" s="77"/>
      <c r="D397" s="77"/>
    </row>
    <row r="398" spans="1:4" ht="18.75" customHeight="1" x14ac:dyDescent="0.35">
      <c r="A398" s="77"/>
      <c r="B398" s="77"/>
      <c r="C398" s="77"/>
      <c r="D398" s="77"/>
    </row>
    <row r="399" spans="1:4" ht="18.75" customHeight="1" x14ac:dyDescent="0.35">
      <c r="A399" s="77"/>
      <c r="B399" s="77"/>
      <c r="C399" s="77"/>
      <c r="D399" s="77"/>
    </row>
    <row r="400" spans="1:4" ht="18.75" customHeight="1" x14ac:dyDescent="0.35">
      <c r="A400" s="77"/>
      <c r="B400" s="77"/>
      <c r="C400" s="77"/>
      <c r="D400" s="77"/>
    </row>
    <row r="401" spans="1:4" ht="18.75" customHeight="1" x14ac:dyDescent="0.35">
      <c r="A401" s="77"/>
      <c r="B401" s="77"/>
      <c r="C401" s="77"/>
      <c r="D401" s="77"/>
    </row>
    <row r="402" spans="1:4" ht="18.75" customHeight="1" x14ac:dyDescent="0.35">
      <c r="A402" s="77"/>
      <c r="B402" s="77"/>
      <c r="C402" s="77"/>
      <c r="D402" s="77"/>
    </row>
    <row r="403" spans="1:4" ht="18.75" customHeight="1" x14ac:dyDescent="0.35">
      <c r="A403" s="77"/>
      <c r="B403" s="77"/>
      <c r="C403" s="77"/>
      <c r="D403" s="77"/>
    </row>
    <row r="404" spans="1:4" ht="18.75" customHeight="1" x14ac:dyDescent="0.35">
      <c r="A404" s="77"/>
      <c r="B404" s="77"/>
      <c r="C404" s="77"/>
      <c r="D404" s="77"/>
    </row>
    <row r="405" spans="1:4" ht="18.75" customHeight="1" x14ac:dyDescent="0.35">
      <c r="A405" s="77"/>
      <c r="B405" s="77"/>
      <c r="C405" s="77"/>
      <c r="D405" s="77"/>
    </row>
    <row r="406" spans="1:4" ht="18.75" customHeight="1" x14ac:dyDescent="0.35">
      <c r="A406" s="77"/>
      <c r="B406" s="77"/>
      <c r="C406" s="77"/>
      <c r="D406" s="77"/>
    </row>
    <row r="407" spans="1:4" ht="18.75" customHeight="1" x14ac:dyDescent="0.35">
      <c r="A407" s="77"/>
      <c r="B407" s="77"/>
      <c r="C407" s="77"/>
      <c r="D407" s="77"/>
    </row>
    <row r="408" spans="1:4" ht="18.75" customHeight="1" x14ac:dyDescent="0.35">
      <c r="A408" s="77"/>
      <c r="B408" s="77"/>
      <c r="C408" s="77"/>
      <c r="D408" s="77"/>
    </row>
    <row r="409" spans="1:4" ht="18.75" customHeight="1" x14ac:dyDescent="0.35">
      <c r="A409" s="77"/>
      <c r="B409" s="77"/>
      <c r="C409" s="77"/>
      <c r="D409" s="77"/>
    </row>
    <row r="410" spans="1:4" ht="18.75" customHeight="1" x14ac:dyDescent="0.35">
      <c r="A410" s="77"/>
      <c r="B410" s="77"/>
      <c r="C410" s="77"/>
      <c r="D410" s="77"/>
    </row>
    <row r="411" spans="1:4" ht="18.75" customHeight="1" x14ac:dyDescent="0.35">
      <c r="A411" s="77"/>
      <c r="B411" s="77"/>
      <c r="C411" s="77"/>
      <c r="D411" s="77"/>
    </row>
    <row r="412" spans="1:4" ht="18.75" customHeight="1" x14ac:dyDescent="0.35">
      <c r="A412" s="77"/>
      <c r="B412" s="77"/>
      <c r="C412" s="77"/>
      <c r="D412" s="77"/>
    </row>
    <row r="413" spans="1:4" ht="18.75" customHeight="1" x14ac:dyDescent="0.35">
      <c r="A413" s="77"/>
      <c r="B413" s="77"/>
      <c r="C413" s="77"/>
      <c r="D413" s="77"/>
    </row>
    <row r="414" spans="1:4" ht="18.75" customHeight="1" x14ac:dyDescent="0.35">
      <c r="A414" s="77"/>
      <c r="B414" s="77"/>
      <c r="C414" s="77"/>
      <c r="D414" s="77"/>
    </row>
    <row r="415" spans="1:4" ht="18.75" customHeight="1" x14ac:dyDescent="0.35">
      <c r="A415" s="77"/>
      <c r="B415" s="77"/>
      <c r="C415" s="77"/>
      <c r="D415" s="77"/>
    </row>
    <row r="416" spans="1:4" ht="18.75" customHeight="1" x14ac:dyDescent="0.35">
      <c r="A416" s="77"/>
      <c r="B416" s="77"/>
      <c r="C416" s="77"/>
      <c r="D416" s="77"/>
    </row>
    <row r="417" spans="1:4" ht="18.75" customHeight="1" x14ac:dyDescent="0.35">
      <c r="A417" s="77"/>
      <c r="B417" s="77"/>
      <c r="C417" s="77"/>
      <c r="D417" s="77"/>
    </row>
    <row r="418" spans="1:4" ht="18.75" customHeight="1" x14ac:dyDescent="0.35">
      <c r="A418" s="77"/>
      <c r="B418" s="77"/>
      <c r="C418" s="77"/>
      <c r="D418" s="77"/>
    </row>
    <row r="419" spans="1:4" ht="18.75" customHeight="1" x14ac:dyDescent="0.35">
      <c r="A419" s="77"/>
      <c r="B419" s="77"/>
      <c r="C419" s="77"/>
      <c r="D419" s="77"/>
    </row>
    <row r="420" spans="1:4" ht="18.75" customHeight="1" x14ac:dyDescent="0.35">
      <c r="A420" s="77"/>
      <c r="B420" s="77"/>
      <c r="C420" s="77"/>
      <c r="D420" s="77"/>
    </row>
    <row r="421" spans="1:4" ht="18.75" customHeight="1" x14ac:dyDescent="0.35">
      <c r="A421" s="77"/>
      <c r="B421" s="77"/>
      <c r="C421" s="77"/>
      <c r="D421" s="77"/>
    </row>
    <row r="422" spans="1:4" ht="18.75" customHeight="1" x14ac:dyDescent="0.35">
      <c r="A422" s="77"/>
      <c r="B422" s="77"/>
      <c r="C422" s="77"/>
      <c r="D422" s="77"/>
    </row>
    <row r="423" spans="1:4" ht="18.75" customHeight="1" x14ac:dyDescent="0.35">
      <c r="A423" s="77"/>
      <c r="B423" s="77"/>
      <c r="C423" s="77"/>
      <c r="D423" s="77"/>
    </row>
    <row r="424" spans="1:4" ht="18.75" customHeight="1" x14ac:dyDescent="0.35">
      <c r="A424" s="77"/>
      <c r="B424" s="77"/>
      <c r="C424" s="77"/>
      <c r="D424" s="77"/>
    </row>
    <row r="425" spans="1:4" ht="18.75" customHeight="1" x14ac:dyDescent="0.35">
      <c r="A425" s="77"/>
      <c r="B425" s="77"/>
      <c r="C425" s="77"/>
      <c r="D425" s="77"/>
    </row>
    <row r="426" spans="1:4" ht="18.75" customHeight="1" x14ac:dyDescent="0.35">
      <c r="A426" s="77"/>
      <c r="B426" s="77"/>
      <c r="C426" s="77"/>
      <c r="D426" s="77"/>
    </row>
    <row r="427" spans="1:4" ht="18.75" customHeight="1" x14ac:dyDescent="0.35">
      <c r="A427" s="77"/>
      <c r="B427" s="77"/>
      <c r="C427" s="77"/>
      <c r="D427" s="77"/>
    </row>
    <row r="428" spans="1:4" ht="18.75" customHeight="1" x14ac:dyDescent="0.35">
      <c r="A428" s="77"/>
      <c r="B428" s="77"/>
      <c r="C428" s="77"/>
      <c r="D428" s="77"/>
    </row>
    <row r="429" spans="1:4" ht="18.75" customHeight="1" x14ac:dyDescent="0.35">
      <c r="A429" s="77"/>
      <c r="B429" s="77"/>
      <c r="C429" s="77"/>
      <c r="D429" s="77"/>
    </row>
    <row r="430" spans="1:4" ht="18.75" customHeight="1" x14ac:dyDescent="0.35">
      <c r="A430" s="77"/>
      <c r="B430" s="77"/>
      <c r="C430" s="77"/>
      <c r="D430" s="77"/>
    </row>
    <row r="431" spans="1:4" ht="18.75" customHeight="1" x14ac:dyDescent="0.35">
      <c r="A431" s="77"/>
      <c r="B431" s="77"/>
      <c r="C431" s="77"/>
      <c r="D431" s="77"/>
    </row>
    <row r="432" spans="1:4" ht="18.75" customHeight="1" x14ac:dyDescent="0.35">
      <c r="A432" s="77"/>
      <c r="B432" s="77"/>
      <c r="C432" s="77"/>
      <c r="D432" s="77"/>
    </row>
    <row r="433" spans="1:4" ht="18.75" customHeight="1" x14ac:dyDescent="0.35">
      <c r="A433" s="77"/>
      <c r="B433" s="77"/>
      <c r="C433" s="77"/>
      <c r="D433" s="77"/>
    </row>
    <row r="434" spans="1:4" ht="18.75" customHeight="1" x14ac:dyDescent="0.35">
      <c r="A434" s="77"/>
      <c r="B434" s="77"/>
      <c r="C434" s="77"/>
      <c r="D434" s="77"/>
    </row>
    <row r="435" spans="1:4" ht="18.75" customHeight="1" x14ac:dyDescent="0.35">
      <c r="A435" s="77"/>
      <c r="B435" s="77"/>
      <c r="C435" s="77"/>
      <c r="D435" s="77"/>
    </row>
    <row r="436" spans="1:4" ht="18.75" customHeight="1" x14ac:dyDescent="0.35">
      <c r="A436" s="77"/>
      <c r="B436" s="77"/>
      <c r="C436" s="77"/>
      <c r="D436" s="77"/>
    </row>
    <row r="437" spans="1:4" ht="18.75" customHeight="1" x14ac:dyDescent="0.35">
      <c r="A437" s="77"/>
      <c r="B437" s="77"/>
      <c r="C437" s="77"/>
      <c r="D437" s="77"/>
    </row>
    <row r="438" spans="1:4" ht="18.75" customHeight="1" x14ac:dyDescent="0.35">
      <c r="A438" s="77"/>
      <c r="B438" s="77"/>
      <c r="C438" s="77"/>
      <c r="D438" s="77"/>
    </row>
    <row r="439" spans="1:4" ht="18.75" customHeight="1" x14ac:dyDescent="0.35">
      <c r="A439" s="77"/>
      <c r="B439" s="77"/>
      <c r="C439" s="77"/>
      <c r="D439" s="77"/>
    </row>
    <row r="440" spans="1:4" ht="18.75" customHeight="1" x14ac:dyDescent="0.35">
      <c r="A440" s="77"/>
      <c r="B440" s="77"/>
      <c r="C440" s="77"/>
      <c r="D440" s="77"/>
    </row>
    <row r="441" spans="1:4" ht="18.75" customHeight="1" x14ac:dyDescent="0.35">
      <c r="A441" s="77"/>
      <c r="B441" s="77"/>
      <c r="C441" s="77"/>
      <c r="D441" s="77"/>
    </row>
    <row r="442" spans="1:4" ht="18.75" customHeight="1" x14ac:dyDescent="0.35">
      <c r="A442" s="77"/>
      <c r="B442" s="77"/>
      <c r="C442" s="77"/>
      <c r="D442" s="77"/>
    </row>
    <row r="443" spans="1:4" ht="18.75" customHeight="1" x14ac:dyDescent="0.35">
      <c r="A443" s="77"/>
      <c r="B443" s="77"/>
      <c r="C443" s="77"/>
      <c r="D443" s="77"/>
    </row>
    <row r="444" spans="1:4" ht="18.75" customHeight="1" x14ac:dyDescent="0.35">
      <c r="A444" s="77"/>
      <c r="B444" s="77"/>
      <c r="C444" s="77"/>
      <c r="D444" s="77"/>
    </row>
    <row r="445" spans="1:4" ht="18.75" customHeight="1" x14ac:dyDescent="0.35">
      <c r="A445" s="77"/>
      <c r="B445" s="77"/>
      <c r="C445" s="77"/>
      <c r="D445" s="77"/>
    </row>
    <row r="446" spans="1:4" ht="18.75" customHeight="1" x14ac:dyDescent="0.35">
      <c r="A446" s="77"/>
      <c r="B446" s="77"/>
      <c r="C446" s="77"/>
      <c r="D446" s="77"/>
    </row>
    <row r="447" spans="1:4" ht="18.75" customHeight="1" x14ac:dyDescent="0.35">
      <c r="A447" s="77"/>
      <c r="B447" s="77"/>
      <c r="C447" s="77"/>
      <c r="D447" s="77"/>
    </row>
    <row r="448" spans="1:4" ht="18.75" customHeight="1" x14ac:dyDescent="0.35">
      <c r="A448" s="77"/>
      <c r="B448" s="77"/>
      <c r="C448" s="77"/>
      <c r="D448" s="77"/>
    </row>
    <row r="449" spans="1:4" ht="18.75" customHeight="1" x14ac:dyDescent="0.35">
      <c r="A449" s="77"/>
      <c r="B449" s="77"/>
      <c r="C449" s="77"/>
      <c r="D449" s="77"/>
    </row>
    <row r="450" spans="1:4" ht="18.75" customHeight="1" x14ac:dyDescent="0.35">
      <c r="A450" s="77"/>
      <c r="B450" s="77"/>
      <c r="C450" s="77"/>
      <c r="D450" s="77"/>
    </row>
    <row r="451" spans="1:4" ht="18.75" customHeight="1" x14ac:dyDescent="0.35">
      <c r="A451" s="77"/>
      <c r="B451" s="77"/>
      <c r="C451" s="77"/>
      <c r="D451" s="77"/>
    </row>
    <row r="452" spans="1:4" ht="18.75" customHeight="1" x14ac:dyDescent="0.35">
      <c r="A452" s="77"/>
      <c r="B452" s="77"/>
      <c r="C452" s="77"/>
      <c r="D452" s="77"/>
    </row>
    <row r="453" spans="1:4" ht="18.75" customHeight="1" x14ac:dyDescent="0.35">
      <c r="A453" s="77"/>
      <c r="B453" s="77"/>
      <c r="C453" s="77"/>
      <c r="D453" s="77"/>
    </row>
    <row r="454" spans="1:4" ht="18.75" customHeight="1" x14ac:dyDescent="0.35">
      <c r="A454" s="77"/>
      <c r="B454" s="77"/>
      <c r="C454" s="77"/>
      <c r="D454" s="77"/>
    </row>
    <row r="455" spans="1:4" ht="18.75" customHeight="1" x14ac:dyDescent="0.35">
      <c r="A455" s="77"/>
      <c r="B455" s="77"/>
      <c r="C455" s="77"/>
      <c r="D455" s="77"/>
    </row>
    <row r="456" spans="1:4" ht="18.75" customHeight="1" x14ac:dyDescent="0.35">
      <c r="A456" s="77"/>
      <c r="B456" s="77"/>
      <c r="C456" s="77"/>
      <c r="D456" s="77"/>
    </row>
    <row r="457" spans="1:4" ht="18.75" customHeight="1" x14ac:dyDescent="0.35">
      <c r="A457" s="77"/>
      <c r="B457" s="77"/>
      <c r="C457" s="77"/>
      <c r="D457" s="77"/>
    </row>
    <row r="458" spans="1:4" ht="18.75" customHeight="1" x14ac:dyDescent="0.35">
      <c r="A458" s="77"/>
      <c r="B458" s="77"/>
      <c r="C458" s="77"/>
      <c r="D458" s="77"/>
    </row>
    <row r="459" spans="1:4" ht="18.75" customHeight="1" x14ac:dyDescent="0.35">
      <c r="A459" s="77"/>
      <c r="B459" s="77"/>
      <c r="C459" s="77"/>
      <c r="D459" s="77"/>
    </row>
    <row r="460" spans="1:4" ht="18.75" customHeight="1" x14ac:dyDescent="0.35">
      <c r="A460" s="77"/>
      <c r="B460" s="77"/>
      <c r="C460" s="77"/>
      <c r="D460" s="77"/>
    </row>
    <row r="461" spans="1:4" ht="18.75" customHeight="1" x14ac:dyDescent="0.35">
      <c r="A461" s="77"/>
      <c r="B461" s="77"/>
      <c r="C461" s="77"/>
      <c r="D461" s="77"/>
    </row>
    <row r="462" spans="1:4" ht="18.75" customHeight="1" x14ac:dyDescent="0.35">
      <c r="A462" s="77"/>
      <c r="B462" s="77"/>
      <c r="C462" s="77"/>
      <c r="D462" s="77"/>
    </row>
    <row r="463" spans="1:4" ht="18.75" customHeight="1" x14ac:dyDescent="0.35">
      <c r="A463" s="77"/>
      <c r="B463" s="77"/>
      <c r="C463" s="77"/>
      <c r="D463" s="77"/>
    </row>
    <row r="464" spans="1:4" ht="18.75" customHeight="1" x14ac:dyDescent="0.35">
      <c r="A464" s="77"/>
      <c r="B464" s="77"/>
      <c r="C464" s="77"/>
      <c r="D464" s="77"/>
    </row>
    <row r="465" spans="1:4" ht="18.75" customHeight="1" x14ac:dyDescent="0.35">
      <c r="A465" s="77"/>
      <c r="B465" s="77"/>
      <c r="C465" s="77"/>
      <c r="D465" s="77"/>
    </row>
    <row r="466" spans="1:4" ht="18.75" customHeight="1" x14ac:dyDescent="0.35">
      <c r="A466" s="77"/>
      <c r="B466" s="77"/>
      <c r="C466" s="77"/>
      <c r="D466" s="77"/>
    </row>
    <row r="467" spans="1:4" ht="18.75" customHeight="1" x14ac:dyDescent="0.35">
      <c r="A467" s="77"/>
      <c r="B467" s="77"/>
      <c r="C467" s="77"/>
      <c r="D467" s="77"/>
    </row>
    <row r="468" spans="1:4" ht="18.75" customHeight="1" x14ac:dyDescent="0.35">
      <c r="A468" s="77"/>
      <c r="B468" s="77"/>
      <c r="C468" s="77"/>
      <c r="D468" s="77"/>
    </row>
    <row r="469" spans="1:4" ht="18.75" customHeight="1" x14ac:dyDescent="0.35">
      <c r="A469" s="77"/>
      <c r="B469" s="77"/>
      <c r="C469" s="77"/>
      <c r="D469" s="77"/>
    </row>
    <row r="470" spans="1:4" ht="18.75" customHeight="1" x14ac:dyDescent="0.35">
      <c r="A470" s="77"/>
      <c r="B470" s="77"/>
      <c r="C470" s="77"/>
      <c r="D470" s="77"/>
    </row>
    <row r="471" spans="1:4" ht="18.75" customHeight="1" x14ac:dyDescent="0.35">
      <c r="A471" s="77"/>
      <c r="B471" s="77"/>
      <c r="C471" s="77"/>
      <c r="D471" s="77"/>
    </row>
    <row r="472" spans="1:4" ht="18.75" customHeight="1" x14ac:dyDescent="0.35">
      <c r="A472" s="77"/>
      <c r="B472" s="77"/>
      <c r="C472" s="77"/>
      <c r="D472" s="77"/>
    </row>
    <row r="473" spans="1:4" ht="18.75" customHeight="1" x14ac:dyDescent="0.35">
      <c r="A473" s="77"/>
      <c r="B473" s="77"/>
      <c r="C473" s="77"/>
      <c r="D473" s="77"/>
    </row>
    <row r="474" spans="1:4" ht="18.75" customHeight="1" x14ac:dyDescent="0.35">
      <c r="A474" s="77"/>
      <c r="B474" s="77"/>
      <c r="C474" s="77"/>
      <c r="D474" s="77"/>
    </row>
    <row r="475" spans="1:4" ht="18.75" customHeight="1" x14ac:dyDescent="0.35">
      <c r="A475" s="77"/>
      <c r="B475" s="77"/>
      <c r="C475" s="77"/>
      <c r="D475" s="77"/>
    </row>
    <row r="476" spans="1:4" ht="18.75" customHeight="1" x14ac:dyDescent="0.35">
      <c r="A476" s="77"/>
      <c r="B476" s="77"/>
      <c r="C476" s="77"/>
      <c r="D476" s="77"/>
    </row>
    <row r="477" spans="1:4" ht="18.75" customHeight="1" x14ac:dyDescent="0.35">
      <c r="A477" s="77"/>
      <c r="B477" s="77"/>
      <c r="C477" s="77"/>
      <c r="D477" s="77"/>
    </row>
    <row r="478" spans="1:4" ht="18.75" customHeight="1" x14ac:dyDescent="0.35">
      <c r="A478" s="77"/>
      <c r="B478" s="77"/>
      <c r="C478" s="77"/>
      <c r="D478" s="77"/>
    </row>
    <row r="479" spans="1:4" ht="18.75" customHeight="1" x14ac:dyDescent="0.35">
      <c r="A479" s="77"/>
      <c r="B479" s="77"/>
      <c r="C479" s="77"/>
      <c r="D479" s="77"/>
    </row>
    <row r="480" spans="1:4" ht="18.75" customHeight="1" x14ac:dyDescent="0.35">
      <c r="A480" s="77"/>
      <c r="B480" s="77"/>
      <c r="C480" s="77"/>
      <c r="D480" s="77"/>
    </row>
    <row r="481" spans="1:4" ht="18.75" customHeight="1" x14ac:dyDescent="0.35">
      <c r="A481" s="77"/>
      <c r="B481" s="77"/>
      <c r="C481" s="77"/>
      <c r="D481" s="77"/>
    </row>
    <row r="482" spans="1:4" ht="18.75" customHeight="1" x14ac:dyDescent="0.35">
      <c r="A482" s="77"/>
      <c r="B482" s="77"/>
      <c r="C482" s="77"/>
      <c r="D482" s="77"/>
    </row>
    <row r="483" spans="1:4" ht="18.75" customHeight="1" x14ac:dyDescent="0.35">
      <c r="A483" s="77"/>
      <c r="B483" s="77"/>
      <c r="C483" s="77"/>
      <c r="D483" s="77"/>
    </row>
    <row r="484" spans="1:4" ht="18.75" customHeight="1" x14ac:dyDescent="0.35">
      <c r="A484" s="77"/>
      <c r="B484" s="77"/>
      <c r="C484" s="77"/>
      <c r="D484" s="77"/>
    </row>
    <row r="485" spans="1:4" ht="18.75" customHeight="1" x14ac:dyDescent="0.35">
      <c r="A485" s="77"/>
      <c r="B485" s="77"/>
      <c r="C485" s="77"/>
      <c r="D485" s="77"/>
    </row>
    <row r="486" spans="1:4" ht="18.75" customHeight="1" x14ac:dyDescent="0.35">
      <c r="A486" s="77"/>
      <c r="B486" s="77"/>
      <c r="C486" s="77"/>
      <c r="D486" s="77"/>
    </row>
    <row r="487" spans="1:4" ht="18.75" customHeight="1" x14ac:dyDescent="0.35">
      <c r="A487" s="77"/>
      <c r="B487" s="77"/>
      <c r="C487" s="77"/>
      <c r="D487" s="77"/>
    </row>
    <row r="488" spans="1:4" ht="18.75" customHeight="1" x14ac:dyDescent="0.35">
      <c r="A488" s="77"/>
      <c r="B488" s="77"/>
      <c r="C488" s="77"/>
      <c r="D488" s="77"/>
    </row>
    <row r="489" spans="1:4" ht="18.75" customHeight="1" x14ac:dyDescent="0.35">
      <c r="A489" s="77"/>
      <c r="B489" s="77"/>
      <c r="C489" s="77"/>
      <c r="D489" s="77"/>
    </row>
    <row r="490" spans="1:4" ht="18.75" customHeight="1" x14ac:dyDescent="0.35">
      <c r="A490" s="77"/>
      <c r="B490" s="77"/>
      <c r="C490" s="77"/>
      <c r="D490" s="77"/>
    </row>
    <row r="491" spans="1:4" ht="18.75" customHeight="1" x14ac:dyDescent="0.35">
      <c r="A491" s="77"/>
      <c r="B491" s="77"/>
      <c r="C491" s="77"/>
      <c r="D491" s="77"/>
    </row>
    <row r="492" spans="1:4" ht="18.75" customHeight="1" x14ac:dyDescent="0.35">
      <c r="A492" s="77"/>
      <c r="B492" s="77"/>
      <c r="C492" s="77"/>
      <c r="D492" s="77"/>
    </row>
    <row r="493" spans="1:4" ht="18.75" customHeight="1" x14ac:dyDescent="0.35">
      <c r="A493" s="77"/>
      <c r="B493" s="77"/>
      <c r="C493" s="77"/>
      <c r="D493" s="77"/>
    </row>
    <row r="494" spans="1:4" ht="18.75" customHeight="1" x14ac:dyDescent="0.35">
      <c r="A494" s="77"/>
      <c r="B494" s="77"/>
      <c r="C494" s="77"/>
      <c r="D494" s="77"/>
    </row>
    <row r="495" spans="1:4" ht="18.75" customHeight="1" x14ac:dyDescent="0.35">
      <c r="A495" s="77"/>
      <c r="B495" s="77"/>
      <c r="C495" s="77"/>
      <c r="D495" s="77"/>
    </row>
    <row r="496" spans="1:4" ht="18.75" customHeight="1" x14ac:dyDescent="0.35">
      <c r="A496" s="77"/>
      <c r="B496" s="77"/>
      <c r="C496" s="77"/>
      <c r="D496" s="77"/>
    </row>
    <row r="497" spans="1:4" ht="18.75" customHeight="1" x14ac:dyDescent="0.35">
      <c r="A497" s="77"/>
      <c r="B497" s="77"/>
      <c r="C497" s="77"/>
      <c r="D497" s="77"/>
    </row>
    <row r="498" spans="1:4" ht="18.75" customHeight="1" x14ac:dyDescent="0.35">
      <c r="A498" s="77"/>
      <c r="B498" s="77"/>
      <c r="C498" s="77"/>
      <c r="D498" s="77"/>
    </row>
    <row r="499" spans="1:4" ht="18.75" customHeight="1" x14ac:dyDescent="0.35">
      <c r="A499" s="77"/>
      <c r="B499" s="77"/>
      <c r="C499" s="77"/>
      <c r="D499" s="77"/>
    </row>
    <row r="500" spans="1:4" ht="18.75" customHeight="1" x14ac:dyDescent="0.35">
      <c r="A500" s="77"/>
      <c r="B500" s="77"/>
      <c r="C500" s="77"/>
      <c r="D500" s="77"/>
    </row>
    <row r="501" spans="1:4" ht="18.75" customHeight="1" x14ac:dyDescent="0.35">
      <c r="A501" s="77"/>
      <c r="B501" s="77"/>
      <c r="C501" s="77"/>
      <c r="D501" s="77"/>
    </row>
    <row r="502" spans="1:4" ht="18.75" customHeight="1" x14ac:dyDescent="0.35">
      <c r="A502" s="77"/>
      <c r="B502" s="77"/>
      <c r="C502" s="77"/>
      <c r="D502" s="77"/>
    </row>
    <row r="503" spans="1:4" ht="18.75" customHeight="1" x14ac:dyDescent="0.35">
      <c r="A503" s="77"/>
      <c r="B503" s="77"/>
      <c r="C503" s="77"/>
      <c r="D503" s="77"/>
    </row>
    <row r="504" spans="1:4" ht="18.75" customHeight="1" x14ac:dyDescent="0.35">
      <c r="A504" s="77"/>
      <c r="B504" s="77"/>
      <c r="C504" s="77"/>
      <c r="D504" s="77"/>
    </row>
    <row r="505" spans="1:4" ht="18.75" customHeight="1" x14ac:dyDescent="0.35">
      <c r="A505" s="77"/>
      <c r="B505" s="77"/>
      <c r="C505" s="77"/>
      <c r="D505" s="77"/>
    </row>
    <row r="506" spans="1:4" ht="18.75" customHeight="1" x14ac:dyDescent="0.35">
      <c r="A506" s="77"/>
      <c r="B506" s="77"/>
      <c r="C506" s="77"/>
      <c r="D506" s="77"/>
    </row>
    <row r="507" spans="1:4" ht="18.75" customHeight="1" x14ac:dyDescent="0.35">
      <c r="A507" s="77"/>
      <c r="B507" s="77"/>
      <c r="C507" s="77"/>
      <c r="D507" s="77"/>
    </row>
    <row r="508" spans="1:4" ht="18.75" customHeight="1" x14ac:dyDescent="0.35">
      <c r="A508" s="77"/>
      <c r="B508" s="77"/>
      <c r="C508" s="77"/>
      <c r="D508" s="77"/>
    </row>
    <row r="509" spans="1:4" ht="18.75" customHeight="1" x14ac:dyDescent="0.35">
      <c r="A509" s="77"/>
      <c r="B509" s="77"/>
      <c r="C509" s="77"/>
      <c r="D509" s="77"/>
    </row>
    <row r="510" spans="1:4" ht="18.75" customHeight="1" x14ac:dyDescent="0.35">
      <c r="A510" s="77"/>
      <c r="B510" s="77"/>
      <c r="C510" s="77"/>
      <c r="D510" s="77"/>
    </row>
    <row r="511" spans="1:4" ht="18.75" customHeight="1" x14ac:dyDescent="0.35">
      <c r="A511" s="77"/>
      <c r="B511" s="77"/>
      <c r="C511" s="77"/>
      <c r="D511" s="77"/>
    </row>
    <row r="512" spans="1:4" ht="18.75" customHeight="1" x14ac:dyDescent="0.35">
      <c r="A512" s="77"/>
      <c r="B512" s="77"/>
      <c r="C512" s="77"/>
      <c r="D512" s="77"/>
    </row>
    <row r="513" spans="1:4" ht="18.75" customHeight="1" x14ac:dyDescent="0.35">
      <c r="A513" s="77"/>
      <c r="B513" s="77"/>
      <c r="C513" s="77"/>
      <c r="D513" s="77"/>
    </row>
    <row r="514" spans="1:4" ht="18.75" customHeight="1" x14ac:dyDescent="0.35">
      <c r="A514" s="77"/>
      <c r="B514" s="77"/>
      <c r="C514" s="77"/>
      <c r="D514" s="77"/>
    </row>
    <row r="515" spans="1:4" ht="18.75" customHeight="1" x14ac:dyDescent="0.35">
      <c r="A515" s="77"/>
      <c r="B515" s="77"/>
      <c r="C515" s="77"/>
      <c r="D515" s="77"/>
    </row>
    <row r="516" spans="1:4" ht="18.75" customHeight="1" x14ac:dyDescent="0.35">
      <c r="A516" s="77"/>
      <c r="B516" s="77"/>
      <c r="C516" s="77"/>
      <c r="D516" s="77"/>
    </row>
    <row r="517" spans="1:4" ht="18.75" customHeight="1" x14ac:dyDescent="0.35">
      <c r="A517" s="77"/>
      <c r="B517" s="77"/>
      <c r="C517" s="77"/>
      <c r="D517" s="77"/>
    </row>
    <row r="518" spans="1:4" ht="18.75" customHeight="1" x14ac:dyDescent="0.35">
      <c r="A518" s="77"/>
      <c r="B518" s="77"/>
      <c r="C518" s="77"/>
      <c r="D518" s="77"/>
    </row>
    <row r="519" spans="1:4" ht="18.75" customHeight="1" x14ac:dyDescent="0.35">
      <c r="A519" s="77"/>
      <c r="B519" s="77"/>
      <c r="C519" s="77"/>
      <c r="D519" s="77"/>
    </row>
    <row r="520" spans="1:4" ht="18.75" customHeight="1" x14ac:dyDescent="0.35">
      <c r="A520" s="77"/>
      <c r="B520" s="77"/>
      <c r="C520" s="77"/>
      <c r="D520" s="77"/>
    </row>
    <row r="521" spans="1:4" ht="18.75" customHeight="1" x14ac:dyDescent="0.35">
      <c r="A521" s="77"/>
      <c r="B521" s="77"/>
      <c r="C521" s="77"/>
      <c r="D521" s="77"/>
    </row>
    <row r="522" spans="1:4" ht="18.75" customHeight="1" x14ac:dyDescent="0.35">
      <c r="A522" s="77"/>
      <c r="B522" s="77"/>
      <c r="C522" s="77"/>
      <c r="D522" s="77"/>
    </row>
    <row r="523" spans="1:4" ht="18.75" customHeight="1" x14ac:dyDescent="0.35">
      <c r="A523" s="77"/>
      <c r="B523" s="77"/>
      <c r="C523" s="77"/>
      <c r="D523" s="77"/>
    </row>
    <row r="524" spans="1:4" ht="18.75" customHeight="1" x14ac:dyDescent="0.35">
      <c r="A524" s="77"/>
      <c r="B524" s="77"/>
      <c r="C524" s="77"/>
      <c r="D524" s="77"/>
    </row>
    <row r="525" spans="1:4" ht="18.75" customHeight="1" x14ac:dyDescent="0.35">
      <c r="A525" s="77"/>
      <c r="B525" s="77"/>
      <c r="C525" s="77"/>
      <c r="D525" s="77"/>
    </row>
    <row r="526" spans="1:4" ht="18.75" customHeight="1" x14ac:dyDescent="0.35">
      <c r="A526" s="77"/>
      <c r="B526" s="77"/>
      <c r="C526" s="77"/>
      <c r="D526" s="77"/>
    </row>
    <row r="527" spans="1:4" ht="18.75" customHeight="1" x14ac:dyDescent="0.35">
      <c r="A527" s="77"/>
      <c r="B527" s="77"/>
      <c r="C527" s="77"/>
      <c r="D527" s="77"/>
    </row>
    <row r="528" spans="1:4" ht="18.75" customHeight="1" x14ac:dyDescent="0.35">
      <c r="A528" s="77"/>
      <c r="B528" s="77"/>
      <c r="C528" s="77"/>
      <c r="D528" s="77"/>
    </row>
    <row r="529" spans="1:4" ht="18.75" customHeight="1" x14ac:dyDescent="0.35">
      <c r="A529" s="77"/>
      <c r="B529" s="77"/>
      <c r="C529" s="77"/>
      <c r="D529" s="77"/>
    </row>
    <row r="530" spans="1:4" ht="18.75" customHeight="1" x14ac:dyDescent="0.35">
      <c r="A530" s="77"/>
      <c r="B530" s="77"/>
      <c r="C530" s="77"/>
      <c r="D530" s="77"/>
    </row>
    <row r="531" spans="1:4" ht="18.75" customHeight="1" x14ac:dyDescent="0.35">
      <c r="A531" s="77"/>
      <c r="B531" s="77"/>
      <c r="C531" s="77"/>
      <c r="D531" s="77"/>
    </row>
    <row r="532" spans="1:4" ht="18.75" customHeight="1" x14ac:dyDescent="0.35">
      <c r="A532" s="77"/>
      <c r="B532" s="77"/>
      <c r="C532" s="77"/>
      <c r="D532" s="77"/>
    </row>
    <row r="533" spans="1:4" ht="18.75" customHeight="1" x14ac:dyDescent="0.35">
      <c r="A533" s="77"/>
      <c r="B533" s="77"/>
      <c r="C533" s="77"/>
      <c r="D533" s="77"/>
    </row>
    <row r="534" spans="1:4" ht="18.75" customHeight="1" x14ac:dyDescent="0.35">
      <c r="A534" s="77"/>
      <c r="B534" s="77"/>
      <c r="C534" s="77"/>
      <c r="D534" s="77"/>
    </row>
    <row r="535" spans="1:4" ht="18.75" customHeight="1" x14ac:dyDescent="0.35">
      <c r="A535" s="77"/>
      <c r="B535" s="77"/>
      <c r="C535" s="77"/>
      <c r="D535" s="77"/>
    </row>
    <row r="536" spans="1:4" ht="18.75" customHeight="1" x14ac:dyDescent="0.35">
      <c r="A536" s="77"/>
      <c r="B536" s="77"/>
      <c r="C536" s="77"/>
      <c r="D536" s="77"/>
    </row>
    <row r="537" spans="1:4" ht="18.75" customHeight="1" x14ac:dyDescent="0.35">
      <c r="A537" s="77"/>
      <c r="B537" s="77"/>
      <c r="C537" s="77"/>
      <c r="D537" s="77"/>
    </row>
    <row r="538" spans="1:4" ht="18.75" customHeight="1" x14ac:dyDescent="0.35">
      <c r="A538" s="77"/>
      <c r="B538" s="77"/>
      <c r="C538" s="77"/>
      <c r="D538" s="77"/>
    </row>
    <row r="539" spans="1:4" ht="18.75" customHeight="1" x14ac:dyDescent="0.35">
      <c r="A539" s="77"/>
      <c r="B539" s="77"/>
      <c r="C539" s="77"/>
      <c r="D539" s="77"/>
    </row>
    <row r="540" spans="1:4" ht="18.75" customHeight="1" x14ac:dyDescent="0.35">
      <c r="A540" s="77"/>
      <c r="B540" s="77"/>
      <c r="C540" s="77"/>
      <c r="D540" s="77"/>
    </row>
    <row r="541" spans="1:4" ht="18.75" customHeight="1" x14ac:dyDescent="0.35">
      <c r="A541" s="77"/>
      <c r="B541" s="77"/>
      <c r="C541" s="77"/>
      <c r="D541" s="77"/>
    </row>
    <row r="542" spans="1:4" ht="18.75" customHeight="1" x14ac:dyDescent="0.35">
      <c r="A542" s="77"/>
      <c r="B542" s="77"/>
      <c r="C542" s="77"/>
      <c r="D542" s="77"/>
    </row>
    <row r="543" spans="1:4" ht="18.75" customHeight="1" x14ac:dyDescent="0.35">
      <c r="A543" s="77"/>
      <c r="B543" s="77"/>
      <c r="C543" s="77"/>
      <c r="D543" s="77"/>
    </row>
    <row r="544" spans="1:4" ht="18.75" customHeight="1" x14ac:dyDescent="0.35">
      <c r="A544" s="77"/>
      <c r="B544" s="77"/>
      <c r="C544" s="77"/>
      <c r="D544" s="77"/>
    </row>
    <row r="545" spans="1:4" ht="18.75" customHeight="1" x14ac:dyDescent="0.35">
      <c r="A545" s="77"/>
      <c r="B545" s="77"/>
      <c r="C545" s="77"/>
      <c r="D545" s="77"/>
    </row>
    <row r="546" spans="1:4" ht="18.75" customHeight="1" x14ac:dyDescent="0.35">
      <c r="A546" s="77"/>
      <c r="B546" s="77"/>
      <c r="C546" s="77"/>
      <c r="D546" s="77"/>
    </row>
    <row r="547" spans="1:4" ht="18.75" customHeight="1" x14ac:dyDescent="0.35">
      <c r="A547" s="77"/>
      <c r="B547" s="77"/>
      <c r="C547" s="77"/>
      <c r="D547" s="77"/>
    </row>
    <row r="548" spans="1:4" ht="18.75" customHeight="1" x14ac:dyDescent="0.35">
      <c r="A548" s="77"/>
      <c r="B548" s="77"/>
      <c r="C548" s="77"/>
      <c r="D548" s="77"/>
    </row>
    <row r="549" spans="1:4" ht="18.75" customHeight="1" x14ac:dyDescent="0.35">
      <c r="A549" s="77"/>
      <c r="B549" s="77"/>
      <c r="C549" s="77"/>
      <c r="D549" s="77"/>
    </row>
    <row r="550" spans="1:4" ht="18.75" customHeight="1" x14ac:dyDescent="0.35">
      <c r="A550" s="77"/>
      <c r="B550" s="77"/>
      <c r="C550" s="77"/>
      <c r="D550" s="77"/>
    </row>
    <row r="551" spans="1:4" ht="18.75" customHeight="1" x14ac:dyDescent="0.35">
      <c r="A551" s="77"/>
      <c r="B551" s="77"/>
      <c r="C551" s="77"/>
      <c r="D551" s="77"/>
    </row>
    <row r="552" spans="1:4" ht="18.75" customHeight="1" x14ac:dyDescent="0.35">
      <c r="A552" s="77"/>
      <c r="B552" s="77"/>
      <c r="C552" s="77"/>
      <c r="D552" s="77"/>
    </row>
    <row r="553" spans="1:4" ht="18.75" customHeight="1" x14ac:dyDescent="0.35">
      <c r="A553" s="77"/>
      <c r="B553" s="77"/>
      <c r="C553" s="77"/>
      <c r="D553" s="77"/>
    </row>
    <row r="554" spans="1:4" ht="18.75" customHeight="1" x14ac:dyDescent="0.35">
      <c r="A554" s="77"/>
      <c r="B554" s="77"/>
      <c r="C554" s="77"/>
      <c r="D554" s="77"/>
    </row>
    <row r="555" spans="1:4" ht="18.75" customHeight="1" x14ac:dyDescent="0.35">
      <c r="A555" s="77"/>
      <c r="B555" s="77"/>
      <c r="C555" s="77"/>
      <c r="D555" s="77"/>
    </row>
    <row r="556" spans="1:4" ht="18.75" customHeight="1" x14ac:dyDescent="0.35">
      <c r="A556" s="77"/>
      <c r="B556" s="77"/>
      <c r="C556" s="77"/>
      <c r="D556" s="77"/>
    </row>
    <row r="557" spans="1:4" ht="18.75" customHeight="1" x14ac:dyDescent="0.35">
      <c r="A557" s="77"/>
      <c r="B557" s="77"/>
      <c r="C557" s="77"/>
      <c r="D557" s="77"/>
    </row>
    <row r="558" spans="1:4" ht="18.75" customHeight="1" x14ac:dyDescent="0.35">
      <c r="A558" s="77"/>
      <c r="B558" s="77"/>
      <c r="C558" s="77"/>
      <c r="D558" s="77"/>
    </row>
    <row r="559" spans="1:4" ht="18.75" customHeight="1" x14ac:dyDescent="0.35">
      <c r="A559" s="77"/>
      <c r="B559" s="77"/>
      <c r="C559" s="77"/>
      <c r="D559" s="77"/>
    </row>
    <row r="560" spans="1:4" ht="18.75" customHeight="1" x14ac:dyDescent="0.35">
      <c r="A560" s="77"/>
      <c r="B560" s="77"/>
      <c r="C560" s="77"/>
      <c r="D560" s="77"/>
    </row>
    <row r="561" spans="1:4" ht="18.75" customHeight="1" x14ac:dyDescent="0.35">
      <c r="A561" s="77"/>
      <c r="B561" s="77"/>
      <c r="C561" s="77"/>
      <c r="D561" s="77"/>
    </row>
    <row r="562" spans="1:4" ht="18.75" customHeight="1" x14ac:dyDescent="0.35">
      <c r="A562" s="77"/>
      <c r="B562" s="77"/>
      <c r="C562" s="77"/>
      <c r="D562" s="77"/>
    </row>
    <row r="563" spans="1:4" ht="18.75" customHeight="1" x14ac:dyDescent="0.35">
      <c r="A563" s="77"/>
      <c r="B563" s="77"/>
      <c r="C563" s="77"/>
      <c r="D563" s="77"/>
    </row>
    <row r="564" spans="1:4" ht="18.75" customHeight="1" x14ac:dyDescent="0.35">
      <c r="A564" s="77"/>
      <c r="B564" s="77"/>
      <c r="C564" s="77"/>
      <c r="D564" s="77"/>
    </row>
    <row r="565" spans="1:4" ht="18.75" customHeight="1" x14ac:dyDescent="0.35">
      <c r="A565" s="77"/>
      <c r="B565" s="77"/>
      <c r="C565" s="77"/>
      <c r="D565" s="77"/>
    </row>
    <row r="566" spans="1:4" ht="18.75" customHeight="1" x14ac:dyDescent="0.35">
      <c r="A566" s="77"/>
      <c r="B566" s="77"/>
      <c r="C566" s="77"/>
      <c r="D566" s="77"/>
    </row>
    <row r="567" spans="1:4" ht="18.75" customHeight="1" x14ac:dyDescent="0.35">
      <c r="A567" s="77"/>
      <c r="B567" s="77"/>
      <c r="C567" s="77"/>
      <c r="D567" s="77"/>
    </row>
    <row r="568" spans="1:4" ht="18.75" customHeight="1" x14ac:dyDescent="0.35">
      <c r="A568" s="77"/>
      <c r="B568" s="77"/>
      <c r="C568" s="77"/>
      <c r="D568" s="77"/>
    </row>
    <row r="569" spans="1:4" ht="18.75" customHeight="1" x14ac:dyDescent="0.35">
      <c r="A569" s="77"/>
      <c r="B569" s="77"/>
      <c r="C569" s="77"/>
      <c r="D569" s="77"/>
    </row>
    <row r="570" spans="1:4" ht="18.75" customHeight="1" x14ac:dyDescent="0.35">
      <c r="A570" s="77"/>
      <c r="B570" s="77"/>
      <c r="C570" s="77"/>
      <c r="D570" s="77"/>
    </row>
    <row r="571" spans="1:4" ht="18.75" customHeight="1" x14ac:dyDescent="0.35">
      <c r="A571" s="77"/>
      <c r="B571" s="77"/>
      <c r="C571" s="77"/>
      <c r="D571" s="77"/>
    </row>
    <row r="572" spans="1:4" ht="18.75" customHeight="1" x14ac:dyDescent="0.35">
      <c r="A572" s="77"/>
      <c r="B572" s="77"/>
      <c r="C572" s="77"/>
      <c r="D572" s="77"/>
    </row>
    <row r="573" spans="1:4" ht="18.75" customHeight="1" x14ac:dyDescent="0.35">
      <c r="A573" s="77"/>
      <c r="B573" s="77"/>
      <c r="C573" s="77"/>
      <c r="D573" s="77"/>
    </row>
    <row r="574" spans="1:4" ht="18.75" customHeight="1" x14ac:dyDescent="0.35">
      <c r="A574" s="77"/>
      <c r="B574" s="77"/>
      <c r="C574" s="77"/>
      <c r="D574" s="77"/>
    </row>
    <row r="575" spans="1:4" ht="18.75" customHeight="1" x14ac:dyDescent="0.35">
      <c r="A575" s="77"/>
      <c r="B575" s="77"/>
      <c r="C575" s="77"/>
      <c r="D575" s="77"/>
    </row>
    <row r="576" spans="1:4" ht="18.75" customHeight="1" x14ac:dyDescent="0.35">
      <c r="A576" s="77"/>
      <c r="B576" s="77"/>
      <c r="C576" s="77"/>
      <c r="D576" s="77"/>
    </row>
    <row r="577" spans="1:4" ht="18.75" customHeight="1" x14ac:dyDescent="0.35">
      <c r="A577" s="77"/>
      <c r="B577" s="77"/>
      <c r="C577" s="77"/>
      <c r="D577" s="77"/>
    </row>
    <row r="578" spans="1:4" ht="18.75" customHeight="1" x14ac:dyDescent="0.35">
      <c r="A578" s="77"/>
      <c r="B578" s="77"/>
      <c r="C578" s="77"/>
      <c r="D578" s="77"/>
    </row>
    <row r="579" spans="1:4" ht="18.75" customHeight="1" x14ac:dyDescent="0.35">
      <c r="A579" s="77"/>
      <c r="B579" s="77"/>
      <c r="C579" s="77"/>
      <c r="D579" s="77"/>
    </row>
    <row r="580" spans="1:4" ht="18.75" customHeight="1" x14ac:dyDescent="0.35">
      <c r="A580" s="77"/>
      <c r="B580" s="77"/>
      <c r="C580" s="77"/>
      <c r="D580" s="77"/>
    </row>
    <row r="581" spans="1:4" ht="18.75" customHeight="1" x14ac:dyDescent="0.35">
      <c r="A581" s="77"/>
      <c r="B581" s="77"/>
      <c r="C581" s="77"/>
      <c r="D581" s="77"/>
    </row>
    <row r="582" spans="1:4" ht="18.75" customHeight="1" x14ac:dyDescent="0.35">
      <c r="A582" s="77"/>
      <c r="B582" s="77"/>
      <c r="C582" s="77"/>
      <c r="D582" s="77"/>
    </row>
    <row r="583" spans="1:4" ht="18.75" customHeight="1" x14ac:dyDescent="0.35">
      <c r="A583" s="77"/>
      <c r="B583" s="77"/>
      <c r="C583" s="77"/>
      <c r="D583" s="77"/>
    </row>
    <row r="584" spans="1:4" ht="18.75" customHeight="1" x14ac:dyDescent="0.35">
      <c r="A584" s="77"/>
      <c r="B584" s="77"/>
      <c r="C584" s="77"/>
      <c r="D584" s="77"/>
    </row>
    <row r="585" spans="1:4" ht="18.75" customHeight="1" x14ac:dyDescent="0.35">
      <c r="A585" s="77"/>
      <c r="B585" s="77"/>
      <c r="C585" s="77"/>
      <c r="D585" s="77"/>
    </row>
    <row r="586" spans="1:4" ht="18.75" customHeight="1" x14ac:dyDescent="0.35">
      <c r="A586" s="77"/>
      <c r="B586" s="77"/>
      <c r="C586" s="77"/>
      <c r="D586" s="77"/>
    </row>
    <row r="587" spans="1:4" ht="18.75" customHeight="1" x14ac:dyDescent="0.35">
      <c r="A587" s="77"/>
      <c r="B587" s="77"/>
      <c r="C587" s="77"/>
      <c r="D587" s="77"/>
    </row>
    <row r="588" spans="1:4" ht="18.75" customHeight="1" x14ac:dyDescent="0.35">
      <c r="A588" s="77"/>
      <c r="B588" s="77"/>
      <c r="C588" s="77"/>
      <c r="D588" s="77"/>
    </row>
    <row r="589" spans="1:4" ht="18.75" customHeight="1" x14ac:dyDescent="0.35">
      <c r="A589" s="77"/>
      <c r="B589" s="77"/>
      <c r="C589" s="77"/>
      <c r="D589" s="77"/>
    </row>
    <row r="590" spans="1:4" ht="18.75" customHeight="1" x14ac:dyDescent="0.35">
      <c r="A590" s="77"/>
      <c r="B590" s="77"/>
      <c r="C590" s="77"/>
      <c r="D590" s="77"/>
    </row>
    <row r="591" spans="1:4" ht="18.75" customHeight="1" x14ac:dyDescent="0.35">
      <c r="A591" s="77"/>
      <c r="B591" s="77"/>
      <c r="C591" s="77"/>
      <c r="D591" s="77"/>
    </row>
    <row r="592" spans="1:4" ht="18.75" customHeight="1" x14ac:dyDescent="0.35">
      <c r="A592" s="77"/>
      <c r="B592" s="77"/>
      <c r="C592" s="77"/>
      <c r="D592" s="77"/>
    </row>
    <row r="593" spans="1:4" ht="18.75" customHeight="1" x14ac:dyDescent="0.35">
      <c r="A593" s="77"/>
      <c r="B593" s="77"/>
      <c r="C593" s="77"/>
      <c r="D593" s="77"/>
    </row>
    <row r="594" spans="1:4" ht="18.75" customHeight="1" x14ac:dyDescent="0.35">
      <c r="A594" s="77"/>
      <c r="B594" s="77"/>
      <c r="C594" s="77"/>
      <c r="D594" s="77"/>
    </row>
    <row r="595" spans="1:4" ht="18.75" customHeight="1" x14ac:dyDescent="0.35">
      <c r="A595" s="77"/>
      <c r="B595" s="77"/>
      <c r="C595" s="77"/>
      <c r="D595" s="77"/>
    </row>
    <row r="596" spans="1:4" ht="18.75" customHeight="1" x14ac:dyDescent="0.35">
      <c r="A596" s="77"/>
      <c r="B596" s="77"/>
      <c r="C596" s="77"/>
      <c r="D596" s="77"/>
    </row>
    <row r="597" spans="1:4" ht="18.75" customHeight="1" x14ac:dyDescent="0.35">
      <c r="A597" s="77"/>
      <c r="B597" s="77"/>
      <c r="C597" s="77"/>
      <c r="D597" s="77"/>
    </row>
    <row r="598" spans="1:4" ht="18.75" customHeight="1" x14ac:dyDescent="0.35">
      <c r="A598" s="77"/>
      <c r="B598" s="77"/>
      <c r="C598" s="77"/>
      <c r="D598" s="77"/>
    </row>
    <row r="599" spans="1:4" ht="18.75" customHeight="1" x14ac:dyDescent="0.35">
      <c r="A599" s="77"/>
      <c r="B599" s="77"/>
      <c r="C599" s="77"/>
      <c r="D599" s="77"/>
    </row>
    <row r="600" spans="1:4" ht="18.75" customHeight="1" x14ac:dyDescent="0.35">
      <c r="A600" s="77"/>
      <c r="B600" s="77"/>
      <c r="C600" s="77"/>
      <c r="D600" s="77"/>
    </row>
    <row r="601" spans="1:4" ht="18.75" customHeight="1" x14ac:dyDescent="0.35">
      <c r="A601" s="77"/>
      <c r="B601" s="77"/>
      <c r="C601" s="77"/>
      <c r="D601" s="77"/>
    </row>
    <row r="602" spans="1:4" ht="18.75" customHeight="1" x14ac:dyDescent="0.35">
      <c r="A602" s="77"/>
      <c r="B602" s="77"/>
      <c r="C602" s="77"/>
      <c r="D602" s="77"/>
    </row>
    <row r="603" spans="1:4" ht="18.75" customHeight="1" x14ac:dyDescent="0.35">
      <c r="A603" s="77"/>
      <c r="B603" s="77"/>
      <c r="C603" s="77"/>
      <c r="D603" s="77"/>
    </row>
    <row r="604" spans="1:4" ht="18.75" customHeight="1" x14ac:dyDescent="0.35">
      <c r="A604" s="77"/>
      <c r="B604" s="77"/>
      <c r="C604" s="77"/>
      <c r="D604" s="77"/>
    </row>
    <row r="605" spans="1:4" ht="18.75" customHeight="1" x14ac:dyDescent="0.35">
      <c r="A605" s="77"/>
      <c r="B605" s="77"/>
      <c r="C605" s="77"/>
      <c r="D605" s="77"/>
    </row>
    <row r="606" spans="1:4" ht="18.75" customHeight="1" x14ac:dyDescent="0.35">
      <c r="A606" s="77"/>
      <c r="B606" s="77"/>
      <c r="C606" s="77"/>
      <c r="D606" s="77"/>
    </row>
    <row r="607" spans="1:4" ht="18.75" customHeight="1" x14ac:dyDescent="0.35">
      <c r="A607" s="77"/>
      <c r="B607" s="77"/>
      <c r="C607" s="77"/>
      <c r="D607" s="77"/>
    </row>
    <row r="608" spans="1:4" ht="18.75" customHeight="1" x14ac:dyDescent="0.35">
      <c r="A608" s="77"/>
      <c r="B608" s="77"/>
      <c r="C608" s="77"/>
      <c r="D608" s="77"/>
    </row>
    <row r="609" spans="1:4" ht="18.75" customHeight="1" x14ac:dyDescent="0.35">
      <c r="A609" s="77"/>
      <c r="B609" s="77"/>
      <c r="C609" s="77"/>
      <c r="D609" s="77"/>
    </row>
    <row r="610" spans="1:4" ht="18.75" customHeight="1" x14ac:dyDescent="0.35">
      <c r="A610" s="77"/>
      <c r="B610" s="77"/>
      <c r="C610" s="77"/>
      <c r="D610" s="77"/>
    </row>
    <row r="611" spans="1:4" ht="18.75" customHeight="1" x14ac:dyDescent="0.35">
      <c r="A611" s="77"/>
      <c r="B611" s="77"/>
      <c r="C611" s="77"/>
      <c r="D611" s="77"/>
    </row>
    <row r="612" spans="1:4" ht="18.75" customHeight="1" x14ac:dyDescent="0.35">
      <c r="A612" s="77"/>
      <c r="B612" s="77"/>
      <c r="C612" s="77"/>
      <c r="D612" s="77"/>
    </row>
    <row r="613" spans="1:4" ht="18.75" customHeight="1" x14ac:dyDescent="0.35">
      <c r="A613" s="77"/>
      <c r="B613" s="77"/>
      <c r="C613" s="77"/>
      <c r="D613" s="77"/>
    </row>
    <row r="614" spans="1:4" ht="18.75" customHeight="1" x14ac:dyDescent="0.35">
      <c r="A614" s="77"/>
      <c r="B614" s="77"/>
      <c r="C614" s="77"/>
      <c r="D614" s="77"/>
    </row>
    <row r="615" spans="1:4" ht="18.75" customHeight="1" x14ac:dyDescent="0.35">
      <c r="A615" s="77"/>
      <c r="B615" s="77"/>
      <c r="C615" s="77"/>
      <c r="D615" s="77"/>
    </row>
    <row r="616" spans="1:4" ht="18.75" customHeight="1" x14ac:dyDescent="0.35">
      <c r="A616" s="77"/>
      <c r="B616" s="77"/>
      <c r="C616" s="77"/>
      <c r="D616" s="77"/>
    </row>
    <row r="617" spans="1:4" ht="18.75" customHeight="1" x14ac:dyDescent="0.35">
      <c r="A617" s="77"/>
      <c r="B617" s="77"/>
      <c r="C617" s="77"/>
      <c r="D617" s="77"/>
    </row>
    <row r="618" spans="1:4" ht="18.75" customHeight="1" x14ac:dyDescent="0.35">
      <c r="A618" s="77"/>
      <c r="B618" s="77"/>
      <c r="C618" s="77"/>
      <c r="D618" s="77"/>
    </row>
    <row r="619" spans="1:4" ht="18.75" customHeight="1" x14ac:dyDescent="0.35">
      <c r="A619" s="77"/>
      <c r="B619" s="77"/>
      <c r="C619" s="77"/>
      <c r="D619" s="77"/>
    </row>
    <row r="620" spans="1:4" ht="18.75" customHeight="1" x14ac:dyDescent="0.35">
      <c r="A620" s="77"/>
      <c r="B620" s="77"/>
      <c r="C620" s="77"/>
      <c r="D620" s="77"/>
    </row>
    <row r="621" spans="1:4" ht="18.75" customHeight="1" x14ac:dyDescent="0.35">
      <c r="A621" s="77"/>
      <c r="B621" s="77"/>
      <c r="C621" s="77"/>
      <c r="D621" s="77"/>
    </row>
    <row r="622" spans="1:4" ht="18.75" customHeight="1" x14ac:dyDescent="0.35">
      <c r="A622" s="77"/>
      <c r="B622" s="77"/>
      <c r="C622" s="77"/>
      <c r="D622" s="77"/>
    </row>
    <row r="623" spans="1:4" ht="18.75" customHeight="1" x14ac:dyDescent="0.35">
      <c r="A623" s="77"/>
      <c r="B623" s="77"/>
      <c r="C623" s="77"/>
      <c r="D623" s="77"/>
    </row>
    <row r="624" spans="1:4" ht="18.75" customHeight="1" x14ac:dyDescent="0.35">
      <c r="A624" s="77"/>
      <c r="B624" s="77"/>
      <c r="C624" s="77"/>
      <c r="D624" s="77"/>
    </row>
    <row r="625" spans="1:4" ht="18.75" customHeight="1" x14ac:dyDescent="0.35">
      <c r="A625" s="77"/>
      <c r="B625" s="77"/>
      <c r="C625" s="77"/>
      <c r="D625" s="77"/>
    </row>
    <row r="626" spans="1:4" ht="18.75" customHeight="1" x14ac:dyDescent="0.35">
      <c r="A626" s="77"/>
      <c r="B626" s="77"/>
      <c r="C626" s="77"/>
      <c r="D626" s="77"/>
    </row>
    <row r="627" spans="1:4" ht="18.75" customHeight="1" x14ac:dyDescent="0.35">
      <c r="A627" s="77"/>
      <c r="B627" s="77"/>
      <c r="C627" s="77"/>
      <c r="D627" s="77"/>
    </row>
    <row r="628" spans="1:4" ht="18.75" customHeight="1" x14ac:dyDescent="0.35">
      <c r="A628" s="77"/>
      <c r="B628" s="77"/>
      <c r="C628" s="77"/>
      <c r="D628" s="77"/>
    </row>
    <row r="629" spans="1:4" ht="18.75" customHeight="1" x14ac:dyDescent="0.35">
      <c r="A629" s="77"/>
      <c r="B629" s="77"/>
      <c r="C629" s="77"/>
      <c r="D629" s="77"/>
    </row>
    <row r="630" spans="1:4" ht="18.75" customHeight="1" x14ac:dyDescent="0.35">
      <c r="A630" s="77"/>
      <c r="B630" s="77"/>
      <c r="C630" s="77"/>
      <c r="D630" s="77"/>
    </row>
    <row r="631" spans="1:4" ht="18.75" customHeight="1" x14ac:dyDescent="0.35">
      <c r="A631" s="77"/>
      <c r="B631" s="77"/>
      <c r="C631" s="77"/>
      <c r="D631" s="77"/>
    </row>
    <row r="632" spans="1:4" ht="18.75" customHeight="1" x14ac:dyDescent="0.35">
      <c r="A632" s="77"/>
      <c r="B632" s="77"/>
      <c r="C632" s="77"/>
      <c r="D632" s="77"/>
    </row>
    <row r="633" spans="1:4" ht="18.75" customHeight="1" x14ac:dyDescent="0.35">
      <c r="A633" s="77"/>
      <c r="B633" s="77"/>
      <c r="C633" s="77"/>
      <c r="D633" s="77"/>
    </row>
    <row r="634" spans="1:4" ht="18.75" customHeight="1" x14ac:dyDescent="0.35">
      <c r="A634" s="77"/>
      <c r="B634" s="77"/>
      <c r="C634" s="77"/>
      <c r="D634" s="77"/>
    </row>
    <row r="635" spans="1:4" ht="18.75" customHeight="1" x14ac:dyDescent="0.35">
      <c r="A635" s="77"/>
      <c r="B635" s="77"/>
      <c r="C635" s="77"/>
      <c r="D635" s="77"/>
    </row>
    <row r="636" spans="1:4" ht="18.75" customHeight="1" x14ac:dyDescent="0.35">
      <c r="A636" s="77"/>
      <c r="B636" s="77"/>
      <c r="C636" s="77"/>
      <c r="D636" s="77"/>
    </row>
    <row r="637" spans="1:4" ht="18.75" customHeight="1" x14ac:dyDescent="0.35">
      <c r="A637" s="77"/>
      <c r="B637" s="77"/>
      <c r="C637" s="77"/>
      <c r="D637" s="77"/>
    </row>
    <row r="638" spans="1:4" ht="18.75" customHeight="1" x14ac:dyDescent="0.35">
      <c r="A638" s="77"/>
      <c r="B638" s="77"/>
      <c r="C638" s="77"/>
      <c r="D638" s="77"/>
    </row>
    <row r="639" spans="1:4" ht="18.75" customHeight="1" x14ac:dyDescent="0.35">
      <c r="A639" s="77"/>
      <c r="B639" s="77"/>
      <c r="C639" s="77"/>
      <c r="D639" s="77"/>
    </row>
    <row r="640" spans="1:4" ht="18.75" customHeight="1" x14ac:dyDescent="0.35">
      <c r="A640" s="77"/>
      <c r="B640" s="77"/>
      <c r="C640" s="77"/>
      <c r="D640" s="77"/>
    </row>
    <row r="641" spans="1:4" ht="18.75" customHeight="1" x14ac:dyDescent="0.35">
      <c r="A641" s="77"/>
      <c r="B641" s="77"/>
      <c r="C641" s="77"/>
      <c r="D641" s="77"/>
    </row>
    <row r="642" spans="1:4" ht="18.75" customHeight="1" x14ac:dyDescent="0.35">
      <c r="A642" s="77"/>
      <c r="B642" s="77"/>
      <c r="C642" s="77"/>
      <c r="D642" s="77"/>
    </row>
    <row r="643" spans="1:4" ht="18.75" customHeight="1" x14ac:dyDescent="0.35">
      <c r="A643" s="77"/>
      <c r="B643" s="77"/>
      <c r="C643" s="77"/>
      <c r="D643" s="77"/>
    </row>
    <row r="644" spans="1:4" ht="18.75" customHeight="1" x14ac:dyDescent="0.35">
      <c r="A644" s="77"/>
      <c r="B644" s="77"/>
      <c r="C644" s="77"/>
      <c r="D644" s="77"/>
    </row>
    <row r="645" spans="1:4" ht="18.75" customHeight="1" x14ac:dyDescent="0.35">
      <c r="A645" s="77"/>
      <c r="B645" s="77"/>
      <c r="C645" s="77"/>
      <c r="D645" s="77"/>
    </row>
    <row r="646" spans="1:4" ht="18.75" customHeight="1" x14ac:dyDescent="0.35">
      <c r="A646" s="77"/>
      <c r="B646" s="77"/>
      <c r="C646" s="77"/>
      <c r="D646" s="77"/>
    </row>
    <row r="647" spans="1:4" ht="18.75" customHeight="1" x14ac:dyDescent="0.35">
      <c r="A647" s="77"/>
      <c r="B647" s="77"/>
      <c r="C647" s="77"/>
      <c r="D647" s="77"/>
    </row>
    <row r="648" spans="1:4" ht="18.75" customHeight="1" x14ac:dyDescent="0.35">
      <c r="A648" s="77"/>
      <c r="B648" s="77"/>
      <c r="C648" s="77"/>
      <c r="D648" s="77"/>
    </row>
    <row r="649" spans="1:4" ht="18.75" customHeight="1" x14ac:dyDescent="0.35">
      <c r="A649" s="77"/>
      <c r="B649" s="77"/>
      <c r="C649" s="77"/>
      <c r="D649" s="77"/>
    </row>
    <row r="650" spans="1:4" ht="18.75" customHeight="1" x14ac:dyDescent="0.35">
      <c r="A650" s="77"/>
      <c r="B650" s="77"/>
      <c r="C650" s="77"/>
      <c r="D650" s="77"/>
    </row>
    <row r="651" spans="1:4" ht="18.75" customHeight="1" x14ac:dyDescent="0.35">
      <c r="A651" s="77"/>
      <c r="B651" s="77"/>
      <c r="C651" s="77"/>
      <c r="D651" s="77"/>
    </row>
    <row r="652" spans="1:4" ht="18.75" customHeight="1" x14ac:dyDescent="0.35">
      <c r="A652" s="77"/>
      <c r="B652" s="77"/>
      <c r="C652" s="77"/>
      <c r="D652" s="77"/>
    </row>
    <row r="653" spans="1:4" ht="18.75" customHeight="1" x14ac:dyDescent="0.35">
      <c r="A653" s="77"/>
      <c r="B653" s="77"/>
      <c r="C653" s="77"/>
      <c r="D653" s="77"/>
    </row>
    <row r="654" spans="1:4" ht="18.75" customHeight="1" x14ac:dyDescent="0.35">
      <c r="A654" s="77"/>
      <c r="B654" s="77"/>
      <c r="C654" s="77"/>
      <c r="D654" s="77"/>
    </row>
    <row r="655" spans="1:4" ht="18.75" customHeight="1" x14ac:dyDescent="0.35">
      <c r="A655" s="77"/>
      <c r="B655" s="77"/>
      <c r="C655" s="77"/>
      <c r="D655" s="77"/>
    </row>
    <row r="656" spans="1:4" ht="18.75" customHeight="1" x14ac:dyDescent="0.35">
      <c r="A656" s="77"/>
      <c r="B656" s="77"/>
      <c r="C656" s="77"/>
      <c r="D656" s="77"/>
    </row>
    <row r="657" spans="1:4" ht="18.75" customHeight="1" x14ac:dyDescent="0.35">
      <c r="A657" s="77"/>
      <c r="B657" s="77"/>
      <c r="C657" s="77"/>
      <c r="D657" s="77"/>
    </row>
    <row r="658" spans="1:4" ht="18.75" customHeight="1" x14ac:dyDescent="0.35">
      <c r="A658" s="77"/>
      <c r="B658" s="77"/>
      <c r="C658" s="77"/>
      <c r="D658" s="77"/>
    </row>
    <row r="659" spans="1:4" ht="18.75" customHeight="1" x14ac:dyDescent="0.35">
      <c r="A659" s="77"/>
      <c r="B659" s="77"/>
      <c r="C659" s="77"/>
      <c r="D659" s="77"/>
    </row>
    <row r="660" spans="1:4" ht="18.75" customHeight="1" x14ac:dyDescent="0.35">
      <c r="A660" s="77"/>
      <c r="B660" s="77"/>
      <c r="C660" s="77"/>
      <c r="D660" s="77"/>
    </row>
    <row r="661" spans="1:4" ht="18.75" customHeight="1" x14ac:dyDescent="0.35">
      <c r="A661" s="77"/>
      <c r="B661" s="77"/>
      <c r="C661" s="77"/>
      <c r="D661" s="77"/>
    </row>
    <row r="662" spans="1:4" ht="18.75" customHeight="1" x14ac:dyDescent="0.35">
      <c r="A662" s="77"/>
      <c r="B662" s="77"/>
      <c r="C662" s="77"/>
      <c r="D662" s="77"/>
    </row>
    <row r="663" spans="1:4" ht="18.75" customHeight="1" x14ac:dyDescent="0.35">
      <c r="A663" s="77"/>
      <c r="B663" s="77"/>
      <c r="C663" s="77"/>
      <c r="D663" s="77"/>
    </row>
    <row r="664" spans="1:4" ht="18.75" customHeight="1" x14ac:dyDescent="0.35">
      <c r="A664" s="77"/>
      <c r="B664" s="77"/>
      <c r="C664" s="77"/>
      <c r="D664" s="77"/>
    </row>
    <row r="665" spans="1:4" ht="18.75" customHeight="1" x14ac:dyDescent="0.35">
      <c r="A665" s="77"/>
      <c r="B665" s="77"/>
      <c r="C665" s="77"/>
      <c r="D665" s="77"/>
    </row>
    <row r="666" spans="1:4" ht="18.75" customHeight="1" x14ac:dyDescent="0.35">
      <c r="A666" s="77"/>
      <c r="B666" s="77"/>
      <c r="C666" s="77"/>
      <c r="D666" s="77"/>
    </row>
    <row r="667" spans="1:4" ht="18.75" customHeight="1" x14ac:dyDescent="0.35">
      <c r="A667" s="77"/>
      <c r="B667" s="77"/>
      <c r="C667" s="77"/>
      <c r="D667" s="77"/>
    </row>
    <row r="668" spans="1:4" ht="18.75" customHeight="1" x14ac:dyDescent="0.35">
      <c r="A668" s="77"/>
      <c r="B668" s="77"/>
      <c r="C668" s="77"/>
      <c r="D668" s="77"/>
    </row>
    <row r="669" spans="1:4" ht="18.75" customHeight="1" x14ac:dyDescent="0.35">
      <c r="A669" s="77"/>
      <c r="B669" s="77"/>
      <c r="C669" s="77"/>
      <c r="D669" s="77"/>
    </row>
    <row r="670" spans="1:4" ht="18.75" customHeight="1" x14ac:dyDescent="0.35">
      <c r="A670" s="77"/>
      <c r="B670" s="77"/>
      <c r="C670" s="77"/>
      <c r="D670" s="77"/>
    </row>
    <row r="671" spans="1:4" ht="18.75" customHeight="1" x14ac:dyDescent="0.35">
      <c r="A671" s="77"/>
      <c r="B671" s="77"/>
      <c r="C671" s="77"/>
      <c r="D671" s="77"/>
    </row>
    <row r="672" spans="1:4" ht="18.75" customHeight="1" x14ac:dyDescent="0.35">
      <c r="A672" s="77"/>
      <c r="B672" s="77"/>
      <c r="C672" s="77"/>
      <c r="D672" s="77"/>
    </row>
    <row r="673" spans="1:4" ht="18.75" customHeight="1" x14ac:dyDescent="0.35">
      <c r="A673" s="77"/>
      <c r="B673" s="77"/>
      <c r="C673" s="77"/>
      <c r="D673" s="77"/>
    </row>
    <row r="674" spans="1:4" ht="18.75" customHeight="1" x14ac:dyDescent="0.35">
      <c r="A674" s="77"/>
      <c r="B674" s="77"/>
      <c r="C674" s="77"/>
      <c r="D674" s="77"/>
    </row>
    <row r="675" spans="1:4" ht="18.75" customHeight="1" x14ac:dyDescent="0.35">
      <c r="A675" s="77"/>
      <c r="B675" s="77"/>
      <c r="C675" s="77"/>
      <c r="D675" s="77"/>
    </row>
    <row r="676" spans="1:4" ht="18.75" customHeight="1" x14ac:dyDescent="0.35">
      <c r="A676" s="77"/>
      <c r="B676" s="77"/>
      <c r="C676" s="77"/>
      <c r="D676" s="77"/>
    </row>
    <row r="677" spans="1:4" ht="18.75" customHeight="1" x14ac:dyDescent="0.35">
      <c r="A677" s="77"/>
      <c r="B677" s="77"/>
      <c r="C677" s="77"/>
      <c r="D677" s="77"/>
    </row>
    <row r="678" spans="1:4" ht="18.75" customHeight="1" x14ac:dyDescent="0.35">
      <c r="A678" s="77"/>
      <c r="B678" s="77"/>
      <c r="C678" s="77"/>
      <c r="D678" s="77"/>
    </row>
    <row r="679" spans="1:4" ht="18.75" customHeight="1" x14ac:dyDescent="0.35">
      <c r="A679" s="77"/>
      <c r="B679" s="77"/>
      <c r="C679" s="77"/>
      <c r="D679" s="77"/>
    </row>
    <row r="680" spans="1:4" ht="18.75" customHeight="1" x14ac:dyDescent="0.35">
      <c r="A680" s="77"/>
      <c r="B680" s="77"/>
      <c r="C680" s="77"/>
      <c r="D680" s="77"/>
    </row>
    <row r="681" spans="1:4" ht="18.75" customHeight="1" x14ac:dyDescent="0.35">
      <c r="A681" s="77"/>
      <c r="B681" s="77"/>
      <c r="C681" s="77"/>
      <c r="D681" s="77"/>
    </row>
    <row r="682" spans="1:4" ht="18.75" customHeight="1" x14ac:dyDescent="0.35">
      <c r="A682" s="77"/>
      <c r="B682" s="77"/>
      <c r="C682" s="77"/>
      <c r="D682" s="77"/>
    </row>
    <row r="683" spans="1:4" ht="18.75" customHeight="1" x14ac:dyDescent="0.35">
      <c r="A683" s="77"/>
      <c r="B683" s="77"/>
      <c r="C683" s="77"/>
      <c r="D683" s="77"/>
    </row>
    <row r="684" spans="1:4" ht="18.75" customHeight="1" x14ac:dyDescent="0.35">
      <c r="A684" s="77"/>
      <c r="B684" s="77"/>
      <c r="C684" s="77"/>
      <c r="D684" s="77"/>
    </row>
    <row r="685" spans="1:4" ht="18.75" customHeight="1" x14ac:dyDescent="0.35">
      <c r="A685" s="77"/>
      <c r="B685" s="77"/>
      <c r="C685" s="77"/>
      <c r="D685" s="77"/>
    </row>
    <row r="686" spans="1:4" ht="18.75" customHeight="1" x14ac:dyDescent="0.35">
      <c r="A686" s="77"/>
      <c r="B686" s="77"/>
      <c r="C686" s="77"/>
      <c r="D686" s="77"/>
    </row>
    <row r="687" spans="1:4" ht="18.75" customHeight="1" x14ac:dyDescent="0.35">
      <c r="A687" s="77"/>
      <c r="B687" s="77"/>
      <c r="C687" s="77"/>
      <c r="D687" s="77"/>
    </row>
    <row r="688" spans="1:4" ht="18.75" customHeight="1" x14ac:dyDescent="0.35">
      <c r="A688" s="77"/>
      <c r="B688" s="77"/>
      <c r="C688" s="77"/>
      <c r="D688" s="77"/>
    </row>
    <row r="689" spans="1:4" ht="18.75" customHeight="1" x14ac:dyDescent="0.35">
      <c r="A689" s="77"/>
      <c r="B689" s="77"/>
      <c r="C689" s="77"/>
      <c r="D689" s="77"/>
    </row>
    <row r="690" spans="1:4" ht="18.75" customHeight="1" x14ac:dyDescent="0.35">
      <c r="A690" s="77"/>
      <c r="B690" s="77"/>
      <c r="C690" s="77"/>
      <c r="D690" s="77"/>
    </row>
    <row r="691" spans="1:4" ht="18.75" customHeight="1" x14ac:dyDescent="0.35">
      <c r="A691" s="77"/>
      <c r="B691" s="77"/>
      <c r="C691" s="77"/>
      <c r="D691" s="77"/>
    </row>
    <row r="692" spans="1:4" ht="18.75" customHeight="1" x14ac:dyDescent="0.35">
      <c r="A692" s="77"/>
      <c r="B692" s="77"/>
      <c r="C692" s="77"/>
      <c r="D692" s="77"/>
    </row>
    <row r="693" spans="1:4" ht="18.75" customHeight="1" x14ac:dyDescent="0.35">
      <c r="A693" s="77"/>
      <c r="B693" s="77"/>
      <c r="C693" s="77"/>
      <c r="D693" s="77"/>
    </row>
    <row r="694" spans="1:4" ht="18.75" customHeight="1" x14ac:dyDescent="0.35">
      <c r="A694" s="77"/>
      <c r="B694" s="77"/>
      <c r="C694" s="77"/>
      <c r="D694" s="77"/>
    </row>
    <row r="695" spans="1:4" ht="18.75" customHeight="1" x14ac:dyDescent="0.35">
      <c r="A695" s="77"/>
      <c r="B695" s="77"/>
      <c r="C695" s="77"/>
      <c r="D695" s="77"/>
    </row>
    <row r="696" spans="1:4" ht="18.75" customHeight="1" x14ac:dyDescent="0.35">
      <c r="A696" s="77"/>
      <c r="B696" s="77"/>
      <c r="C696" s="77"/>
      <c r="D696" s="77"/>
    </row>
    <row r="697" spans="1:4" ht="18.75" customHeight="1" x14ac:dyDescent="0.35">
      <c r="A697" s="77"/>
      <c r="B697" s="77"/>
      <c r="C697" s="77"/>
      <c r="D697" s="77"/>
    </row>
    <row r="698" spans="1:4" ht="18.75" customHeight="1" x14ac:dyDescent="0.35">
      <c r="A698" s="77"/>
      <c r="B698" s="77"/>
      <c r="C698" s="77"/>
      <c r="D698" s="77"/>
    </row>
    <row r="699" spans="1:4" ht="18.75" customHeight="1" x14ac:dyDescent="0.35">
      <c r="A699" s="77"/>
      <c r="B699" s="77"/>
      <c r="C699" s="77"/>
      <c r="D699" s="77"/>
    </row>
    <row r="700" spans="1:4" ht="18.75" customHeight="1" x14ac:dyDescent="0.35">
      <c r="A700" s="77"/>
      <c r="B700" s="77"/>
      <c r="C700" s="77"/>
      <c r="D700" s="77"/>
    </row>
    <row r="701" spans="1:4" ht="18.75" customHeight="1" x14ac:dyDescent="0.35">
      <c r="A701" s="77"/>
      <c r="B701" s="77"/>
      <c r="C701" s="77"/>
      <c r="D701" s="77"/>
    </row>
    <row r="702" spans="1:4" ht="18.75" customHeight="1" x14ac:dyDescent="0.35">
      <c r="A702" s="77"/>
      <c r="B702" s="77"/>
      <c r="C702" s="77"/>
      <c r="D702" s="77"/>
    </row>
    <row r="703" spans="1:4" ht="18.75" customHeight="1" x14ac:dyDescent="0.35">
      <c r="A703" s="77"/>
      <c r="B703" s="77"/>
      <c r="C703" s="77"/>
      <c r="D703" s="77"/>
    </row>
    <row r="704" spans="1:4" ht="18.75" customHeight="1" x14ac:dyDescent="0.35">
      <c r="A704" s="77"/>
      <c r="B704" s="77"/>
      <c r="C704" s="77"/>
      <c r="D704" s="77"/>
    </row>
    <row r="705" spans="1:4" ht="18.75" customHeight="1" x14ac:dyDescent="0.35">
      <c r="A705" s="77"/>
      <c r="B705" s="77"/>
      <c r="C705" s="77"/>
      <c r="D705" s="77"/>
    </row>
    <row r="706" spans="1:4" ht="18.75" customHeight="1" x14ac:dyDescent="0.35">
      <c r="A706" s="77"/>
      <c r="B706" s="77"/>
      <c r="C706" s="77"/>
      <c r="D706" s="77"/>
    </row>
    <row r="707" spans="1:4" ht="18.75" customHeight="1" x14ac:dyDescent="0.35">
      <c r="A707" s="77"/>
      <c r="B707" s="77"/>
      <c r="C707" s="77"/>
      <c r="D707" s="77"/>
    </row>
    <row r="708" spans="1:4" ht="18.75" customHeight="1" x14ac:dyDescent="0.35">
      <c r="A708" s="77"/>
      <c r="B708" s="77"/>
      <c r="C708" s="77"/>
      <c r="D708" s="77"/>
    </row>
    <row r="709" spans="1:4" ht="18.75" customHeight="1" x14ac:dyDescent="0.35">
      <c r="A709" s="77"/>
      <c r="B709" s="77"/>
      <c r="C709" s="77"/>
      <c r="D709" s="77"/>
    </row>
    <row r="710" spans="1:4" ht="18.75" customHeight="1" x14ac:dyDescent="0.35">
      <c r="A710" s="77"/>
      <c r="B710" s="77"/>
      <c r="C710" s="77"/>
      <c r="D710" s="77"/>
    </row>
    <row r="711" spans="1:4" ht="18.75" customHeight="1" x14ac:dyDescent="0.35">
      <c r="A711" s="77"/>
      <c r="B711" s="77"/>
      <c r="C711" s="77"/>
      <c r="D711" s="77"/>
    </row>
    <row r="712" spans="1:4" ht="18.75" customHeight="1" x14ac:dyDescent="0.35">
      <c r="A712" s="77"/>
      <c r="B712" s="77"/>
      <c r="C712" s="77"/>
      <c r="D712" s="77"/>
    </row>
    <row r="713" spans="1:4" ht="18.75" customHeight="1" x14ac:dyDescent="0.35">
      <c r="A713" s="77"/>
      <c r="B713" s="77"/>
      <c r="C713" s="77"/>
      <c r="D713" s="77"/>
    </row>
    <row r="714" spans="1:4" ht="18.75" customHeight="1" x14ac:dyDescent="0.35">
      <c r="A714" s="77"/>
      <c r="B714" s="77"/>
      <c r="C714" s="77"/>
      <c r="D714" s="77"/>
    </row>
    <row r="715" spans="1:4" ht="18.75" customHeight="1" x14ac:dyDescent="0.35">
      <c r="A715" s="77"/>
      <c r="B715" s="77"/>
      <c r="C715" s="77"/>
      <c r="D715" s="77"/>
    </row>
    <row r="716" spans="1:4" ht="18.75" customHeight="1" x14ac:dyDescent="0.35">
      <c r="A716" s="77"/>
      <c r="B716" s="77"/>
      <c r="C716" s="77"/>
      <c r="D716" s="77"/>
    </row>
    <row r="717" spans="1:4" ht="18.75" customHeight="1" x14ac:dyDescent="0.35">
      <c r="A717" s="77"/>
      <c r="B717" s="77"/>
      <c r="C717" s="77"/>
      <c r="D717" s="77"/>
    </row>
    <row r="718" spans="1:4" ht="18.75" customHeight="1" x14ac:dyDescent="0.35">
      <c r="A718" s="77"/>
      <c r="B718" s="77"/>
      <c r="C718" s="77"/>
      <c r="D718" s="77"/>
    </row>
    <row r="719" spans="1:4" ht="18.75" customHeight="1" x14ac:dyDescent="0.35">
      <c r="A719" s="77"/>
      <c r="B719" s="77"/>
      <c r="C719" s="77"/>
      <c r="D719" s="77"/>
    </row>
    <row r="720" spans="1:4" ht="18.75" customHeight="1" x14ac:dyDescent="0.35">
      <c r="A720" s="77"/>
      <c r="B720" s="77"/>
      <c r="C720" s="77"/>
      <c r="D720" s="77"/>
    </row>
    <row r="721" spans="1:4" ht="18.75" customHeight="1" x14ac:dyDescent="0.35">
      <c r="A721" s="77"/>
      <c r="B721" s="77"/>
      <c r="C721" s="77"/>
      <c r="D721" s="77"/>
    </row>
    <row r="722" spans="1:4" ht="18.75" customHeight="1" x14ac:dyDescent="0.35">
      <c r="A722" s="77"/>
      <c r="B722" s="77"/>
      <c r="C722" s="77"/>
      <c r="D722" s="77"/>
    </row>
    <row r="723" spans="1:4" ht="18.75" customHeight="1" x14ac:dyDescent="0.35">
      <c r="A723" s="77"/>
      <c r="B723" s="77"/>
      <c r="C723" s="77"/>
      <c r="D723" s="77"/>
    </row>
    <row r="724" spans="1:4" ht="18.75" customHeight="1" x14ac:dyDescent="0.35">
      <c r="A724" s="77"/>
      <c r="B724" s="77"/>
      <c r="C724" s="77"/>
      <c r="D724" s="77"/>
    </row>
    <row r="725" spans="1:4" ht="18.75" customHeight="1" x14ac:dyDescent="0.35">
      <c r="A725" s="77"/>
      <c r="B725" s="77"/>
      <c r="C725" s="77"/>
      <c r="D725" s="77"/>
    </row>
    <row r="726" spans="1:4" ht="18.75" customHeight="1" x14ac:dyDescent="0.35">
      <c r="A726" s="77"/>
      <c r="B726" s="77"/>
      <c r="C726" s="77"/>
      <c r="D726" s="77"/>
    </row>
    <row r="727" spans="1:4" ht="18.75" customHeight="1" x14ac:dyDescent="0.35">
      <c r="A727" s="77"/>
      <c r="B727" s="77"/>
      <c r="C727" s="77"/>
      <c r="D727" s="77"/>
    </row>
    <row r="728" spans="1:4" ht="18.75" customHeight="1" x14ac:dyDescent="0.35">
      <c r="A728" s="77"/>
      <c r="B728" s="77"/>
      <c r="C728" s="77"/>
      <c r="D728" s="77"/>
    </row>
    <row r="729" spans="1:4" ht="18.75" customHeight="1" x14ac:dyDescent="0.35">
      <c r="A729" s="77"/>
      <c r="B729" s="77"/>
      <c r="C729" s="77"/>
      <c r="D729" s="77"/>
    </row>
    <row r="730" spans="1:4" ht="18.75" customHeight="1" x14ac:dyDescent="0.35">
      <c r="A730" s="77"/>
      <c r="B730" s="77"/>
      <c r="C730" s="77"/>
      <c r="D730" s="77"/>
    </row>
    <row r="731" spans="1:4" ht="18.75" customHeight="1" x14ac:dyDescent="0.35">
      <c r="A731" s="77"/>
      <c r="B731" s="77"/>
      <c r="C731" s="77"/>
      <c r="D731" s="77"/>
    </row>
    <row r="732" spans="1:4" ht="18.75" customHeight="1" x14ac:dyDescent="0.35">
      <c r="A732" s="77"/>
      <c r="B732" s="77"/>
      <c r="C732" s="77"/>
      <c r="D732" s="77"/>
    </row>
    <row r="733" spans="1:4" ht="18.75" customHeight="1" x14ac:dyDescent="0.35">
      <c r="A733" s="77"/>
      <c r="B733" s="77"/>
      <c r="C733" s="77"/>
      <c r="D733" s="77"/>
    </row>
    <row r="734" spans="1:4" ht="18.75" customHeight="1" x14ac:dyDescent="0.35">
      <c r="A734" s="77"/>
      <c r="B734" s="77"/>
      <c r="C734" s="77"/>
      <c r="D734" s="77"/>
    </row>
    <row r="735" spans="1:4" ht="18.75" customHeight="1" x14ac:dyDescent="0.35">
      <c r="A735" s="77"/>
      <c r="B735" s="77"/>
      <c r="C735" s="77"/>
      <c r="D735" s="77"/>
    </row>
    <row r="736" spans="1:4" ht="18.75" customHeight="1" x14ac:dyDescent="0.35">
      <c r="A736" s="77"/>
      <c r="B736" s="77"/>
      <c r="C736" s="77"/>
      <c r="D736" s="77"/>
    </row>
    <row r="737" spans="1:4" ht="18.75" customHeight="1" x14ac:dyDescent="0.35">
      <c r="A737" s="77"/>
      <c r="B737" s="77"/>
      <c r="C737" s="77"/>
      <c r="D737" s="77"/>
    </row>
    <row r="738" spans="1:4" ht="18.75" customHeight="1" x14ac:dyDescent="0.35">
      <c r="A738" s="77"/>
      <c r="B738" s="77"/>
      <c r="C738" s="77"/>
      <c r="D738" s="77"/>
    </row>
    <row r="739" spans="1:4" ht="18.75" customHeight="1" x14ac:dyDescent="0.35">
      <c r="A739" s="77"/>
      <c r="B739" s="77"/>
      <c r="C739" s="77"/>
      <c r="D739" s="77"/>
    </row>
    <row r="740" spans="1:4" ht="18.75" customHeight="1" x14ac:dyDescent="0.35">
      <c r="A740" s="77"/>
      <c r="B740" s="77"/>
      <c r="C740" s="77"/>
      <c r="D740" s="77"/>
    </row>
    <row r="741" spans="1:4" ht="18.75" customHeight="1" x14ac:dyDescent="0.35">
      <c r="A741" s="77"/>
      <c r="B741" s="77"/>
      <c r="C741" s="77"/>
      <c r="D741" s="77"/>
    </row>
    <row r="742" spans="1:4" ht="18.75" customHeight="1" x14ac:dyDescent="0.35">
      <c r="A742" s="77"/>
      <c r="B742" s="77"/>
      <c r="C742" s="77"/>
      <c r="D742" s="77"/>
    </row>
    <row r="743" spans="1:4" ht="18.75" customHeight="1" x14ac:dyDescent="0.35">
      <c r="A743" s="77"/>
      <c r="B743" s="77"/>
      <c r="C743" s="77"/>
      <c r="D743" s="77"/>
    </row>
    <row r="744" spans="1:4" ht="18.75" customHeight="1" x14ac:dyDescent="0.35">
      <c r="A744" s="77"/>
      <c r="B744" s="77"/>
      <c r="C744" s="77"/>
      <c r="D744" s="77"/>
    </row>
    <row r="745" spans="1:4" ht="18.75" customHeight="1" x14ac:dyDescent="0.35">
      <c r="A745" s="77"/>
      <c r="B745" s="77"/>
      <c r="C745" s="77"/>
      <c r="D745" s="77"/>
    </row>
    <row r="746" spans="1:4" ht="18.75" customHeight="1" x14ac:dyDescent="0.35">
      <c r="A746" s="77"/>
      <c r="B746" s="77"/>
      <c r="C746" s="77"/>
      <c r="D746" s="77"/>
    </row>
    <row r="747" spans="1:4" ht="18.75" customHeight="1" x14ac:dyDescent="0.35">
      <c r="A747" s="77"/>
      <c r="B747" s="77"/>
      <c r="C747" s="77"/>
      <c r="D747" s="77"/>
    </row>
    <row r="748" spans="1:4" ht="18.75" customHeight="1" x14ac:dyDescent="0.35">
      <c r="A748" s="77"/>
      <c r="B748" s="77"/>
      <c r="C748" s="77"/>
      <c r="D748" s="77"/>
    </row>
    <row r="749" spans="1:4" ht="18.75" customHeight="1" x14ac:dyDescent="0.35">
      <c r="A749" s="77"/>
      <c r="B749" s="77"/>
      <c r="C749" s="77"/>
      <c r="D749" s="77"/>
    </row>
    <row r="750" spans="1:4" ht="18.75" customHeight="1" x14ac:dyDescent="0.35">
      <c r="A750" s="77"/>
      <c r="B750" s="77"/>
      <c r="C750" s="77"/>
      <c r="D750" s="77"/>
    </row>
    <row r="751" spans="1:4" ht="18.75" customHeight="1" x14ac:dyDescent="0.35">
      <c r="A751" s="77"/>
      <c r="B751" s="77"/>
      <c r="C751" s="77"/>
      <c r="D751" s="77"/>
    </row>
    <row r="752" spans="1:4" ht="18.75" customHeight="1" x14ac:dyDescent="0.35">
      <c r="A752" s="77"/>
      <c r="B752" s="77"/>
      <c r="C752" s="77"/>
      <c r="D752" s="77"/>
    </row>
    <row r="753" spans="1:4" ht="18.75" customHeight="1" x14ac:dyDescent="0.35">
      <c r="A753" s="77"/>
      <c r="B753" s="77"/>
      <c r="C753" s="77"/>
      <c r="D753" s="77"/>
    </row>
    <row r="754" spans="1:4" ht="18.75" customHeight="1" x14ac:dyDescent="0.35">
      <c r="A754" s="77"/>
      <c r="B754" s="77"/>
      <c r="C754" s="77"/>
      <c r="D754" s="77"/>
    </row>
    <row r="755" spans="1:4" ht="18.75" customHeight="1" x14ac:dyDescent="0.35">
      <c r="A755" s="77"/>
      <c r="B755" s="77"/>
      <c r="C755" s="77"/>
      <c r="D755" s="77"/>
    </row>
    <row r="756" spans="1:4" ht="18.75" customHeight="1" x14ac:dyDescent="0.35">
      <c r="A756" s="77"/>
      <c r="B756" s="77"/>
      <c r="C756" s="77"/>
      <c r="D756" s="77"/>
    </row>
    <row r="757" spans="1:4" ht="18.75" customHeight="1" x14ac:dyDescent="0.35">
      <c r="A757" s="77"/>
      <c r="B757" s="77"/>
      <c r="C757" s="77"/>
      <c r="D757" s="77"/>
    </row>
    <row r="758" spans="1:4" ht="18.75" customHeight="1" x14ac:dyDescent="0.35">
      <c r="A758" s="77"/>
      <c r="B758" s="77"/>
      <c r="C758" s="77"/>
      <c r="D758" s="77"/>
    </row>
    <row r="759" spans="1:4" ht="18.75" customHeight="1" x14ac:dyDescent="0.35">
      <c r="A759" s="77"/>
      <c r="B759" s="77"/>
      <c r="C759" s="77"/>
      <c r="D759" s="77"/>
    </row>
    <row r="760" spans="1:4" ht="18.75" customHeight="1" x14ac:dyDescent="0.35">
      <c r="A760" s="77"/>
      <c r="B760" s="77"/>
      <c r="C760" s="77"/>
      <c r="D760" s="77"/>
    </row>
    <row r="761" spans="1:4" ht="18.75" customHeight="1" x14ac:dyDescent="0.35">
      <c r="A761" s="77"/>
      <c r="B761" s="77"/>
      <c r="C761" s="77"/>
      <c r="D761" s="77"/>
    </row>
    <row r="762" spans="1:4" ht="18.75" customHeight="1" x14ac:dyDescent="0.35">
      <c r="A762" s="77"/>
      <c r="B762" s="77"/>
      <c r="C762" s="77"/>
      <c r="D762" s="77"/>
    </row>
    <row r="763" spans="1:4" ht="18.75" customHeight="1" x14ac:dyDescent="0.35">
      <c r="A763" s="77"/>
      <c r="B763" s="77"/>
      <c r="C763" s="77"/>
      <c r="D763" s="77"/>
    </row>
    <row r="764" spans="1:4" ht="18.75" customHeight="1" x14ac:dyDescent="0.35">
      <c r="A764" s="77"/>
      <c r="B764" s="77"/>
      <c r="C764" s="77"/>
      <c r="D764" s="77"/>
    </row>
    <row r="765" spans="1:4" ht="18.75" customHeight="1" x14ac:dyDescent="0.35">
      <c r="A765" s="77"/>
      <c r="B765" s="77"/>
      <c r="C765" s="77"/>
      <c r="D765" s="77"/>
    </row>
    <row r="766" spans="1:4" ht="18.75" customHeight="1" x14ac:dyDescent="0.35">
      <c r="A766" s="77"/>
      <c r="B766" s="77"/>
      <c r="C766" s="77"/>
      <c r="D766" s="77"/>
    </row>
    <row r="767" spans="1:4" ht="18.75" customHeight="1" x14ac:dyDescent="0.35">
      <c r="A767" s="77"/>
      <c r="B767" s="77"/>
      <c r="C767" s="77"/>
      <c r="D767" s="77"/>
    </row>
    <row r="768" spans="1:4" ht="18.75" customHeight="1" x14ac:dyDescent="0.35">
      <c r="A768" s="77"/>
      <c r="B768" s="77"/>
      <c r="C768" s="77"/>
      <c r="D768" s="77"/>
    </row>
    <row r="769" spans="1:4" ht="18.75" customHeight="1" x14ac:dyDescent="0.35">
      <c r="A769" s="77"/>
      <c r="B769" s="77"/>
      <c r="C769" s="77"/>
      <c r="D769" s="77"/>
    </row>
    <row r="770" spans="1:4" ht="18.75" customHeight="1" x14ac:dyDescent="0.35">
      <c r="A770" s="77"/>
      <c r="B770" s="77"/>
      <c r="C770" s="77"/>
      <c r="D770" s="77"/>
    </row>
    <row r="771" spans="1:4" ht="18.75" customHeight="1" x14ac:dyDescent="0.35">
      <c r="A771" s="77"/>
      <c r="B771" s="77"/>
      <c r="C771" s="77"/>
      <c r="D771" s="77"/>
    </row>
    <row r="772" spans="1:4" ht="18.75" customHeight="1" x14ac:dyDescent="0.35">
      <c r="A772" s="77"/>
      <c r="B772" s="77"/>
      <c r="C772" s="77"/>
      <c r="D772" s="77"/>
    </row>
    <row r="773" spans="1:4" ht="18.75" customHeight="1" x14ac:dyDescent="0.35">
      <c r="A773" s="77"/>
      <c r="B773" s="77"/>
      <c r="C773" s="77"/>
      <c r="D773" s="77"/>
    </row>
    <row r="774" spans="1:4" ht="18.75" customHeight="1" x14ac:dyDescent="0.35">
      <c r="A774" s="77"/>
      <c r="B774" s="77"/>
      <c r="C774" s="77"/>
      <c r="D774" s="77"/>
    </row>
    <row r="775" spans="1:4" ht="18.75" customHeight="1" x14ac:dyDescent="0.35">
      <c r="A775" s="77"/>
      <c r="B775" s="77"/>
      <c r="C775" s="77"/>
      <c r="D775" s="77"/>
    </row>
    <row r="776" spans="1:4" ht="18.75" customHeight="1" x14ac:dyDescent="0.35">
      <c r="A776" s="77"/>
      <c r="B776" s="77"/>
      <c r="C776" s="77"/>
      <c r="D776" s="77"/>
    </row>
    <row r="777" spans="1:4" ht="18.75" customHeight="1" x14ac:dyDescent="0.35">
      <c r="A777" s="77"/>
      <c r="B777" s="77"/>
      <c r="C777" s="77"/>
      <c r="D777" s="77"/>
    </row>
    <row r="778" spans="1:4" ht="18.75" customHeight="1" x14ac:dyDescent="0.35">
      <c r="A778" s="77"/>
      <c r="B778" s="77"/>
      <c r="C778" s="77"/>
      <c r="D778" s="77"/>
    </row>
    <row r="779" spans="1:4" ht="18.75" customHeight="1" x14ac:dyDescent="0.35">
      <c r="A779" s="77"/>
      <c r="B779" s="77"/>
      <c r="C779" s="77"/>
      <c r="D779" s="77"/>
    </row>
    <row r="780" spans="1:4" ht="18.75" customHeight="1" x14ac:dyDescent="0.35">
      <c r="A780" s="77"/>
      <c r="B780" s="77"/>
      <c r="C780" s="77"/>
      <c r="D780" s="77"/>
    </row>
    <row r="781" spans="1:4" ht="18.75" customHeight="1" x14ac:dyDescent="0.35">
      <c r="A781" s="77"/>
      <c r="B781" s="77"/>
      <c r="C781" s="77"/>
      <c r="D781" s="77"/>
    </row>
    <row r="782" spans="1:4" ht="18.75" customHeight="1" x14ac:dyDescent="0.35">
      <c r="A782" s="77"/>
      <c r="B782" s="77"/>
      <c r="C782" s="77"/>
      <c r="D782" s="77"/>
    </row>
    <row r="783" spans="1:4" ht="18.75" customHeight="1" x14ac:dyDescent="0.35">
      <c r="A783" s="77"/>
      <c r="B783" s="77"/>
      <c r="C783" s="77"/>
      <c r="D783" s="77"/>
    </row>
    <row r="784" spans="1:4" ht="18.75" customHeight="1" x14ac:dyDescent="0.35">
      <c r="A784" s="77"/>
      <c r="B784" s="77"/>
      <c r="C784" s="77"/>
      <c r="D784" s="77"/>
    </row>
    <row r="785" spans="1:4" ht="18.75" customHeight="1" x14ac:dyDescent="0.35">
      <c r="A785" s="77"/>
      <c r="B785" s="77"/>
      <c r="C785" s="77"/>
      <c r="D785" s="77"/>
    </row>
    <row r="786" spans="1:4" ht="18.75" customHeight="1" x14ac:dyDescent="0.35">
      <c r="A786" s="77"/>
      <c r="B786" s="77"/>
      <c r="C786" s="77"/>
      <c r="D786" s="77"/>
    </row>
    <row r="787" spans="1:4" ht="18.75" customHeight="1" x14ac:dyDescent="0.35">
      <c r="A787" s="77"/>
      <c r="B787" s="77"/>
      <c r="C787" s="77"/>
      <c r="D787" s="77"/>
    </row>
    <row r="788" spans="1:4" ht="18.75" customHeight="1" x14ac:dyDescent="0.35">
      <c r="A788" s="77"/>
      <c r="B788" s="77"/>
      <c r="C788" s="77"/>
      <c r="D788" s="77"/>
    </row>
    <row r="789" spans="1:4" ht="18.75" customHeight="1" x14ac:dyDescent="0.35">
      <c r="A789" s="77"/>
      <c r="B789" s="77"/>
      <c r="C789" s="77"/>
      <c r="D789" s="77"/>
    </row>
    <row r="790" spans="1:4" ht="18.75" customHeight="1" x14ac:dyDescent="0.35">
      <c r="A790" s="77"/>
      <c r="B790" s="77"/>
      <c r="C790" s="77"/>
      <c r="D790" s="77"/>
    </row>
    <row r="791" spans="1:4" ht="18.75" customHeight="1" x14ac:dyDescent="0.35">
      <c r="A791" s="77"/>
      <c r="B791" s="77"/>
      <c r="C791" s="77"/>
      <c r="D791" s="77"/>
    </row>
    <row r="792" spans="1:4" ht="18.75" customHeight="1" x14ac:dyDescent="0.35">
      <c r="A792" s="77"/>
      <c r="B792" s="77"/>
      <c r="C792" s="77"/>
      <c r="D792" s="77"/>
    </row>
    <row r="793" spans="1:4" ht="18.75" customHeight="1" x14ac:dyDescent="0.35">
      <c r="A793" s="77"/>
      <c r="B793" s="77"/>
      <c r="C793" s="77"/>
      <c r="D793" s="77"/>
    </row>
    <row r="794" spans="1:4" ht="18.75" customHeight="1" x14ac:dyDescent="0.35">
      <c r="A794" s="77"/>
      <c r="B794" s="77"/>
      <c r="C794" s="77"/>
      <c r="D794" s="77"/>
    </row>
    <row r="795" spans="1:4" ht="18.75" customHeight="1" x14ac:dyDescent="0.35">
      <c r="A795" s="77"/>
      <c r="B795" s="77"/>
      <c r="C795" s="77"/>
      <c r="D795" s="77"/>
    </row>
    <row r="796" spans="1:4" ht="18.75" customHeight="1" x14ac:dyDescent="0.35">
      <c r="A796" s="77"/>
      <c r="B796" s="77"/>
      <c r="C796" s="77"/>
      <c r="D796" s="77"/>
    </row>
    <row r="797" spans="1:4" ht="18.75" customHeight="1" x14ac:dyDescent="0.35">
      <c r="A797" s="77"/>
      <c r="B797" s="77"/>
      <c r="C797" s="77"/>
      <c r="D797" s="77"/>
    </row>
    <row r="798" spans="1:4" ht="18.75" customHeight="1" x14ac:dyDescent="0.35">
      <c r="A798" s="77"/>
      <c r="B798" s="77"/>
      <c r="C798" s="77"/>
      <c r="D798" s="77"/>
    </row>
    <row r="799" spans="1:4" ht="18.75" customHeight="1" x14ac:dyDescent="0.35">
      <c r="A799" s="77"/>
      <c r="B799" s="77"/>
      <c r="C799" s="77"/>
      <c r="D799" s="77"/>
    </row>
    <row r="800" spans="1:4" ht="18.75" customHeight="1" x14ac:dyDescent="0.35">
      <c r="A800" s="77"/>
      <c r="B800" s="77"/>
      <c r="C800" s="77"/>
      <c r="D800" s="77"/>
    </row>
    <row r="801" spans="1:4" ht="18.75" customHeight="1" x14ac:dyDescent="0.35">
      <c r="A801" s="77"/>
      <c r="B801" s="77"/>
      <c r="C801" s="77"/>
      <c r="D801" s="77"/>
    </row>
    <row r="802" spans="1:4" ht="18.75" customHeight="1" x14ac:dyDescent="0.35">
      <c r="A802" s="77"/>
      <c r="B802" s="77"/>
      <c r="C802" s="77"/>
      <c r="D802" s="77"/>
    </row>
    <row r="803" spans="1:4" ht="18.75" customHeight="1" x14ac:dyDescent="0.35">
      <c r="A803" s="77"/>
      <c r="B803" s="77"/>
      <c r="C803" s="77"/>
      <c r="D803" s="77"/>
    </row>
    <row r="804" spans="1:4" ht="18.75" customHeight="1" x14ac:dyDescent="0.35">
      <c r="A804" s="77"/>
      <c r="B804" s="77"/>
      <c r="C804" s="77"/>
      <c r="D804" s="77"/>
    </row>
    <row r="805" spans="1:4" ht="18.75" customHeight="1" x14ac:dyDescent="0.35">
      <c r="A805" s="77"/>
      <c r="B805" s="77"/>
      <c r="C805" s="77"/>
      <c r="D805" s="77"/>
    </row>
    <row r="806" spans="1:4" ht="18.75" customHeight="1" x14ac:dyDescent="0.35">
      <c r="A806" s="77"/>
      <c r="B806" s="77"/>
      <c r="C806" s="77"/>
      <c r="D806" s="77"/>
    </row>
    <row r="807" spans="1:4" ht="18.75" customHeight="1" x14ac:dyDescent="0.35">
      <c r="A807" s="77"/>
      <c r="B807" s="77"/>
      <c r="C807" s="77"/>
      <c r="D807" s="77"/>
    </row>
    <row r="808" spans="1:4" ht="18.75" customHeight="1" x14ac:dyDescent="0.35">
      <c r="A808" s="77"/>
      <c r="B808" s="77"/>
      <c r="C808" s="77"/>
      <c r="D808" s="77"/>
    </row>
    <row r="809" spans="1:4" ht="18.75" customHeight="1" x14ac:dyDescent="0.35">
      <c r="A809" s="77"/>
      <c r="B809" s="77"/>
      <c r="C809" s="77"/>
      <c r="D809" s="77"/>
    </row>
    <row r="810" spans="1:4" ht="18.75" customHeight="1" x14ac:dyDescent="0.35">
      <c r="A810" s="77"/>
      <c r="B810" s="77"/>
      <c r="C810" s="77"/>
      <c r="D810" s="77"/>
    </row>
    <row r="811" spans="1:4" ht="18.75" customHeight="1" x14ac:dyDescent="0.35">
      <c r="A811" s="77"/>
      <c r="B811" s="77"/>
      <c r="C811" s="77"/>
      <c r="D811" s="77"/>
    </row>
    <row r="812" spans="1:4" ht="18.75" customHeight="1" x14ac:dyDescent="0.35">
      <c r="A812" s="77"/>
      <c r="B812" s="77"/>
      <c r="C812" s="77"/>
      <c r="D812" s="77"/>
    </row>
    <row r="813" spans="1:4" ht="18.75" customHeight="1" x14ac:dyDescent="0.35">
      <c r="A813" s="77"/>
      <c r="B813" s="77"/>
      <c r="C813" s="77"/>
      <c r="D813" s="77"/>
    </row>
    <row r="814" spans="1:4" ht="18.75" customHeight="1" x14ac:dyDescent="0.35">
      <c r="A814" s="77"/>
      <c r="B814" s="77"/>
      <c r="C814" s="77"/>
      <c r="D814" s="77"/>
    </row>
    <row r="815" spans="1:4" ht="18.75" customHeight="1" x14ac:dyDescent="0.35">
      <c r="A815" s="77"/>
      <c r="B815" s="77"/>
      <c r="C815" s="77"/>
      <c r="D815" s="77"/>
    </row>
    <row r="816" spans="1:4" ht="18.75" customHeight="1" x14ac:dyDescent="0.35">
      <c r="A816" s="77"/>
      <c r="B816" s="77"/>
      <c r="C816" s="77"/>
      <c r="D816" s="77"/>
    </row>
    <row r="817" spans="1:4" ht="18.75" customHeight="1" x14ac:dyDescent="0.35">
      <c r="A817" s="77"/>
      <c r="B817" s="77"/>
      <c r="C817" s="77"/>
      <c r="D817" s="77"/>
    </row>
    <row r="818" spans="1:4" ht="18.75" customHeight="1" x14ac:dyDescent="0.35">
      <c r="A818" s="77"/>
      <c r="B818" s="77"/>
      <c r="C818" s="77"/>
      <c r="D818" s="77"/>
    </row>
    <row r="819" spans="1:4" ht="18.75" customHeight="1" x14ac:dyDescent="0.35">
      <c r="A819" s="77"/>
      <c r="B819" s="77"/>
      <c r="C819" s="77"/>
      <c r="D819" s="77"/>
    </row>
    <row r="820" spans="1:4" ht="18.75" customHeight="1" x14ac:dyDescent="0.35">
      <c r="A820" s="77"/>
      <c r="B820" s="77"/>
      <c r="C820" s="77"/>
      <c r="D820" s="77"/>
    </row>
    <row r="821" spans="1:4" ht="18.75" customHeight="1" x14ac:dyDescent="0.35">
      <c r="A821" s="77"/>
      <c r="B821" s="77"/>
      <c r="C821" s="77"/>
      <c r="D821" s="77"/>
    </row>
    <row r="822" spans="1:4" ht="18.75" customHeight="1" x14ac:dyDescent="0.35">
      <c r="A822" s="77"/>
      <c r="B822" s="77"/>
      <c r="C822" s="77"/>
      <c r="D822" s="77"/>
    </row>
    <row r="823" spans="1:4" ht="18.75" customHeight="1" x14ac:dyDescent="0.35">
      <c r="A823" s="77"/>
      <c r="B823" s="77"/>
      <c r="C823" s="77"/>
      <c r="D823" s="77"/>
    </row>
    <row r="824" spans="1:4" ht="18.75" customHeight="1" x14ac:dyDescent="0.35">
      <c r="A824" s="77"/>
      <c r="B824" s="77"/>
      <c r="C824" s="77"/>
      <c r="D824" s="77"/>
    </row>
    <row r="825" spans="1:4" ht="18.75" customHeight="1" x14ac:dyDescent="0.35">
      <c r="A825" s="77"/>
      <c r="B825" s="77"/>
      <c r="C825" s="77"/>
      <c r="D825" s="77"/>
    </row>
    <row r="826" spans="1:4" ht="18.75" customHeight="1" x14ac:dyDescent="0.35">
      <c r="A826" s="77"/>
      <c r="B826" s="77"/>
      <c r="C826" s="77"/>
      <c r="D826" s="77"/>
    </row>
    <row r="827" spans="1:4" ht="18.75" customHeight="1" x14ac:dyDescent="0.35">
      <c r="A827" s="77"/>
      <c r="B827" s="77"/>
      <c r="C827" s="77"/>
      <c r="D827" s="77"/>
    </row>
    <row r="828" spans="1:4" ht="18.75" customHeight="1" x14ac:dyDescent="0.35">
      <c r="A828" s="77"/>
      <c r="B828" s="77"/>
      <c r="C828" s="77"/>
      <c r="D828" s="77"/>
    </row>
    <row r="829" spans="1:4" ht="18.75" customHeight="1" x14ac:dyDescent="0.35">
      <c r="A829" s="77"/>
      <c r="B829" s="77"/>
      <c r="C829" s="77"/>
      <c r="D829" s="77"/>
    </row>
    <row r="830" spans="1:4" ht="18.75" customHeight="1" x14ac:dyDescent="0.35">
      <c r="A830" s="77"/>
      <c r="B830" s="77"/>
      <c r="C830" s="77"/>
      <c r="D830" s="77"/>
    </row>
    <row r="831" spans="1:4" ht="18.75" customHeight="1" x14ac:dyDescent="0.35">
      <c r="A831" s="77"/>
      <c r="B831" s="77"/>
      <c r="C831" s="77"/>
      <c r="D831" s="77"/>
    </row>
    <row r="832" spans="1:4" ht="18.75" customHeight="1" x14ac:dyDescent="0.35">
      <c r="A832" s="77"/>
      <c r="B832" s="77"/>
      <c r="C832" s="77"/>
      <c r="D832" s="77"/>
    </row>
    <row r="833" spans="1:4" ht="18.75" customHeight="1" x14ac:dyDescent="0.35">
      <c r="A833" s="77"/>
      <c r="B833" s="77"/>
      <c r="C833" s="77"/>
      <c r="D833" s="77"/>
    </row>
    <row r="834" spans="1:4" ht="18.75" customHeight="1" x14ac:dyDescent="0.35">
      <c r="A834" s="77"/>
      <c r="B834" s="77"/>
      <c r="C834" s="77"/>
      <c r="D834" s="77"/>
    </row>
    <row r="835" spans="1:4" ht="18.75" customHeight="1" x14ac:dyDescent="0.35">
      <c r="A835" s="77"/>
      <c r="B835" s="77"/>
      <c r="C835" s="77"/>
      <c r="D835" s="77"/>
    </row>
    <row r="836" spans="1:4" ht="18.75" customHeight="1" x14ac:dyDescent="0.35">
      <c r="A836" s="77"/>
      <c r="B836" s="77"/>
      <c r="C836" s="77"/>
      <c r="D836" s="77"/>
    </row>
    <row r="837" spans="1:4" ht="18.75" customHeight="1" x14ac:dyDescent="0.35">
      <c r="A837" s="77"/>
      <c r="B837" s="77"/>
      <c r="C837" s="77"/>
      <c r="D837" s="77"/>
    </row>
    <row r="838" spans="1:4" ht="18.75" customHeight="1" x14ac:dyDescent="0.35">
      <c r="A838" s="77"/>
      <c r="B838" s="77"/>
      <c r="C838" s="77"/>
      <c r="D838" s="77"/>
    </row>
    <row r="839" spans="1:4" ht="18.75" customHeight="1" x14ac:dyDescent="0.35">
      <c r="A839" s="77"/>
      <c r="B839" s="77"/>
      <c r="C839" s="77"/>
      <c r="D839" s="77"/>
    </row>
    <row r="840" spans="1:4" ht="18.75" customHeight="1" x14ac:dyDescent="0.35">
      <c r="A840" s="77"/>
      <c r="B840" s="77"/>
      <c r="C840" s="77"/>
      <c r="D840" s="77"/>
    </row>
    <row r="841" spans="1:4" ht="18.75" customHeight="1" x14ac:dyDescent="0.35">
      <c r="A841" s="77"/>
      <c r="B841" s="77"/>
      <c r="C841" s="77"/>
      <c r="D841" s="77"/>
    </row>
    <row r="842" spans="1:4" ht="18.75" customHeight="1" x14ac:dyDescent="0.35">
      <c r="A842" s="77"/>
      <c r="B842" s="77"/>
      <c r="C842" s="77"/>
      <c r="D842" s="77"/>
    </row>
    <row r="843" spans="1:4" ht="18.75" customHeight="1" x14ac:dyDescent="0.35">
      <c r="A843" s="77"/>
      <c r="B843" s="77"/>
      <c r="C843" s="77"/>
      <c r="D843" s="77"/>
    </row>
    <row r="844" spans="1:4" ht="18.75" customHeight="1" x14ac:dyDescent="0.35">
      <c r="A844" s="77"/>
      <c r="B844" s="77"/>
      <c r="C844" s="77"/>
      <c r="D844" s="77"/>
    </row>
    <row r="845" spans="1:4" ht="18.75" customHeight="1" x14ac:dyDescent="0.35">
      <c r="A845" s="77"/>
      <c r="B845" s="77"/>
      <c r="C845" s="77"/>
      <c r="D845" s="77"/>
    </row>
    <row r="846" spans="1:4" ht="18.75" customHeight="1" x14ac:dyDescent="0.35">
      <c r="A846" s="77"/>
      <c r="B846" s="77"/>
      <c r="C846" s="77"/>
      <c r="D846" s="77"/>
    </row>
    <row r="847" spans="1:4" ht="18.75" customHeight="1" x14ac:dyDescent="0.35">
      <c r="A847" s="77"/>
      <c r="B847" s="77"/>
      <c r="C847" s="77"/>
      <c r="D847" s="77"/>
    </row>
    <row r="848" spans="1:4" ht="18.75" customHeight="1" x14ac:dyDescent="0.35">
      <c r="A848" s="77"/>
      <c r="B848" s="77"/>
      <c r="C848" s="77"/>
      <c r="D848" s="77"/>
    </row>
    <row r="849" spans="1:4" ht="18.75" customHeight="1" x14ac:dyDescent="0.35">
      <c r="A849" s="77"/>
      <c r="B849" s="77"/>
      <c r="C849" s="77"/>
      <c r="D849" s="77"/>
    </row>
    <row r="850" spans="1:4" ht="18.75" customHeight="1" x14ac:dyDescent="0.35">
      <c r="A850" s="77"/>
      <c r="B850" s="77"/>
      <c r="C850" s="77"/>
      <c r="D850" s="77"/>
    </row>
    <row r="851" spans="1:4" ht="18.75" customHeight="1" x14ac:dyDescent="0.35">
      <c r="A851" s="77"/>
      <c r="B851" s="77"/>
      <c r="C851" s="77"/>
      <c r="D851" s="77"/>
    </row>
    <row r="852" spans="1:4" ht="18.75" customHeight="1" x14ac:dyDescent="0.35">
      <c r="A852" s="77"/>
      <c r="B852" s="77"/>
      <c r="C852" s="77"/>
      <c r="D852" s="77"/>
    </row>
    <row r="853" spans="1:4" ht="18.75" customHeight="1" x14ac:dyDescent="0.35">
      <c r="A853" s="77"/>
      <c r="B853" s="77"/>
      <c r="C853" s="77"/>
      <c r="D853" s="77"/>
    </row>
    <row r="854" spans="1:4" ht="18.75" customHeight="1" x14ac:dyDescent="0.35">
      <c r="A854" s="77"/>
      <c r="B854" s="77"/>
      <c r="C854" s="77"/>
      <c r="D854" s="77"/>
    </row>
    <row r="855" spans="1:4" ht="18.75" customHeight="1" x14ac:dyDescent="0.35">
      <c r="A855" s="77"/>
      <c r="B855" s="77"/>
      <c r="C855" s="77"/>
      <c r="D855" s="77"/>
    </row>
    <row r="856" spans="1:4" ht="18.75" customHeight="1" x14ac:dyDescent="0.35">
      <c r="A856" s="77"/>
      <c r="B856" s="77"/>
      <c r="C856" s="77"/>
      <c r="D856" s="77"/>
    </row>
    <row r="857" spans="1:4" ht="18.75" customHeight="1" x14ac:dyDescent="0.35">
      <c r="A857" s="77"/>
      <c r="B857" s="77"/>
      <c r="C857" s="77"/>
      <c r="D857" s="77"/>
    </row>
    <row r="858" spans="1:4" ht="18.75" customHeight="1" x14ac:dyDescent="0.35">
      <c r="A858" s="77"/>
      <c r="B858" s="77"/>
      <c r="C858" s="77"/>
      <c r="D858" s="77"/>
    </row>
    <row r="859" spans="1:4" ht="18.75" customHeight="1" x14ac:dyDescent="0.35">
      <c r="A859" s="77"/>
      <c r="B859" s="77"/>
      <c r="C859" s="77"/>
      <c r="D859" s="77"/>
    </row>
    <row r="860" spans="1:4" ht="18.75" customHeight="1" x14ac:dyDescent="0.35">
      <c r="A860" s="77"/>
      <c r="B860" s="77"/>
      <c r="C860" s="77"/>
      <c r="D860" s="77"/>
    </row>
    <row r="861" spans="1:4" ht="18.75" customHeight="1" x14ac:dyDescent="0.35">
      <c r="A861" s="77"/>
      <c r="B861" s="77"/>
      <c r="C861" s="77"/>
      <c r="D861" s="77"/>
    </row>
    <row r="862" spans="1:4" ht="18.75" customHeight="1" x14ac:dyDescent="0.35">
      <c r="A862" s="77"/>
      <c r="B862" s="77"/>
      <c r="C862" s="77"/>
      <c r="D862" s="77"/>
    </row>
    <row r="863" spans="1:4" ht="18.75" customHeight="1" x14ac:dyDescent="0.35">
      <c r="A863" s="77"/>
      <c r="B863" s="77"/>
      <c r="C863" s="77"/>
      <c r="D863" s="77"/>
    </row>
    <row r="864" spans="1:4" ht="18.75" customHeight="1" x14ac:dyDescent="0.35">
      <c r="A864" s="77"/>
      <c r="B864" s="77"/>
      <c r="C864" s="77"/>
      <c r="D864" s="77"/>
    </row>
    <row r="865" spans="1:4" ht="18.75" customHeight="1" x14ac:dyDescent="0.35">
      <c r="A865" s="77"/>
      <c r="B865" s="77"/>
      <c r="C865" s="77"/>
      <c r="D865" s="77"/>
    </row>
    <row r="866" spans="1:4" ht="18.75" customHeight="1" x14ac:dyDescent="0.35">
      <c r="A866" s="77"/>
      <c r="B866" s="77"/>
      <c r="C866" s="77"/>
      <c r="D866" s="77"/>
    </row>
    <row r="867" spans="1:4" ht="18.75" customHeight="1" x14ac:dyDescent="0.35">
      <c r="A867" s="77"/>
      <c r="B867" s="77"/>
      <c r="C867" s="77"/>
      <c r="D867" s="77"/>
    </row>
    <row r="868" spans="1:4" ht="18.75" customHeight="1" x14ac:dyDescent="0.35">
      <c r="A868" s="77"/>
      <c r="B868" s="77"/>
      <c r="C868" s="77"/>
      <c r="D868" s="77"/>
    </row>
    <row r="869" spans="1:4" ht="18.75" customHeight="1" x14ac:dyDescent="0.35">
      <c r="A869" s="77"/>
      <c r="B869" s="77"/>
      <c r="C869" s="77"/>
      <c r="D869" s="77"/>
    </row>
    <row r="870" spans="1:4" ht="18.75" customHeight="1" x14ac:dyDescent="0.35">
      <c r="A870" s="77"/>
      <c r="B870" s="77"/>
      <c r="C870" s="77"/>
      <c r="D870" s="77"/>
    </row>
    <row r="871" spans="1:4" ht="18.75" customHeight="1" x14ac:dyDescent="0.35">
      <c r="A871" s="77"/>
      <c r="B871" s="77"/>
      <c r="C871" s="77"/>
      <c r="D871" s="77"/>
    </row>
    <row r="872" spans="1:4" ht="18.75" customHeight="1" x14ac:dyDescent="0.35">
      <c r="A872" s="77"/>
      <c r="B872" s="77"/>
      <c r="C872" s="77"/>
      <c r="D872" s="77"/>
    </row>
    <row r="873" spans="1:4" ht="18.75" customHeight="1" x14ac:dyDescent="0.35">
      <c r="A873" s="77"/>
      <c r="B873" s="77"/>
      <c r="C873" s="77"/>
      <c r="D873" s="77"/>
    </row>
    <row r="874" spans="1:4" ht="18.75" customHeight="1" x14ac:dyDescent="0.35">
      <c r="A874" s="77"/>
      <c r="B874" s="77"/>
      <c r="C874" s="77"/>
      <c r="D874" s="77"/>
    </row>
    <row r="875" spans="1:4" ht="18.75" customHeight="1" x14ac:dyDescent="0.35">
      <c r="A875" s="77"/>
      <c r="B875" s="77"/>
      <c r="C875" s="77"/>
      <c r="D875" s="77"/>
    </row>
    <row r="876" spans="1:4" ht="18.75" customHeight="1" x14ac:dyDescent="0.35">
      <c r="A876" s="77"/>
      <c r="B876" s="77"/>
      <c r="C876" s="77"/>
      <c r="D876" s="77"/>
    </row>
    <row r="877" spans="1:4" ht="18.75" customHeight="1" x14ac:dyDescent="0.35">
      <c r="A877" s="77"/>
      <c r="B877" s="77"/>
      <c r="C877" s="77"/>
      <c r="D877" s="77"/>
    </row>
    <row r="878" spans="1:4" ht="18.75" customHeight="1" x14ac:dyDescent="0.35">
      <c r="A878" s="77"/>
      <c r="B878" s="77"/>
      <c r="C878" s="77"/>
      <c r="D878" s="77"/>
    </row>
    <row r="879" spans="1:4" ht="18.75" customHeight="1" x14ac:dyDescent="0.35">
      <c r="A879" s="77"/>
      <c r="B879" s="77"/>
      <c r="C879" s="77"/>
      <c r="D879" s="77"/>
    </row>
    <row r="880" spans="1:4" ht="18.75" customHeight="1" x14ac:dyDescent="0.35">
      <c r="A880" s="77"/>
      <c r="B880" s="77"/>
      <c r="C880" s="77"/>
      <c r="D880" s="77"/>
    </row>
    <row r="881" spans="1:4" ht="18.75" customHeight="1" x14ac:dyDescent="0.35">
      <c r="A881" s="77"/>
      <c r="B881" s="77"/>
      <c r="C881" s="77"/>
      <c r="D881" s="77"/>
    </row>
    <row r="882" spans="1:4" ht="18.75" customHeight="1" x14ac:dyDescent="0.35">
      <c r="A882" s="77"/>
      <c r="B882" s="77"/>
      <c r="C882" s="77"/>
      <c r="D882" s="77"/>
    </row>
    <row r="883" spans="1:4" ht="18.75" customHeight="1" x14ac:dyDescent="0.35">
      <c r="A883" s="77"/>
      <c r="B883" s="77"/>
      <c r="C883" s="77"/>
      <c r="D883" s="77"/>
    </row>
    <row r="884" spans="1:4" ht="18.75" customHeight="1" x14ac:dyDescent="0.35">
      <c r="A884" s="77"/>
      <c r="B884" s="77"/>
      <c r="C884" s="77"/>
      <c r="D884" s="77"/>
    </row>
    <row r="885" spans="1:4" ht="18.75" customHeight="1" x14ac:dyDescent="0.35">
      <c r="A885" s="77"/>
      <c r="B885" s="77"/>
      <c r="C885" s="77"/>
      <c r="D885" s="77"/>
    </row>
    <row r="886" spans="1:4" ht="18.75" customHeight="1" x14ac:dyDescent="0.35">
      <c r="A886" s="77"/>
      <c r="B886" s="77"/>
      <c r="C886" s="77"/>
      <c r="D886" s="77"/>
    </row>
    <row r="887" spans="1:4" ht="18.75" customHeight="1" x14ac:dyDescent="0.35">
      <c r="A887" s="77"/>
      <c r="B887" s="77"/>
      <c r="C887" s="77"/>
      <c r="D887" s="77"/>
    </row>
    <row r="888" spans="1:4" ht="18.75" customHeight="1" x14ac:dyDescent="0.35">
      <c r="A888" s="77"/>
      <c r="B888" s="77"/>
      <c r="C888" s="77"/>
      <c r="D888" s="77"/>
    </row>
    <row r="889" spans="1:4" ht="18.75" customHeight="1" x14ac:dyDescent="0.35">
      <c r="A889" s="77"/>
      <c r="B889" s="77"/>
      <c r="C889" s="77"/>
      <c r="D889" s="77"/>
    </row>
    <row r="890" spans="1:4" ht="18.75" customHeight="1" x14ac:dyDescent="0.35">
      <c r="A890" s="77"/>
      <c r="B890" s="77"/>
      <c r="C890" s="77"/>
      <c r="D890" s="77"/>
    </row>
    <row r="891" spans="1:4" ht="18.75" customHeight="1" x14ac:dyDescent="0.35">
      <c r="A891" s="77"/>
      <c r="B891" s="77"/>
      <c r="C891" s="77"/>
      <c r="D891" s="77"/>
    </row>
    <row r="892" spans="1:4" ht="18.75" customHeight="1" x14ac:dyDescent="0.35">
      <c r="A892" s="77"/>
      <c r="B892" s="77"/>
      <c r="C892" s="77"/>
      <c r="D892" s="77"/>
    </row>
    <row r="893" spans="1:4" ht="18.75" customHeight="1" x14ac:dyDescent="0.35">
      <c r="A893" s="77"/>
      <c r="B893" s="77"/>
      <c r="C893" s="77"/>
      <c r="D893" s="77"/>
    </row>
    <row r="894" spans="1:4" ht="18.75" customHeight="1" x14ac:dyDescent="0.35">
      <c r="A894" s="77"/>
      <c r="B894" s="77"/>
      <c r="C894" s="77"/>
      <c r="D894" s="77"/>
    </row>
    <row r="895" spans="1:4" ht="18.75" customHeight="1" x14ac:dyDescent="0.35">
      <c r="A895" s="77"/>
      <c r="B895" s="77"/>
      <c r="C895" s="77"/>
      <c r="D895" s="77"/>
    </row>
    <row r="896" spans="1:4" ht="18.75" customHeight="1" x14ac:dyDescent="0.35">
      <c r="A896" s="77"/>
      <c r="B896" s="77"/>
      <c r="C896" s="77"/>
      <c r="D896" s="77"/>
    </row>
    <row r="897" spans="1:4" ht="18.75" customHeight="1" x14ac:dyDescent="0.35">
      <c r="A897" s="77"/>
      <c r="B897" s="77"/>
      <c r="C897" s="77"/>
      <c r="D897" s="77"/>
    </row>
    <row r="898" spans="1:4" ht="18.75" customHeight="1" x14ac:dyDescent="0.35">
      <c r="A898" s="77"/>
      <c r="B898" s="77"/>
      <c r="C898" s="77"/>
      <c r="D898" s="77"/>
    </row>
    <row r="899" spans="1:4" ht="18.75" customHeight="1" x14ac:dyDescent="0.35">
      <c r="A899" s="77"/>
      <c r="B899" s="77"/>
      <c r="C899" s="77"/>
      <c r="D899" s="77"/>
    </row>
    <row r="900" spans="1:4" ht="18.75" customHeight="1" x14ac:dyDescent="0.35">
      <c r="A900" s="77"/>
      <c r="B900" s="77"/>
      <c r="C900" s="77"/>
      <c r="D900" s="77"/>
    </row>
    <row r="901" spans="1:4" ht="18.75" customHeight="1" x14ac:dyDescent="0.35">
      <c r="A901" s="77"/>
      <c r="B901" s="77"/>
      <c r="C901" s="77"/>
      <c r="D901" s="77"/>
    </row>
    <row r="902" spans="1:4" ht="18.75" customHeight="1" x14ac:dyDescent="0.35">
      <c r="A902" s="77"/>
      <c r="B902" s="77"/>
      <c r="C902" s="77"/>
      <c r="D902" s="77"/>
    </row>
    <row r="903" spans="1:4" ht="18.75" customHeight="1" x14ac:dyDescent="0.35">
      <c r="A903" s="77"/>
      <c r="B903" s="77"/>
      <c r="C903" s="77"/>
      <c r="D903" s="77"/>
    </row>
    <row r="904" spans="1:4" ht="18.75" customHeight="1" x14ac:dyDescent="0.35">
      <c r="A904" s="77"/>
      <c r="B904" s="77"/>
      <c r="C904" s="77"/>
      <c r="D904" s="77"/>
    </row>
    <row r="905" spans="1:4" ht="18.75" customHeight="1" x14ac:dyDescent="0.35">
      <c r="A905" s="77"/>
      <c r="B905" s="77"/>
      <c r="C905" s="77"/>
      <c r="D905" s="77"/>
    </row>
    <row r="906" spans="1:4" ht="18.75" customHeight="1" x14ac:dyDescent="0.35">
      <c r="A906" s="77"/>
      <c r="B906" s="77"/>
      <c r="C906" s="77"/>
      <c r="D906" s="77"/>
    </row>
    <row r="907" spans="1:4" ht="18.75" customHeight="1" x14ac:dyDescent="0.35">
      <c r="A907" s="77"/>
      <c r="B907" s="77"/>
      <c r="C907" s="77"/>
      <c r="D907" s="77"/>
    </row>
    <row r="908" spans="1:4" ht="18.75" customHeight="1" x14ac:dyDescent="0.35">
      <c r="A908" s="77"/>
      <c r="B908" s="77"/>
      <c r="C908" s="77"/>
      <c r="D908" s="77"/>
    </row>
    <row r="909" spans="1:4" ht="18.75" customHeight="1" x14ac:dyDescent="0.35">
      <c r="A909" s="77"/>
      <c r="B909" s="77"/>
      <c r="C909" s="77"/>
      <c r="D909" s="77"/>
    </row>
    <row r="910" spans="1:4" ht="18.75" customHeight="1" x14ac:dyDescent="0.35">
      <c r="A910" s="77"/>
      <c r="B910" s="77"/>
      <c r="C910" s="77"/>
      <c r="D910" s="77"/>
    </row>
    <row r="911" spans="1:4" ht="18.75" customHeight="1" x14ac:dyDescent="0.35">
      <c r="A911" s="77"/>
      <c r="B911" s="77"/>
      <c r="C911" s="77"/>
      <c r="D911" s="77"/>
    </row>
    <row r="912" spans="1:4" ht="18.75" customHeight="1" x14ac:dyDescent="0.35">
      <c r="A912" s="77"/>
      <c r="B912" s="77"/>
      <c r="C912" s="77"/>
      <c r="D912" s="77"/>
    </row>
    <row r="913" spans="1:4" ht="18.75" customHeight="1" x14ac:dyDescent="0.35">
      <c r="A913" s="77"/>
      <c r="B913" s="77"/>
      <c r="C913" s="77"/>
      <c r="D913" s="77"/>
    </row>
    <row r="914" spans="1:4" ht="18.75" customHeight="1" x14ac:dyDescent="0.35">
      <c r="A914" s="77"/>
      <c r="B914" s="77"/>
      <c r="C914" s="77"/>
      <c r="D914" s="77"/>
    </row>
    <row r="915" spans="1:4" ht="18.75" customHeight="1" x14ac:dyDescent="0.35">
      <c r="A915" s="77"/>
      <c r="B915" s="77"/>
      <c r="C915" s="77"/>
      <c r="D915" s="77"/>
    </row>
    <row r="916" spans="1:4" ht="18.75" customHeight="1" x14ac:dyDescent="0.35">
      <c r="A916" s="77"/>
      <c r="B916" s="77"/>
      <c r="C916" s="77"/>
      <c r="D916" s="77"/>
    </row>
    <row r="917" spans="1:4" ht="18.75" customHeight="1" x14ac:dyDescent="0.35">
      <c r="A917" s="77"/>
      <c r="B917" s="77"/>
      <c r="C917" s="77"/>
      <c r="D917" s="77"/>
    </row>
    <row r="918" spans="1:4" ht="18.75" customHeight="1" x14ac:dyDescent="0.35">
      <c r="A918" s="77"/>
      <c r="B918" s="77"/>
      <c r="C918" s="77"/>
      <c r="D918" s="77"/>
    </row>
    <row r="919" spans="1:4" ht="18.75" customHeight="1" x14ac:dyDescent="0.35">
      <c r="A919" s="77"/>
      <c r="B919" s="77"/>
      <c r="C919" s="77"/>
      <c r="D919" s="77"/>
    </row>
    <row r="920" spans="1:4" ht="18.75" customHeight="1" x14ac:dyDescent="0.35">
      <c r="A920" s="77"/>
      <c r="B920" s="77"/>
      <c r="C920" s="77"/>
      <c r="D920" s="77"/>
    </row>
    <row r="921" spans="1:4" ht="18.75" customHeight="1" x14ac:dyDescent="0.35">
      <c r="A921" s="77"/>
      <c r="B921" s="77"/>
      <c r="C921" s="77"/>
      <c r="D921" s="77"/>
    </row>
    <row r="922" spans="1:4" ht="18.75" customHeight="1" x14ac:dyDescent="0.35">
      <c r="A922" s="77"/>
      <c r="B922" s="77"/>
      <c r="C922" s="77"/>
      <c r="D922" s="77"/>
    </row>
    <row r="923" spans="1:4" ht="18.75" customHeight="1" x14ac:dyDescent="0.35">
      <c r="A923" s="77"/>
      <c r="B923" s="77"/>
      <c r="C923" s="77"/>
      <c r="D923" s="77"/>
    </row>
    <row r="924" spans="1:4" ht="18.75" customHeight="1" x14ac:dyDescent="0.35">
      <c r="A924" s="77"/>
      <c r="B924" s="77"/>
      <c r="C924" s="77"/>
      <c r="D924" s="77"/>
    </row>
    <row r="925" spans="1:4" ht="18.75" customHeight="1" x14ac:dyDescent="0.35">
      <c r="A925" s="77"/>
      <c r="B925" s="77"/>
      <c r="C925" s="77"/>
      <c r="D925" s="77"/>
    </row>
    <row r="926" spans="1:4" ht="18.75" customHeight="1" x14ac:dyDescent="0.35">
      <c r="A926" s="77"/>
      <c r="B926" s="77"/>
      <c r="C926" s="77"/>
      <c r="D926" s="77"/>
    </row>
    <row r="927" spans="1:4" ht="18.75" customHeight="1" x14ac:dyDescent="0.35">
      <c r="A927" s="77"/>
      <c r="B927" s="77"/>
      <c r="C927" s="77"/>
      <c r="D927" s="77"/>
    </row>
    <row r="928" spans="1:4" ht="18.75" customHeight="1" x14ac:dyDescent="0.35">
      <c r="A928" s="77"/>
      <c r="B928" s="77"/>
      <c r="C928" s="77"/>
      <c r="D928" s="77"/>
    </row>
    <row r="929" spans="1:4" ht="18.75" customHeight="1" x14ac:dyDescent="0.35">
      <c r="A929" s="77"/>
      <c r="B929" s="77"/>
      <c r="C929" s="77"/>
      <c r="D929" s="77"/>
    </row>
    <row r="930" spans="1:4" ht="18.75" customHeight="1" x14ac:dyDescent="0.35">
      <c r="A930" s="77"/>
      <c r="B930" s="77"/>
      <c r="C930" s="77"/>
      <c r="D930" s="77"/>
    </row>
    <row r="931" spans="1:4" ht="18.75" customHeight="1" x14ac:dyDescent="0.35">
      <c r="A931" s="77"/>
      <c r="B931" s="77"/>
      <c r="C931" s="77"/>
      <c r="D931" s="77"/>
    </row>
    <row r="932" spans="1:4" ht="18.75" customHeight="1" x14ac:dyDescent="0.35">
      <c r="A932" s="77"/>
      <c r="B932" s="77"/>
      <c r="C932" s="77"/>
      <c r="D932" s="77"/>
    </row>
    <row r="933" spans="1:4" ht="18.75" customHeight="1" x14ac:dyDescent="0.35">
      <c r="A933" s="77"/>
      <c r="B933" s="77"/>
      <c r="C933" s="77"/>
      <c r="D933" s="77"/>
    </row>
    <row r="934" spans="1:4" ht="18.75" customHeight="1" x14ac:dyDescent="0.35">
      <c r="A934" s="77"/>
      <c r="B934" s="77"/>
      <c r="C934" s="77"/>
      <c r="D934" s="77"/>
    </row>
    <row r="935" spans="1:4" ht="18.75" customHeight="1" x14ac:dyDescent="0.35">
      <c r="A935" s="77"/>
      <c r="B935" s="77"/>
      <c r="C935" s="77"/>
      <c r="D935" s="77"/>
    </row>
    <row r="936" spans="1:4" ht="18.75" customHeight="1" x14ac:dyDescent="0.35">
      <c r="A936" s="77"/>
      <c r="B936" s="77"/>
      <c r="C936" s="77"/>
      <c r="D936" s="77"/>
    </row>
    <row r="937" spans="1:4" ht="18.75" customHeight="1" x14ac:dyDescent="0.35">
      <c r="A937" s="77"/>
      <c r="B937" s="77"/>
      <c r="C937" s="77"/>
      <c r="D937" s="77"/>
    </row>
    <row r="938" spans="1:4" ht="18.75" customHeight="1" x14ac:dyDescent="0.35">
      <c r="A938" s="77"/>
      <c r="B938" s="77"/>
      <c r="C938" s="77"/>
      <c r="D938" s="77"/>
    </row>
    <row r="939" spans="1:4" ht="18.75" customHeight="1" x14ac:dyDescent="0.35">
      <c r="A939" s="77"/>
      <c r="B939" s="77"/>
      <c r="C939" s="77"/>
      <c r="D939" s="77"/>
    </row>
    <row r="940" spans="1:4" ht="18.75" customHeight="1" x14ac:dyDescent="0.35">
      <c r="A940" s="77"/>
      <c r="B940" s="77"/>
      <c r="C940" s="77"/>
      <c r="D940" s="77"/>
    </row>
    <row r="941" spans="1:4" ht="18.75" customHeight="1" x14ac:dyDescent="0.35">
      <c r="A941" s="77"/>
      <c r="B941" s="77"/>
      <c r="C941" s="77"/>
      <c r="D941" s="77"/>
    </row>
    <row r="942" spans="1:4" ht="18.75" customHeight="1" x14ac:dyDescent="0.35">
      <c r="A942" s="77"/>
      <c r="B942" s="77"/>
      <c r="C942" s="77"/>
      <c r="D942" s="77"/>
    </row>
    <row r="943" spans="1:4" ht="18.75" customHeight="1" x14ac:dyDescent="0.35">
      <c r="A943" s="77"/>
      <c r="B943" s="77"/>
      <c r="C943" s="77"/>
      <c r="D943" s="77"/>
    </row>
    <row r="944" spans="1:4" ht="18.75" customHeight="1" x14ac:dyDescent="0.35">
      <c r="A944" s="77"/>
      <c r="B944" s="77"/>
      <c r="C944" s="77"/>
      <c r="D944" s="77"/>
    </row>
    <row r="945" spans="1:4" ht="18.75" customHeight="1" x14ac:dyDescent="0.35">
      <c r="A945" s="77"/>
      <c r="B945" s="77"/>
      <c r="C945" s="77"/>
      <c r="D945" s="77"/>
    </row>
    <row r="946" spans="1:4" ht="18.75" customHeight="1" x14ac:dyDescent="0.35">
      <c r="A946" s="77"/>
      <c r="B946" s="77"/>
      <c r="C946" s="77"/>
      <c r="D946" s="77"/>
    </row>
    <row r="947" spans="1:4" ht="18.75" customHeight="1" x14ac:dyDescent="0.35">
      <c r="A947" s="77"/>
      <c r="B947" s="77"/>
      <c r="C947" s="77"/>
      <c r="D947" s="77"/>
    </row>
    <row r="948" spans="1:4" ht="18.75" customHeight="1" x14ac:dyDescent="0.35">
      <c r="A948" s="77"/>
      <c r="B948" s="77"/>
      <c r="C948" s="77"/>
      <c r="D948" s="77"/>
    </row>
    <row r="949" spans="1:4" ht="18.75" customHeight="1" x14ac:dyDescent="0.35">
      <c r="A949" s="77"/>
      <c r="B949" s="77"/>
      <c r="C949" s="77"/>
      <c r="D949" s="77"/>
    </row>
    <row r="950" spans="1:4" ht="18.75" customHeight="1" x14ac:dyDescent="0.35">
      <c r="A950" s="77"/>
      <c r="B950" s="77"/>
      <c r="C950" s="77"/>
      <c r="D950" s="77"/>
    </row>
    <row r="951" spans="1:4" ht="18.75" customHeight="1" x14ac:dyDescent="0.35">
      <c r="A951" s="77"/>
      <c r="B951" s="77"/>
      <c r="C951" s="77"/>
      <c r="D951" s="77"/>
    </row>
    <row r="952" spans="1:4" ht="18.75" customHeight="1" x14ac:dyDescent="0.35">
      <c r="A952" s="77"/>
      <c r="B952" s="77"/>
      <c r="C952" s="77"/>
      <c r="D952" s="77"/>
    </row>
    <row r="953" spans="1:4" ht="18.75" customHeight="1" x14ac:dyDescent="0.35">
      <c r="A953" s="77"/>
      <c r="B953" s="77"/>
      <c r="C953" s="77"/>
      <c r="D953" s="77"/>
    </row>
    <row r="954" spans="1:4" ht="18.75" customHeight="1" x14ac:dyDescent="0.35">
      <c r="A954" s="77"/>
      <c r="B954" s="77"/>
      <c r="C954" s="77"/>
      <c r="D954" s="77"/>
    </row>
    <row r="955" spans="1:4" ht="18.75" customHeight="1" x14ac:dyDescent="0.35">
      <c r="A955" s="77"/>
      <c r="B955" s="77"/>
      <c r="C955" s="77"/>
      <c r="D955" s="77"/>
    </row>
    <row r="956" spans="1:4" ht="18.75" customHeight="1" x14ac:dyDescent="0.35">
      <c r="A956" s="77"/>
      <c r="B956" s="77"/>
      <c r="C956" s="77"/>
      <c r="D956" s="77"/>
    </row>
    <row r="957" spans="1:4" ht="18.75" customHeight="1" x14ac:dyDescent="0.35">
      <c r="A957" s="77"/>
      <c r="B957" s="77"/>
      <c r="C957" s="77"/>
      <c r="D957" s="77"/>
    </row>
    <row r="958" spans="1:4" ht="18.75" customHeight="1" x14ac:dyDescent="0.35">
      <c r="A958" s="77"/>
      <c r="B958" s="77"/>
      <c r="C958" s="77"/>
      <c r="D958" s="77"/>
    </row>
    <row r="959" spans="1:4" ht="18.75" customHeight="1" x14ac:dyDescent="0.35">
      <c r="A959" s="77"/>
      <c r="B959" s="77"/>
      <c r="C959" s="77"/>
      <c r="D959" s="77"/>
    </row>
    <row r="960" spans="1:4" ht="18.75" customHeight="1" x14ac:dyDescent="0.35">
      <c r="A960" s="77"/>
      <c r="B960" s="77"/>
      <c r="C960" s="77"/>
      <c r="D960" s="77"/>
    </row>
    <row r="961" spans="1:4" ht="18.75" customHeight="1" x14ac:dyDescent="0.35">
      <c r="A961" s="77"/>
      <c r="B961" s="77"/>
      <c r="C961" s="77"/>
      <c r="D961" s="77"/>
    </row>
    <row r="962" spans="1:4" ht="18.75" customHeight="1" x14ac:dyDescent="0.35">
      <c r="A962" s="77"/>
      <c r="B962" s="77"/>
      <c r="C962" s="77"/>
      <c r="D962" s="77"/>
    </row>
    <row r="963" spans="1:4" ht="18.75" customHeight="1" x14ac:dyDescent="0.35">
      <c r="A963" s="77"/>
      <c r="B963" s="77"/>
      <c r="C963" s="77"/>
      <c r="D963" s="77"/>
    </row>
    <row r="964" spans="1:4" ht="18.75" customHeight="1" x14ac:dyDescent="0.35">
      <c r="A964" s="77"/>
      <c r="B964" s="77"/>
      <c r="C964" s="77"/>
      <c r="D964" s="77"/>
    </row>
    <row r="965" spans="1:4" ht="18.75" customHeight="1" x14ac:dyDescent="0.35">
      <c r="A965" s="77"/>
      <c r="B965" s="77"/>
      <c r="C965" s="77"/>
      <c r="D965" s="77"/>
    </row>
    <row r="966" spans="1:4" ht="18.75" customHeight="1" x14ac:dyDescent="0.35">
      <c r="A966" s="77"/>
      <c r="B966" s="77"/>
      <c r="C966" s="77"/>
      <c r="D966" s="77"/>
    </row>
    <row r="967" spans="1:4" ht="18.75" customHeight="1" x14ac:dyDescent="0.35">
      <c r="A967" s="77"/>
      <c r="B967" s="77"/>
      <c r="C967" s="77"/>
      <c r="D967" s="77"/>
    </row>
    <row r="968" spans="1:4" ht="18.75" customHeight="1" x14ac:dyDescent="0.35">
      <c r="A968" s="77"/>
      <c r="B968" s="77"/>
      <c r="C968" s="77"/>
      <c r="D968" s="77"/>
    </row>
    <row r="969" spans="1:4" ht="18.75" customHeight="1" x14ac:dyDescent="0.35">
      <c r="A969" s="77"/>
      <c r="B969" s="77"/>
      <c r="C969" s="77"/>
      <c r="D969" s="77"/>
    </row>
    <row r="970" spans="1:4" ht="18.75" customHeight="1" x14ac:dyDescent="0.35">
      <c r="A970" s="77"/>
      <c r="B970" s="77"/>
      <c r="C970" s="77"/>
      <c r="D970" s="77"/>
    </row>
    <row r="971" spans="1:4" ht="18.75" customHeight="1" x14ac:dyDescent="0.35">
      <c r="A971" s="77"/>
      <c r="B971" s="77"/>
      <c r="C971" s="77"/>
      <c r="D971" s="77"/>
    </row>
    <row r="972" spans="1:4" ht="18.75" customHeight="1" x14ac:dyDescent="0.35">
      <c r="A972" s="77"/>
      <c r="B972" s="77"/>
      <c r="C972" s="77"/>
      <c r="D972" s="77"/>
    </row>
    <row r="973" spans="1:4" ht="18.75" customHeight="1" x14ac:dyDescent="0.35">
      <c r="A973" s="77"/>
      <c r="B973" s="77"/>
      <c r="C973" s="77"/>
      <c r="D973" s="77"/>
    </row>
    <row r="974" spans="1:4" ht="18.75" customHeight="1" x14ac:dyDescent="0.35">
      <c r="A974" s="77"/>
      <c r="B974" s="77"/>
      <c r="C974" s="77"/>
      <c r="D974" s="77"/>
    </row>
    <row r="975" spans="1:4" ht="18.75" customHeight="1" x14ac:dyDescent="0.35">
      <c r="A975" s="77"/>
      <c r="B975" s="77"/>
      <c r="C975" s="77"/>
      <c r="D975" s="77"/>
    </row>
    <row r="976" spans="1:4" ht="18.75" customHeight="1" x14ac:dyDescent="0.35">
      <c r="A976" s="77"/>
      <c r="B976" s="77"/>
      <c r="C976" s="77"/>
      <c r="D976" s="77"/>
    </row>
    <row r="977" spans="1:4" ht="18.75" customHeight="1" x14ac:dyDescent="0.35">
      <c r="A977" s="77"/>
      <c r="B977" s="77"/>
      <c r="C977" s="77"/>
      <c r="D977" s="77"/>
    </row>
    <row r="978" spans="1:4" ht="18.75" customHeight="1" x14ac:dyDescent="0.35">
      <c r="A978" s="77"/>
      <c r="B978" s="77"/>
      <c r="C978" s="77"/>
      <c r="D978" s="77"/>
    </row>
    <row r="979" spans="1:4" ht="18.75" customHeight="1" x14ac:dyDescent="0.35">
      <c r="A979" s="77"/>
      <c r="B979" s="77"/>
      <c r="C979" s="77"/>
      <c r="D979" s="77"/>
    </row>
    <row r="980" spans="1:4" ht="18.75" customHeight="1" x14ac:dyDescent="0.35">
      <c r="A980" s="77"/>
      <c r="B980" s="77"/>
      <c r="C980" s="77"/>
      <c r="D980" s="77"/>
    </row>
    <row r="981" spans="1:4" ht="18.75" customHeight="1" x14ac:dyDescent="0.35">
      <c r="A981" s="77"/>
      <c r="B981" s="77"/>
      <c r="C981" s="77"/>
      <c r="D981" s="77"/>
    </row>
    <row r="982" spans="1:4" ht="18.75" customHeight="1" x14ac:dyDescent="0.35">
      <c r="A982" s="77"/>
      <c r="B982" s="77"/>
      <c r="C982" s="77"/>
      <c r="D982" s="77"/>
    </row>
    <row r="983" spans="1:4" ht="18.75" customHeight="1" x14ac:dyDescent="0.35">
      <c r="A983" s="77"/>
      <c r="B983" s="77"/>
      <c r="C983" s="77"/>
      <c r="D983" s="77"/>
    </row>
    <row r="984" spans="1:4" ht="18.75" customHeight="1" x14ac:dyDescent="0.35">
      <c r="A984" s="77"/>
      <c r="B984" s="77"/>
      <c r="C984" s="77"/>
      <c r="D984" s="77"/>
    </row>
    <row r="985" spans="1:4" ht="18.75" customHeight="1" x14ac:dyDescent="0.35">
      <c r="A985" s="77"/>
      <c r="B985" s="77"/>
      <c r="C985" s="77"/>
      <c r="D985" s="77"/>
    </row>
    <row r="986" spans="1:4" ht="18.75" customHeight="1" x14ac:dyDescent="0.35">
      <c r="A986" s="77"/>
      <c r="B986" s="77"/>
      <c r="C986" s="77"/>
      <c r="D986" s="77"/>
    </row>
    <row r="987" spans="1:4" ht="18.75" customHeight="1" x14ac:dyDescent="0.35">
      <c r="A987" s="77"/>
      <c r="B987" s="77"/>
      <c r="C987" s="77"/>
      <c r="D987" s="77"/>
    </row>
    <row r="988" spans="1:4" ht="18.75" customHeight="1" x14ac:dyDescent="0.35">
      <c r="A988" s="77"/>
      <c r="B988" s="77"/>
      <c r="C988" s="77"/>
      <c r="D988" s="77"/>
    </row>
    <row r="989" spans="1:4" ht="18.75" customHeight="1" x14ac:dyDescent="0.35">
      <c r="A989" s="77"/>
      <c r="B989" s="77"/>
      <c r="C989" s="77"/>
      <c r="D989" s="77"/>
    </row>
    <row r="990" spans="1:4" ht="18.75" customHeight="1" x14ac:dyDescent="0.35">
      <c r="A990" s="77"/>
      <c r="B990" s="77"/>
      <c r="C990" s="77"/>
      <c r="D990" s="77"/>
    </row>
    <row r="991" spans="1:4" ht="18.75" customHeight="1" x14ac:dyDescent="0.35">
      <c r="A991" s="77"/>
      <c r="B991" s="77"/>
      <c r="C991" s="77"/>
      <c r="D991" s="77"/>
    </row>
    <row r="992" spans="1:4" ht="18.75" customHeight="1" x14ac:dyDescent="0.35">
      <c r="A992" s="77"/>
      <c r="B992" s="77"/>
      <c r="C992" s="77"/>
      <c r="D992" s="77"/>
    </row>
    <row r="993" spans="1:4" ht="18.75" customHeight="1" x14ac:dyDescent="0.35">
      <c r="A993" s="77"/>
      <c r="B993" s="77"/>
      <c r="C993" s="77"/>
      <c r="D993" s="77"/>
    </row>
    <row r="994" spans="1:4" ht="18.75" customHeight="1" x14ac:dyDescent="0.35">
      <c r="A994" s="77"/>
      <c r="B994" s="77"/>
      <c r="C994" s="77"/>
      <c r="D994" s="77"/>
    </row>
    <row r="995" spans="1:4" ht="18.75" customHeight="1" x14ac:dyDescent="0.35">
      <c r="A995" s="77"/>
      <c r="B995" s="77"/>
      <c r="C995" s="77"/>
      <c r="D995" s="77"/>
    </row>
    <row r="996" spans="1:4" ht="18.75" customHeight="1" x14ac:dyDescent="0.35">
      <c r="A996" s="77"/>
      <c r="B996" s="77"/>
      <c r="C996" s="77"/>
      <c r="D996" s="77"/>
    </row>
    <row r="997" spans="1:4" ht="18.75" customHeight="1" x14ac:dyDescent="0.35">
      <c r="A997" s="77"/>
      <c r="B997" s="77"/>
      <c r="C997" s="77"/>
      <c r="D997" s="77"/>
    </row>
    <row r="998" spans="1:4" ht="18.75" customHeight="1" x14ac:dyDescent="0.35">
      <c r="A998" s="77"/>
      <c r="B998" s="77"/>
      <c r="C998" s="77"/>
      <c r="D998" s="77"/>
    </row>
    <row r="999" spans="1:4" ht="18.75" customHeight="1" x14ac:dyDescent="0.35">
      <c r="A999" s="77"/>
      <c r="B999" s="77"/>
      <c r="C999" s="77"/>
      <c r="D999" s="77"/>
    </row>
    <row r="1000" spans="1:4" ht="18.75" customHeight="1" x14ac:dyDescent="0.35">
      <c r="A1000" s="77"/>
      <c r="B1000" s="77"/>
      <c r="C1000" s="77"/>
      <c r="D1000" s="77"/>
    </row>
  </sheetData>
  <mergeCells count="28">
    <mergeCell ref="A64:B64"/>
    <mergeCell ref="A42:B42"/>
    <mergeCell ref="A45:B45"/>
    <mergeCell ref="A48:B48"/>
    <mergeCell ref="A51:B51"/>
    <mergeCell ref="A54:B54"/>
    <mergeCell ref="A58:B58"/>
    <mergeCell ref="F29:G29"/>
    <mergeCell ref="A31:B31"/>
    <mergeCell ref="A34:B34"/>
    <mergeCell ref="A37:B37"/>
    <mergeCell ref="A61:B61"/>
    <mergeCell ref="F51:G51"/>
    <mergeCell ref="C17:D17"/>
    <mergeCell ref="A20:D20"/>
    <mergeCell ref="A26:B26"/>
    <mergeCell ref="A28:B28"/>
    <mergeCell ref="F28:G28"/>
    <mergeCell ref="A11:B11"/>
    <mergeCell ref="A12:B12"/>
    <mergeCell ref="A14:B14"/>
    <mergeCell ref="A15:D15"/>
    <mergeCell ref="A16:D16"/>
    <mergeCell ref="A19:D19"/>
    <mergeCell ref="F19:I19"/>
    <mergeCell ref="F20:I20"/>
    <mergeCell ref="C18:D18"/>
    <mergeCell ref="C23:D23"/>
  </mergeCells>
  <pageMargins left="0.7" right="0.7" top="0.75" bottom="0.75" header="0" footer="0"/>
  <pageSetup paperSize="9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4.44140625" defaultRowHeight="15" customHeight="1" outlineLevelRow="1" outlineLevelCol="1" x14ac:dyDescent="0.3"/>
  <cols>
    <col min="1" max="1" width="4.6640625" customWidth="1"/>
    <col min="2" max="2" width="19.5546875" customWidth="1"/>
    <col min="3" max="3" width="41.33203125" customWidth="1"/>
    <col min="4" max="4" width="30" customWidth="1"/>
    <col min="5" max="5" width="1.6640625" customWidth="1"/>
    <col min="6" max="6" width="14.44140625" customWidth="1"/>
    <col min="7" max="7" width="10.109375" customWidth="1"/>
    <col min="8" max="8" width="10.6640625" customWidth="1"/>
    <col min="9" max="9" width="11" customWidth="1"/>
    <col min="10" max="10" width="90.6640625" customWidth="1" outlineLevel="1"/>
    <col min="11" max="17" width="9.109375" customWidth="1"/>
    <col min="18" max="26" width="8.6640625" customWidth="1"/>
  </cols>
  <sheetData>
    <row r="1" spans="1:26" ht="15.6" x14ac:dyDescent="0.3">
      <c r="A1" s="218" t="s">
        <v>188</v>
      </c>
      <c r="B1" s="189"/>
      <c r="C1" s="189"/>
      <c r="D1" s="189"/>
      <c r="E1" s="189"/>
      <c r="F1" s="189"/>
      <c r="G1" s="189"/>
      <c r="H1" s="189"/>
      <c r="I1" s="189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 spans="1:26" ht="17.399999999999999" x14ac:dyDescent="0.3">
      <c r="A2" s="219" t="s">
        <v>189</v>
      </c>
      <c r="B2" s="189"/>
      <c r="C2" s="189"/>
      <c r="D2" s="189"/>
      <c r="E2" s="189"/>
      <c r="F2" s="189"/>
      <c r="G2" s="189"/>
      <c r="H2" s="189"/>
      <c r="I2" s="189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</row>
    <row r="3" spans="1:26" ht="15.6" x14ac:dyDescent="0.3">
      <c r="A3" s="220" t="str">
        <f t="array" ref="A3">(INDEX(факультеты!$A$2:$G$20,MATCH(INDEX(абитуриенты!$A$2:$AT$3,MATCH(заявление!D1,абитуриенты!$A$2:$A$3,0),22),факультеты!$A$2:$A$20,0),2))</f>
        <v>Факультет технологий управления и гуманитаризации</v>
      </c>
      <c r="B3" s="189"/>
      <c r="C3" s="189"/>
      <c r="D3" s="189"/>
      <c r="E3" s="189"/>
      <c r="F3" s="189"/>
      <c r="G3" s="189"/>
      <c r="H3" s="189"/>
      <c r="I3" s="189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 spans="1:26" ht="15.6" x14ac:dyDescent="0.3">
      <c r="A4" s="220" t="s">
        <v>190</v>
      </c>
      <c r="B4" s="189"/>
      <c r="C4" s="221" t="str">
        <f>заявление!C30</f>
        <v>6-05-0311-02 "Экономика и управление"</v>
      </c>
      <c r="D4" s="189"/>
      <c r="E4" s="189"/>
      <c r="F4" s="189"/>
      <c r="G4" s="189"/>
      <c r="H4" s="189"/>
      <c r="I4" s="189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</row>
    <row r="5" spans="1:26" ht="16.5" customHeight="1" x14ac:dyDescent="0.3">
      <c r="A5" s="222" t="s">
        <v>23</v>
      </c>
      <c r="B5" s="181"/>
      <c r="C5" s="223" t="str">
        <f>заявление!C32</f>
        <v>Организация и безопасность дорожного движения</v>
      </c>
      <c r="D5" s="189"/>
      <c r="E5" s="189"/>
      <c r="F5" s="189"/>
      <c r="G5" s="189"/>
      <c r="H5" s="189"/>
      <c r="I5" s="189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</row>
    <row r="6" spans="1:26" ht="15" customHeight="1" x14ac:dyDescent="0.3">
      <c r="A6" s="105"/>
      <c r="B6" s="105"/>
      <c r="C6" s="105"/>
      <c r="D6" s="105"/>
      <c r="E6" s="105"/>
      <c r="F6" s="105"/>
      <c r="G6" s="105"/>
      <c r="H6" s="105"/>
      <c r="I6" s="105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</row>
    <row r="7" spans="1:26" ht="15.6" x14ac:dyDescent="0.3">
      <c r="A7" s="104" t="str">
        <f t="array" ref="A7">CONCATENATE("Форма получения образования ", IF(INDEX(абитуриенты!$A$2:$AT$3, MATCH(заявление!D1,абитуриенты!$A$2:$A$3,0),21)="ДО", "дневная", "заочная"),", ", IF(INDEX(абитуриенты!$A$2:$AT$3, MATCH(заявление!D1,абитуриенты!$A$2:$A$3,0),20)="Индивидуально","на платной основе",IF(INDEX(абитуриенты!$A$2:$AT$3, MATCH(заявление!D1,абитуриенты!$A$2:$A$3,0),20)="по приглашению фирмы","на платной основе","на бесплатной основе")))</f>
        <v>Форма получения образования дневная, на платной основе</v>
      </c>
      <c r="B7" s="104"/>
      <c r="C7" s="104"/>
      <c r="D7" s="106"/>
      <c r="E7" s="107"/>
      <c r="F7" s="220"/>
      <c r="G7" s="189"/>
      <c r="H7" s="189"/>
      <c r="I7" s="189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</row>
    <row r="8" spans="1:26" ht="11.25" customHeight="1" x14ac:dyDescent="0.3">
      <c r="A8" s="108"/>
      <c r="B8" s="108"/>
      <c r="C8" s="108"/>
      <c r="D8" s="109"/>
      <c r="E8" s="109"/>
      <c r="F8" s="110"/>
      <c r="G8" s="110"/>
      <c r="H8" s="110"/>
      <c r="I8" s="110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</row>
    <row r="9" spans="1:26" ht="57.6" x14ac:dyDescent="0.3">
      <c r="A9" s="111" t="s">
        <v>0</v>
      </c>
      <c r="B9" s="111" t="s">
        <v>191</v>
      </c>
      <c r="C9" s="111" t="s">
        <v>192</v>
      </c>
      <c r="D9" s="111" t="s">
        <v>193</v>
      </c>
      <c r="E9" s="229" t="s">
        <v>194</v>
      </c>
      <c r="F9" s="205"/>
      <c r="G9" s="111" t="s">
        <v>195</v>
      </c>
      <c r="H9" s="111" t="s">
        <v>196</v>
      </c>
      <c r="I9" s="111" t="s">
        <v>197</v>
      </c>
      <c r="J9" s="112" t="str">
        <f t="array" ref="J9">CONCATENATE("По результатам итоговой аттестации при освоении содержания образовательной программы подготовки лиц к поступлению в учреждения высшего образования Республики Беларусь, свидетельство 
№ ",  INDEX(абитуриенты!$A$2:$AT$3, MATCH(заявление!D1,абитуриенты!$A$2:$A$3,0),29),IF( INDEX(абитуриенты!$A$2:$AT$3, MATCH(заявление!D1,абитуриенты!$A$2:$A$3,0),31)=0,").",CONCATENATE(" и дополнительного собеседования, протокол заседания экзаменнационной комиссии по дисциплине 'Творчество' от ",INDEX(абитуриенты!$A$2:$AT$3, MATCH(заявление!D1,абитуриенты!$A$2:$A$3,0),31),".")))</f>
        <v>По результатам итоговой аттестации при освоении содержания образовательной программы подготовки лиц к поступлению в учреждения высшего образования Республики Беларусь, свидетельство 
№ ).</v>
      </c>
      <c r="K9" s="113"/>
      <c r="L9" s="113"/>
      <c r="M9" s="113"/>
      <c r="N9" s="113"/>
      <c r="O9" s="113"/>
      <c r="P9" s="113"/>
      <c r="Q9" s="113"/>
      <c r="R9" s="103"/>
      <c r="S9" s="103"/>
      <c r="T9" s="103"/>
      <c r="U9" s="103"/>
      <c r="V9" s="103"/>
      <c r="W9" s="103"/>
      <c r="X9" s="103"/>
      <c r="Y9" s="103"/>
      <c r="Z9" s="103"/>
    </row>
    <row r="10" spans="1:26" ht="154.5" customHeight="1" x14ac:dyDescent="0.3">
      <c r="A10" s="114">
        <v>1</v>
      </c>
      <c r="B10" s="111"/>
      <c r="C10" s="115" t="str">
        <f t="array" ref="C10">CONCATENATE(INDEX(абитуриенты!$A$2:$AT$3,MATCH(заявление!D1,абитуриенты!$A$2:$A$3,0),42)," (",INDEX(абитуриенты!$A$2:$AT$3,MATCH(заявление!D1,абитуриенты!$A$2:$A$3,0),43),", ",IF(INDEX(абитуриенты!$A$2:$AT$3,MATCH(заявление!D1,абитуриенты!$A$2:$A$3,0),8)="Ж","гражданка ","гражданин "),заявление!F5, ")")</f>
        <v>Yang  Haobo  (да, гражданин Китайской Народной Республики)</v>
      </c>
      <c r="D10" s="115" t="str">
        <f t="array" ref="D10">IF(INDEX(абитуриенты!$A$2:$AT$3, MATCH(заявление!D1,абитуриенты!$A$2:$A$3,0),29)=0,J10,J9)</f>
        <v>По результатам собеседования, протокол заседания экзаменнационной комиссии по учебной дисциплине 'Русский язык' от 30.11.2024 № 243.</v>
      </c>
      <c r="E10" s="230" t="s">
        <v>198</v>
      </c>
      <c r="F10" s="205"/>
      <c r="G10" s="114" t="s">
        <v>198</v>
      </c>
      <c r="H10" s="114" t="s">
        <v>198</v>
      </c>
      <c r="I10" s="114" t="s">
        <v>199</v>
      </c>
      <c r="J10" s="112" t="str">
        <f t="array" ref="J10">CONCATENATE("По результатам собеседования, протокол заседания экзаменнационной комиссии по учебной дисциплине 'Русский язык' от ", INDEX(абитуриенты!$A$2:$AT$3, MATCH(заявление!D1,абитуриенты!$A$2:$A$3,0),30),IF( INDEX(абитуриенты!$A$2:$AT$3, MATCH(заявление!D1,абитуриенты!$A$2:$A$3,0),31)=0,".",CONCATENATE(" и дополнительного собеседования, протокол заседания экзаменнационной комиссии по дисциплине 'Творчество' от ",INDEX(абитуриенты!$A$2:$AT$3, MATCH(заявление!D1,абитуриенты!$A$2:$A$3,0),31),".")))</f>
        <v>По результатам собеседования, протокол заседания экзаменнационной комиссии по учебной дисциплине 'Русский язык' от 30.11.2024 № 243.</v>
      </c>
      <c r="K10" s="113"/>
      <c r="L10" s="113"/>
      <c r="M10" s="113"/>
      <c r="N10" s="113"/>
      <c r="O10" s="113"/>
      <c r="P10" s="113"/>
      <c r="Q10" s="113"/>
      <c r="R10" s="103"/>
      <c r="S10" s="103"/>
      <c r="T10" s="103"/>
      <c r="U10" s="103"/>
      <c r="V10" s="103"/>
      <c r="W10" s="103"/>
      <c r="X10" s="103"/>
      <c r="Y10" s="103"/>
      <c r="Z10" s="103"/>
    </row>
    <row r="11" spans="1:26" ht="18.75" customHeight="1" x14ac:dyDescent="0.3">
      <c r="A11" s="108"/>
      <c r="B11" s="108"/>
      <c r="C11" s="108"/>
      <c r="D11" s="108"/>
      <c r="E11" s="108"/>
      <c r="F11" s="108"/>
      <c r="G11" s="108"/>
      <c r="H11" s="108"/>
      <c r="I11" s="108"/>
      <c r="J11" s="116"/>
      <c r="K11" s="113"/>
      <c r="L11" s="113"/>
      <c r="M11" s="113"/>
      <c r="N11" s="113"/>
      <c r="O11" s="113"/>
      <c r="P11" s="113"/>
      <c r="Q11" s="113"/>
      <c r="R11" s="103"/>
      <c r="S11" s="103"/>
      <c r="T11" s="103"/>
      <c r="U11" s="103"/>
      <c r="V11" s="103"/>
      <c r="W11" s="103"/>
      <c r="X11" s="103"/>
      <c r="Y11" s="103"/>
      <c r="Z11" s="103"/>
    </row>
    <row r="12" spans="1:26" ht="19.5" customHeight="1" x14ac:dyDescent="0.3">
      <c r="A12" s="117"/>
      <c r="B12" s="213" t="s">
        <v>200</v>
      </c>
      <c r="C12" s="189"/>
      <c r="D12" s="189"/>
      <c r="E12" s="231"/>
      <c r="F12" s="178"/>
      <c r="G12" s="178"/>
      <c r="H12" s="224" t="s">
        <v>201</v>
      </c>
      <c r="I12" s="189"/>
      <c r="J12" s="224" t="s">
        <v>83</v>
      </c>
      <c r="K12" s="189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</row>
    <row r="13" spans="1:26" ht="13.5" customHeight="1" x14ac:dyDescent="0.3">
      <c r="A13" s="108"/>
      <c r="B13" s="103"/>
      <c r="C13" s="103"/>
      <c r="D13" s="103"/>
      <c r="E13" s="232" t="s">
        <v>121</v>
      </c>
      <c r="F13" s="178"/>
      <c r="G13" s="178"/>
      <c r="H13" s="103"/>
      <c r="I13" s="103"/>
      <c r="J13" s="225" t="s">
        <v>202</v>
      </c>
      <c r="K13" s="189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</row>
    <row r="14" spans="1:26" ht="36.75" customHeight="1" x14ac:dyDescent="0.3">
      <c r="A14" s="108"/>
      <c r="B14" s="103"/>
      <c r="C14" s="103"/>
      <c r="D14" s="103"/>
      <c r="E14" s="226" t="s">
        <v>120</v>
      </c>
      <c r="F14" s="189"/>
      <c r="G14" s="189"/>
      <c r="H14" s="103" t="s">
        <v>83</v>
      </c>
      <c r="I14" s="103"/>
      <c r="J14" s="224" t="s">
        <v>83</v>
      </c>
      <c r="K14" s="189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</row>
    <row r="15" spans="1:26" ht="21" customHeight="1" x14ac:dyDescent="0.3">
      <c r="A15" s="108"/>
      <c r="B15" s="107" t="str">
        <f>заявление!A44</f>
        <v>Декан ФТУГ</v>
      </c>
      <c r="C15" s="107"/>
      <c r="D15" s="107"/>
      <c r="E15" s="227"/>
      <c r="F15" s="178"/>
      <c r="G15" s="178"/>
      <c r="H15" s="107" t="str">
        <f>заявление!G44</f>
        <v>Г.М. Бровка</v>
      </c>
      <c r="I15" s="108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</row>
    <row r="16" spans="1:26" ht="20.25" customHeight="1" outlineLevel="1" x14ac:dyDescent="0.3">
      <c r="A16" s="108"/>
      <c r="B16" s="228" t="str">
        <f>заявление!B55</f>
        <v>Декан ФМС</v>
      </c>
      <c r="C16" s="189"/>
      <c r="D16" s="107"/>
      <c r="E16" s="227"/>
      <c r="F16" s="178"/>
      <c r="G16" s="178"/>
      <c r="H16" s="107" t="str">
        <f>заявление!H55</f>
        <v>П.И. Ширвель</v>
      </c>
      <c r="I16" s="108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</row>
    <row r="17" spans="1:26" ht="21.75" customHeight="1" x14ac:dyDescent="0.3">
      <c r="A17" s="108"/>
      <c r="B17" s="228" t="s">
        <v>203</v>
      </c>
      <c r="C17" s="189"/>
      <c r="D17" s="107"/>
      <c r="E17" s="227"/>
      <c r="F17" s="178"/>
      <c r="G17" s="178"/>
      <c r="H17" s="107" t="s">
        <v>204</v>
      </c>
      <c r="I17" s="108"/>
      <c r="J17" s="118" t="s">
        <v>205</v>
      </c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</row>
    <row r="18" spans="1:26" ht="14.4" x14ac:dyDescent="0.3">
      <c r="A18" s="103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</row>
    <row r="19" spans="1:26" ht="15.6" x14ac:dyDescent="0.3">
      <c r="A19" s="103"/>
      <c r="B19" s="103"/>
      <c r="C19" s="103"/>
      <c r="D19" s="103"/>
      <c r="E19" s="103"/>
      <c r="F19" s="103"/>
      <c r="G19" s="103"/>
      <c r="H19" s="103"/>
      <c r="I19" s="103"/>
      <c r="J19" s="107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</row>
    <row r="20" spans="1:26" ht="14.4" x14ac:dyDescent="0.3">
      <c r="A20" s="103"/>
      <c r="B20" s="103"/>
      <c r="C20" s="103"/>
      <c r="D20" s="103"/>
      <c r="E20" s="103"/>
      <c r="F20" s="103"/>
      <c r="G20" s="103"/>
      <c r="H20" s="103" t="s">
        <v>206</v>
      </c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</row>
    <row r="21" spans="1:26" ht="15.75" customHeight="1" x14ac:dyDescent="0.3">
      <c r="A21" s="103"/>
      <c r="B21" s="103"/>
      <c r="C21" s="103"/>
      <c r="D21" s="103"/>
      <c r="E21" s="103"/>
      <c r="F21" s="103"/>
      <c r="G21" s="103"/>
      <c r="H21" s="103" t="s">
        <v>206</v>
      </c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</row>
    <row r="22" spans="1:26" ht="15.75" customHeight="1" x14ac:dyDescent="0.3">
      <c r="A22" s="103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</row>
    <row r="23" spans="1:26" ht="15.75" customHeight="1" x14ac:dyDescent="0.3">
      <c r="A23" s="103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</row>
    <row r="24" spans="1:26" ht="15.75" customHeight="1" x14ac:dyDescent="0.3">
      <c r="A24" s="103"/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</row>
    <row r="25" spans="1:26" ht="15.75" customHeight="1" x14ac:dyDescent="0.3">
      <c r="A25" s="103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</row>
    <row r="26" spans="1:26" ht="15.75" customHeight="1" x14ac:dyDescent="0.3">
      <c r="A26" s="103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</row>
    <row r="27" spans="1:26" ht="15.75" customHeight="1" x14ac:dyDescent="0.3">
      <c r="A27" s="103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</row>
    <row r="28" spans="1:26" ht="15.75" customHeight="1" x14ac:dyDescent="0.3">
      <c r="A28" s="103"/>
      <c r="B28" s="103"/>
      <c r="C28" s="103"/>
      <c r="D28" s="103"/>
      <c r="E28" s="103"/>
      <c r="F28" s="103" t="s">
        <v>83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</row>
    <row r="29" spans="1:26" ht="15.75" customHeight="1" x14ac:dyDescent="0.3">
      <c r="A29" s="103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</row>
    <row r="30" spans="1:26" ht="15.75" customHeight="1" x14ac:dyDescent="0.3">
      <c r="A30" s="103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</row>
    <row r="31" spans="1:26" ht="15.75" customHeight="1" x14ac:dyDescent="0.3">
      <c r="A31" s="103"/>
      <c r="B31" s="103"/>
      <c r="C31" s="103"/>
      <c r="D31" s="103" t="s">
        <v>207</v>
      </c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</row>
    <row r="32" spans="1:26" ht="15.75" customHeight="1" x14ac:dyDescent="0.3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</row>
    <row r="33" spans="1:26" ht="15.75" customHeight="1" x14ac:dyDescent="0.3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</row>
    <row r="34" spans="1:26" ht="15.75" customHeight="1" x14ac:dyDescent="0.3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</row>
    <row r="35" spans="1:26" ht="15.75" customHeight="1" x14ac:dyDescent="0.3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</row>
    <row r="36" spans="1:26" ht="15.75" customHeight="1" x14ac:dyDescent="0.3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</row>
    <row r="37" spans="1:26" ht="15.75" customHeight="1" x14ac:dyDescent="0.3">
      <c r="A37" s="103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</row>
    <row r="38" spans="1:26" ht="15.75" customHeight="1" x14ac:dyDescent="0.3">
      <c r="A38" s="103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</row>
    <row r="39" spans="1:26" ht="15.75" customHeight="1" x14ac:dyDescent="0.3">
      <c r="A39" s="103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</row>
    <row r="40" spans="1:26" ht="15.75" customHeight="1" x14ac:dyDescent="0.3">
      <c r="A40" s="103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</row>
    <row r="41" spans="1:26" ht="15.75" customHeight="1" x14ac:dyDescent="0.3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</row>
    <row r="42" spans="1:26" ht="15.75" customHeight="1" x14ac:dyDescent="0.3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</row>
    <row r="43" spans="1:26" ht="15.75" customHeight="1" x14ac:dyDescent="0.3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</row>
    <row r="44" spans="1:26" ht="15.75" customHeight="1" x14ac:dyDescent="0.3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</row>
    <row r="45" spans="1:26" ht="15.75" customHeight="1" x14ac:dyDescent="0.3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</row>
    <row r="46" spans="1:26" ht="15.75" customHeight="1" x14ac:dyDescent="0.3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</row>
    <row r="47" spans="1:26" ht="15.75" customHeight="1" x14ac:dyDescent="0.3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</row>
    <row r="48" spans="1:26" ht="15.75" customHeight="1" x14ac:dyDescent="0.3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</row>
    <row r="49" spans="1:26" ht="15.75" customHeight="1" x14ac:dyDescent="0.3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</row>
    <row r="50" spans="1:26" ht="15.75" customHeight="1" x14ac:dyDescent="0.3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</row>
    <row r="51" spans="1:26" ht="15.75" customHeight="1" x14ac:dyDescent="0.3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</row>
    <row r="52" spans="1:26" ht="15.75" customHeight="1" x14ac:dyDescent="0.3">
      <c r="A52" s="103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</row>
    <row r="53" spans="1:26" ht="15.75" customHeight="1" x14ac:dyDescent="0.3">
      <c r="A53" s="103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</row>
    <row r="54" spans="1:26" ht="15.75" customHeight="1" x14ac:dyDescent="0.3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</row>
    <row r="55" spans="1:26" ht="15.75" customHeight="1" x14ac:dyDescent="0.3">
      <c r="A55" s="103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</row>
    <row r="56" spans="1:26" ht="15.75" customHeight="1" x14ac:dyDescent="0.3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</row>
    <row r="57" spans="1:26" ht="15.75" customHeight="1" x14ac:dyDescent="0.3">
      <c r="A57" s="103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</row>
    <row r="58" spans="1:26" ht="15.75" customHeight="1" x14ac:dyDescent="0.3">
      <c r="A58" s="103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</row>
    <row r="59" spans="1:26" ht="15.75" customHeight="1" x14ac:dyDescent="0.3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</row>
    <row r="60" spans="1:26" ht="15.75" customHeight="1" x14ac:dyDescent="0.3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</row>
    <row r="61" spans="1:26" ht="15.75" customHeight="1" x14ac:dyDescent="0.3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</row>
    <row r="62" spans="1:26" ht="15.75" customHeight="1" x14ac:dyDescent="0.3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</row>
    <row r="63" spans="1:26" ht="15.75" customHeight="1" x14ac:dyDescent="0.3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</row>
    <row r="64" spans="1:26" ht="15.75" customHeight="1" x14ac:dyDescent="0.3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</row>
    <row r="65" spans="1:26" ht="15.75" customHeight="1" x14ac:dyDescent="0.3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ht="15.75" customHeight="1" x14ac:dyDescent="0.3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ht="15.75" customHeight="1" x14ac:dyDescent="0.3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ht="15.75" customHeight="1" x14ac:dyDescent="0.3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ht="15.75" customHeight="1" x14ac:dyDescent="0.3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5.75" customHeight="1" x14ac:dyDescent="0.3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ht="15.75" customHeight="1" x14ac:dyDescent="0.3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ht="15.75" customHeight="1" x14ac:dyDescent="0.3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</row>
    <row r="73" spans="1:26" ht="15.75" customHeight="1" x14ac:dyDescent="0.3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</row>
    <row r="74" spans="1:26" ht="15.75" customHeight="1" x14ac:dyDescent="0.3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</row>
    <row r="75" spans="1:26" ht="15.75" customHeight="1" x14ac:dyDescent="0.3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</row>
    <row r="76" spans="1:26" ht="15.75" customHeight="1" x14ac:dyDescent="0.3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</row>
    <row r="77" spans="1:26" ht="15.75" customHeight="1" x14ac:dyDescent="0.3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</row>
    <row r="78" spans="1:26" ht="15.75" customHeight="1" x14ac:dyDescent="0.3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</row>
    <row r="79" spans="1:26" ht="15.75" customHeight="1" x14ac:dyDescent="0.3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</row>
    <row r="80" spans="1:26" ht="15.75" customHeight="1" x14ac:dyDescent="0.3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</row>
    <row r="81" spans="1:26" ht="15.75" customHeight="1" x14ac:dyDescent="0.3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</row>
    <row r="82" spans="1:26" ht="15.75" customHeight="1" x14ac:dyDescent="0.3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</row>
    <row r="83" spans="1:26" ht="15.75" customHeight="1" x14ac:dyDescent="0.3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</row>
    <row r="84" spans="1:26" ht="15.75" customHeight="1" x14ac:dyDescent="0.3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</row>
    <row r="85" spans="1:26" ht="15.75" customHeight="1" x14ac:dyDescent="0.3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</row>
    <row r="86" spans="1:26" ht="15.75" customHeight="1" x14ac:dyDescent="0.3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</row>
    <row r="87" spans="1:26" ht="15.75" customHeight="1" x14ac:dyDescent="0.3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</row>
    <row r="88" spans="1:26" ht="15.75" customHeight="1" x14ac:dyDescent="0.3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</row>
    <row r="89" spans="1:26" ht="15.75" customHeight="1" x14ac:dyDescent="0.3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</row>
    <row r="90" spans="1:26" ht="15.75" customHeight="1" x14ac:dyDescent="0.3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</row>
    <row r="91" spans="1:26" ht="15.75" customHeight="1" x14ac:dyDescent="0.3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</row>
    <row r="92" spans="1:26" ht="15.75" customHeight="1" x14ac:dyDescent="0.3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</row>
    <row r="93" spans="1:26" ht="15.75" customHeight="1" x14ac:dyDescent="0.3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</row>
    <row r="94" spans="1:26" ht="15.75" customHeight="1" x14ac:dyDescent="0.3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</row>
    <row r="95" spans="1:26" ht="15.75" customHeight="1" x14ac:dyDescent="0.3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</row>
    <row r="96" spans="1:26" ht="15.75" customHeight="1" x14ac:dyDescent="0.3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</row>
    <row r="97" spans="1:26" ht="15.75" customHeight="1" x14ac:dyDescent="0.3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</row>
    <row r="98" spans="1:26" ht="15.75" customHeight="1" x14ac:dyDescent="0.3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</row>
    <row r="99" spans="1:26" ht="15.75" customHeight="1" x14ac:dyDescent="0.3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</row>
    <row r="100" spans="1:26" ht="15.75" customHeight="1" x14ac:dyDescent="0.3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</row>
    <row r="101" spans="1:26" ht="15.75" customHeight="1" x14ac:dyDescent="0.3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</row>
    <row r="102" spans="1:26" ht="15.75" customHeight="1" x14ac:dyDescent="0.3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</row>
    <row r="103" spans="1:26" ht="15.75" customHeight="1" x14ac:dyDescent="0.3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</row>
    <row r="104" spans="1:26" ht="15.75" customHeight="1" x14ac:dyDescent="0.3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</row>
    <row r="105" spans="1:26" ht="15.75" customHeight="1" x14ac:dyDescent="0.3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</row>
    <row r="106" spans="1:26" ht="15.75" customHeight="1" x14ac:dyDescent="0.3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</row>
    <row r="107" spans="1:26" ht="15.75" customHeight="1" x14ac:dyDescent="0.3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</row>
    <row r="108" spans="1:26" ht="15.75" customHeight="1" x14ac:dyDescent="0.3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</row>
    <row r="109" spans="1:26" ht="15.75" customHeight="1" x14ac:dyDescent="0.3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</row>
    <row r="110" spans="1:26" ht="15.75" customHeight="1" x14ac:dyDescent="0.3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</row>
    <row r="111" spans="1:26" ht="15.75" customHeight="1" x14ac:dyDescent="0.3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</row>
    <row r="112" spans="1:26" ht="15.75" customHeight="1" x14ac:dyDescent="0.3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</row>
    <row r="113" spans="1:26" ht="15.75" customHeight="1" x14ac:dyDescent="0.3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</row>
    <row r="114" spans="1:26" ht="15.75" customHeight="1" x14ac:dyDescent="0.3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</row>
    <row r="115" spans="1:26" ht="15.75" customHeight="1" x14ac:dyDescent="0.3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</row>
    <row r="116" spans="1:26" ht="15.75" customHeight="1" x14ac:dyDescent="0.3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</row>
    <row r="117" spans="1:26" ht="15.75" customHeight="1" x14ac:dyDescent="0.3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</row>
    <row r="118" spans="1:26" ht="15.75" customHeight="1" x14ac:dyDescent="0.3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</row>
    <row r="119" spans="1:26" ht="15.75" customHeight="1" x14ac:dyDescent="0.3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</row>
    <row r="120" spans="1:26" ht="15.75" customHeight="1" x14ac:dyDescent="0.3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</row>
    <row r="121" spans="1:26" ht="15.75" customHeight="1" x14ac:dyDescent="0.3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</row>
    <row r="122" spans="1:26" ht="15.75" customHeight="1" x14ac:dyDescent="0.3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</row>
    <row r="123" spans="1:26" ht="15.75" customHeight="1" x14ac:dyDescent="0.3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</row>
    <row r="124" spans="1:26" ht="15.75" customHeight="1" x14ac:dyDescent="0.3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</row>
    <row r="125" spans="1:26" ht="15.75" customHeight="1" x14ac:dyDescent="0.3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</row>
    <row r="126" spans="1:26" ht="15.75" customHeight="1" x14ac:dyDescent="0.3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</row>
    <row r="127" spans="1:26" ht="15.75" customHeight="1" x14ac:dyDescent="0.3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</row>
    <row r="128" spans="1:26" ht="15.75" customHeight="1" x14ac:dyDescent="0.3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</row>
    <row r="129" spans="1:26" ht="15.75" customHeight="1" x14ac:dyDescent="0.3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</row>
    <row r="130" spans="1:26" ht="15.75" customHeight="1" x14ac:dyDescent="0.3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</row>
    <row r="131" spans="1:26" ht="15.75" customHeight="1" x14ac:dyDescent="0.3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</row>
    <row r="132" spans="1:26" ht="15.75" customHeight="1" x14ac:dyDescent="0.3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</row>
    <row r="133" spans="1:26" ht="15.75" customHeight="1" x14ac:dyDescent="0.3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</row>
    <row r="134" spans="1:26" ht="15.75" customHeight="1" x14ac:dyDescent="0.3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</row>
    <row r="135" spans="1:26" ht="15.75" customHeight="1" x14ac:dyDescent="0.3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</row>
    <row r="136" spans="1:26" ht="15.75" customHeight="1" x14ac:dyDescent="0.3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</row>
    <row r="137" spans="1:26" ht="15.75" customHeight="1" x14ac:dyDescent="0.3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</row>
    <row r="138" spans="1:26" ht="15.75" customHeight="1" x14ac:dyDescent="0.3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</row>
    <row r="139" spans="1:26" ht="15.75" customHeight="1" x14ac:dyDescent="0.3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</row>
    <row r="140" spans="1:26" ht="15.75" customHeight="1" x14ac:dyDescent="0.3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</row>
    <row r="141" spans="1:26" ht="15.75" customHeight="1" x14ac:dyDescent="0.3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</row>
    <row r="142" spans="1:26" ht="15.75" customHeight="1" x14ac:dyDescent="0.3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</row>
    <row r="143" spans="1:26" ht="15.75" customHeight="1" x14ac:dyDescent="0.3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</row>
    <row r="144" spans="1:26" ht="15.75" customHeight="1" x14ac:dyDescent="0.3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</row>
    <row r="145" spans="1:26" ht="15.75" customHeight="1" x14ac:dyDescent="0.3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</row>
    <row r="146" spans="1:26" ht="15.75" customHeight="1" x14ac:dyDescent="0.3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</row>
    <row r="147" spans="1:26" ht="15.75" customHeight="1" x14ac:dyDescent="0.3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</row>
    <row r="148" spans="1:26" ht="15.75" customHeight="1" x14ac:dyDescent="0.3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</row>
    <row r="149" spans="1:26" ht="15.75" customHeight="1" x14ac:dyDescent="0.3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</row>
    <row r="150" spans="1:26" ht="15.75" customHeight="1" x14ac:dyDescent="0.3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</row>
    <row r="151" spans="1:26" ht="15.75" customHeight="1" x14ac:dyDescent="0.3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</row>
    <row r="152" spans="1:26" ht="15.75" customHeight="1" x14ac:dyDescent="0.3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</row>
    <row r="153" spans="1:26" ht="15.75" customHeight="1" x14ac:dyDescent="0.3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</row>
    <row r="154" spans="1:26" ht="15.75" customHeight="1" x14ac:dyDescent="0.3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</row>
    <row r="155" spans="1:26" ht="15.75" customHeight="1" x14ac:dyDescent="0.3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</row>
    <row r="156" spans="1:26" ht="15.75" customHeight="1" x14ac:dyDescent="0.3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</row>
    <row r="157" spans="1:26" ht="15.75" customHeight="1" x14ac:dyDescent="0.3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</row>
    <row r="158" spans="1:26" ht="15.75" customHeight="1" x14ac:dyDescent="0.3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</row>
    <row r="159" spans="1:26" ht="15.75" customHeight="1" x14ac:dyDescent="0.3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</row>
    <row r="160" spans="1:26" ht="15.75" customHeight="1" x14ac:dyDescent="0.3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</row>
    <row r="161" spans="1:26" ht="15.75" customHeight="1" x14ac:dyDescent="0.3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</row>
    <row r="162" spans="1:26" ht="15.75" customHeight="1" x14ac:dyDescent="0.3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</row>
    <row r="163" spans="1:26" ht="15.75" customHeight="1" x14ac:dyDescent="0.3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</row>
    <row r="164" spans="1:26" ht="15.75" customHeight="1" x14ac:dyDescent="0.3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</row>
    <row r="165" spans="1:26" ht="15.75" customHeight="1" x14ac:dyDescent="0.3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</row>
    <row r="166" spans="1:26" ht="15.75" customHeight="1" x14ac:dyDescent="0.3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</row>
    <row r="167" spans="1:26" ht="15.75" customHeight="1" x14ac:dyDescent="0.3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</row>
    <row r="168" spans="1:26" ht="15.75" customHeight="1" x14ac:dyDescent="0.3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</row>
    <row r="169" spans="1:26" ht="15.75" customHeight="1" x14ac:dyDescent="0.3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</row>
    <row r="170" spans="1:26" ht="15.75" customHeight="1" x14ac:dyDescent="0.3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</row>
    <row r="171" spans="1:26" ht="15.75" customHeight="1" x14ac:dyDescent="0.3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</row>
    <row r="172" spans="1:26" ht="15.75" customHeight="1" x14ac:dyDescent="0.3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</row>
    <row r="173" spans="1:26" ht="15.75" customHeight="1" x14ac:dyDescent="0.3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</row>
    <row r="174" spans="1:26" ht="15.75" customHeight="1" x14ac:dyDescent="0.3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</row>
    <row r="175" spans="1:26" ht="15.75" customHeight="1" x14ac:dyDescent="0.3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</row>
    <row r="176" spans="1:26" ht="15.75" customHeight="1" x14ac:dyDescent="0.3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</row>
    <row r="177" spans="1:26" ht="15.75" customHeight="1" x14ac:dyDescent="0.3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</row>
    <row r="178" spans="1:26" ht="15.75" customHeight="1" x14ac:dyDescent="0.3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</row>
    <row r="179" spans="1:26" ht="15.75" customHeight="1" x14ac:dyDescent="0.3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</row>
    <row r="180" spans="1:26" ht="15.75" customHeight="1" x14ac:dyDescent="0.3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</row>
    <row r="181" spans="1:26" ht="15.75" customHeight="1" x14ac:dyDescent="0.3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</row>
    <row r="182" spans="1:26" ht="15.75" customHeight="1" x14ac:dyDescent="0.3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</row>
    <row r="183" spans="1:26" ht="15.75" customHeight="1" x14ac:dyDescent="0.3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</row>
    <row r="184" spans="1:26" ht="15.75" customHeight="1" x14ac:dyDescent="0.3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</row>
    <row r="185" spans="1:26" ht="15.75" customHeight="1" x14ac:dyDescent="0.3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</row>
    <row r="186" spans="1:26" ht="15.75" customHeight="1" x14ac:dyDescent="0.3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</row>
    <row r="187" spans="1:26" ht="15.75" customHeight="1" x14ac:dyDescent="0.3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</row>
    <row r="188" spans="1:26" ht="15.75" customHeight="1" x14ac:dyDescent="0.3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</row>
    <row r="189" spans="1:26" ht="15.75" customHeight="1" x14ac:dyDescent="0.3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</row>
    <row r="190" spans="1:26" ht="15.75" customHeight="1" x14ac:dyDescent="0.3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</row>
    <row r="191" spans="1:26" ht="15.75" customHeight="1" x14ac:dyDescent="0.3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</row>
    <row r="192" spans="1:26" ht="15.75" customHeight="1" x14ac:dyDescent="0.3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</row>
    <row r="193" spans="1:26" ht="15.75" customHeight="1" x14ac:dyDescent="0.3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</row>
    <row r="194" spans="1:26" ht="15.75" customHeight="1" x14ac:dyDescent="0.3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</row>
    <row r="195" spans="1:26" ht="15.75" customHeight="1" x14ac:dyDescent="0.3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</row>
    <row r="196" spans="1:26" ht="15.75" customHeight="1" x14ac:dyDescent="0.3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</row>
    <row r="197" spans="1:26" ht="15.75" customHeight="1" x14ac:dyDescent="0.3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</row>
    <row r="198" spans="1:26" ht="15.75" customHeight="1" x14ac:dyDescent="0.3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</row>
    <row r="199" spans="1:26" ht="15.75" customHeight="1" x14ac:dyDescent="0.3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</row>
    <row r="200" spans="1:26" ht="15.75" customHeight="1" x14ac:dyDescent="0.3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</row>
    <row r="201" spans="1:26" ht="15.75" customHeight="1" x14ac:dyDescent="0.3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</row>
    <row r="202" spans="1:26" ht="15.75" customHeight="1" x14ac:dyDescent="0.3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</row>
    <row r="203" spans="1:26" ht="15.75" customHeight="1" x14ac:dyDescent="0.3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</row>
    <row r="204" spans="1:26" ht="15.75" customHeight="1" x14ac:dyDescent="0.3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</row>
    <row r="205" spans="1:26" ht="15.75" customHeight="1" x14ac:dyDescent="0.3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</row>
    <row r="206" spans="1:26" ht="15.75" customHeight="1" x14ac:dyDescent="0.3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</row>
    <row r="207" spans="1:26" ht="15.75" customHeight="1" x14ac:dyDescent="0.3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</row>
    <row r="208" spans="1:26" ht="15.75" customHeight="1" x14ac:dyDescent="0.3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</row>
    <row r="209" spans="1:26" ht="15.75" customHeight="1" x14ac:dyDescent="0.3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</row>
    <row r="210" spans="1:26" ht="15.75" customHeight="1" x14ac:dyDescent="0.3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</row>
    <row r="211" spans="1:26" ht="15.75" customHeight="1" x14ac:dyDescent="0.3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</row>
    <row r="212" spans="1:26" ht="15.75" customHeight="1" x14ac:dyDescent="0.3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</row>
    <row r="213" spans="1:26" ht="15.75" customHeight="1" x14ac:dyDescent="0.3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</row>
    <row r="214" spans="1:26" ht="15.75" customHeight="1" x14ac:dyDescent="0.3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</row>
    <row r="215" spans="1:26" ht="15.75" customHeight="1" x14ac:dyDescent="0.3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</row>
    <row r="216" spans="1:26" ht="15.75" customHeight="1" x14ac:dyDescent="0.3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</row>
    <row r="217" spans="1:26" ht="15.75" customHeight="1" x14ac:dyDescent="0.3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</row>
    <row r="218" spans="1:26" ht="15.75" customHeight="1" x14ac:dyDescent="0.3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</row>
    <row r="219" spans="1:26" ht="15.75" customHeight="1" x14ac:dyDescent="0.3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</row>
    <row r="220" spans="1:26" ht="15.75" customHeight="1" x14ac:dyDescent="0.3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</row>
    <row r="221" spans="1:26" ht="15.75" customHeight="1" x14ac:dyDescent="0.3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</row>
    <row r="222" spans="1:26" ht="15.75" customHeight="1" x14ac:dyDescent="0.3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</row>
    <row r="223" spans="1:26" ht="15.75" customHeight="1" x14ac:dyDescent="0.3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</row>
    <row r="224" spans="1:26" ht="15.75" customHeight="1" x14ac:dyDescent="0.3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</row>
    <row r="225" spans="1:26" ht="15.75" customHeight="1" x14ac:dyDescent="0.3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</row>
    <row r="226" spans="1:26" ht="15.75" customHeight="1" x14ac:dyDescent="0.3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</row>
    <row r="227" spans="1:26" ht="15.75" customHeight="1" x14ac:dyDescent="0.3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</row>
    <row r="228" spans="1:26" ht="15.75" customHeight="1" x14ac:dyDescent="0.3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</row>
    <row r="229" spans="1:26" ht="15.75" customHeight="1" x14ac:dyDescent="0.3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</row>
    <row r="230" spans="1:26" ht="15.75" customHeight="1" x14ac:dyDescent="0.3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</row>
    <row r="231" spans="1:26" ht="15.75" customHeight="1" x14ac:dyDescent="0.3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</row>
    <row r="232" spans="1:26" ht="15.75" customHeight="1" x14ac:dyDescent="0.3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</row>
    <row r="233" spans="1:26" ht="15.75" customHeight="1" x14ac:dyDescent="0.3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</row>
    <row r="234" spans="1:26" ht="15.75" customHeight="1" x14ac:dyDescent="0.3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</row>
    <row r="235" spans="1:26" ht="15.75" customHeight="1" x14ac:dyDescent="0.3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</row>
    <row r="236" spans="1:26" ht="15.75" customHeight="1" x14ac:dyDescent="0.3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</row>
    <row r="237" spans="1:26" ht="15.75" customHeight="1" x14ac:dyDescent="0.3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</row>
    <row r="238" spans="1:26" ht="15.75" customHeight="1" x14ac:dyDescent="0.3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</row>
    <row r="239" spans="1:26" ht="15.75" customHeight="1" x14ac:dyDescent="0.3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</row>
    <row r="240" spans="1:26" ht="15.75" customHeight="1" x14ac:dyDescent="0.3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</row>
    <row r="241" spans="1:26" ht="15.75" customHeight="1" x14ac:dyDescent="0.3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</row>
    <row r="242" spans="1:26" ht="15.75" customHeight="1" x14ac:dyDescent="0.3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</row>
    <row r="243" spans="1:26" ht="15.75" customHeight="1" x14ac:dyDescent="0.3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</row>
    <row r="244" spans="1:26" ht="15.75" customHeight="1" x14ac:dyDescent="0.3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</row>
    <row r="245" spans="1:26" ht="15.75" customHeight="1" x14ac:dyDescent="0.3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</row>
    <row r="246" spans="1:26" ht="15.75" customHeight="1" x14ac:dyDescent="0.3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</row>
    <row r="247" spans="1:26" ht="15.75" customHeight="1" x14ac:dyDescent="0.3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</row>
    <row r="248" spans="1:26" ht="15.75" customHeight="1" x14ac:dyDescent="0.3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</row>
    <row r="249" spans="1:26" ht="15.75" customHeight="1" x14ac:dyDescent="0.3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</row>
    <row r="250" spans="1:26" ht="15.75" customHeight="1" x14ac:dyDescent="0.3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</row>
    <row r="251" spans="1:26" ht="15.75" customHeight="1" x14ac:dyDescent="0.3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</row>
    <row r="252" spans="1:26" ht="15.75" customHeight="1" x14ac:dyDescent="0.3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</row>
    <row r="253" spans="1:26" ht="15.75" customHeight="1" x14ac:dyDescent="0.3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</row>
    <row r="254" spans="1:26" ht="15.75" customHeight="1" x14ac:dyDescent="0.3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</row>
    <row r="255" spans="1:26" ht="15.75" customHeight="1" x14ac:dyDescent="0.3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</row>
    <row r="256" spans="1:26" ht="15.75" customHeight="1" x14ac:dyDescent="0.3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</row>
    <row r="257" spans="1:26" ht="15.75" customHeight="1" x14ac:dyDescent="0.3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</row>
    <row r="258" spans="1:26" ht="15.75" customHeight="1" x14ac:dyDescent="0.3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</row>
    <row r="259" spans="1:26" ht="15.75" customHeight="1" x14ac:dyDescent="0.3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</row>
    <row r="260" spans="1:26" ht="15.75" customHeight="1" x14ac:dyDescent="0.3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</row>
    <row r="261" spans="1:26" ht="15.75" customHeight="1" x14ac:dyDescent="0.3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</row>
    <row r="262" spans="1:26" ht="15.75" customHeight="1" x14ac:dyDescent="0.3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</row>
    <row r="263" spans="1:26" ht="15.75" customHeight="1" x14ac:dyDescent="0.3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</row>
    <row r="264" spans="1:26" ht="15.75" customHeight="1" x14ac:dyDescent="0.3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</row>
    <row r="265" spans="1:26" ht="15.75" customHeight="1" x14ac:dyDescent="0.3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</row>
    <row r="266" spans="1:26" ht="15.75" customHeight="1" x14ac:dyDescent="0.3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</row>
    <row r="267" spans="1:26" ht="15.75" customHeight="1" x14ac:dyDescent="0.3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</row>
    <row r="268" spans="1:26" ht="15.75" customHeight="1" x14ac:dyDescent="0.3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</row>
    <row r="269" spans="1:26" ht="15.75" customHeight="1" x14ac:dyDescent="0.3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</row>
    <row r="270" spans="1:26" ht="15.75" customHeight="1" x14ac:dyDescent="0.3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</row>
    <row r="271" spans="1:26" ht="15.75" customHeight="1" x14ac:dyDescent="0.3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</row>
    <row r="272" spans="1:26" ht="15.75" customHeight="1" x14ac:dyDescent="0.3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</row>
    <row r="273" spans="1:26" ht="15.75" customHeight="1" x14ac:dyDescent="0.3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</row>
    <row r="274" spans="1:26" ht="15.75" customHeight="1" x14ac:dyDescent="0.3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</row>
    <row r="275" spans="1:26" ht="15.75" customHeight="1" x14ac:dyDescent="0.3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</row>
    <row r="276" spans="1:26" ht="15.75" customHeight="1" x14ac:dyDescent="0.3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</row>
    <row r="277" spans="1:26" ht="15.75" customHeight="1" x14ac:dyDescent="0.3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</row>
    <row r="278" spans="1:26" ht="15.75" customHeight="1" x14ac:dyDescent="0.3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</row>
    <row r="279" spans="1:26" ht="15.75" customHeight="1" x14ac:dyDescent="0.3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</row>
    <row r="280" spans="1:26" ht="15.75" customHeight="1" x14ac:dyDescent="0.3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</row>
    <row r="281" spans="1:26" ht="15.75" customHeight="1" x14ac:dyDescent="0.3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</row>
    <row r="282" spans="1:26" ht="15.75" customHeight="1" x14ac:dyDescent="0.3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</row>
    <row r="283" spans="1:26" ht="15.75" customHeight="1" x14ac:dyDescent="0.3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</row>
    <row r="284" spans="1:26" ht="15.75" customHeight="1" x14ac:dyDescent="0.3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</row>
    <row r="285" spans="1:26" ht="15.75" customHeight="1" x14ac:dyDescent="0.3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</row>
    <row r="286" spans="1:26" ht="15.75" customHeight="1" x14ac:dyDescent="0.3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</row>
    <row r="287" spans="1:26" ht="15.75" customHeight="1" x14ac:dyDescent="0.3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</row>
    <row r="288" spans="1:26" ht="15.75" customHeight="1" x14ac:dyDescent="0.3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</row>
    <row r="289" spans="1:26" ht="15.75" customHeight="1" x14ac:dyDescent="0.3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</row>
    <row r="290" spans="1:26" ht="15.75" customHeight="1" x14ac:dyDescent="0.3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</row>
    <row r="291" spans="1:26" ht="15.75" customHeight="1" x14ac:dyDescent="0.3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</row>
    <row r="292" spans="1:26" ht="15.75" customHeight="1" x14ac:dyDescent="0.3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</row>
    <row r="293" spans="1:26" ht="15.75" customHeight="1" x14ac:dyDescent="0.3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</row>
    <row r="294" spans="1:26" ht="15.75" customHeight="1" x14ac:dyDescent="0.3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</row>
    <row r="295" spans="1:26" ht="15.75" customHeight="1" x14ac:dyDescent="0.3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</row>
    <row r="296" spans="1:26" ht="15.75" customHeight="1" x14ac:dyDescent="0.3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</row>
    <row r="297" spans="1:26" ht="15.75" customHeight="1" x14ac:dyDescent="0.3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</row>
    <row r="298" spans="1:26" ht="15.75" customHeight="1" x14ac:dyDescent="0.3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</row>
    <row r="299" spans="1:26" ht="15.75" customHeight="1" x14ac:dyDescent="0.3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</row>
    <row r="300" spans="1:26" ht="15.75" customHeight="1" x14ac:dyDescent="0.3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</row>
    <row r="301" spans="1:26" ht="15.75" customHeight="1" x14ac:dyDescent="0.3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</row>
    <row r="302" spans="1:26" ht="15.75" customHeight="1" x14ac:dyDescent="0.3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</row>
    <row r="303" spans="1:26" ht="15.75" customHeight="1" x14ac:dyDescent="0.3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</row>
    <row r="304" spans="1:26" ht="15.75" customHeight="1" x14ac:dyDescent="0.3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</row>
    <row r="305" spans="1:26" ht="15.75" customHeight="1" x14ac:dyDescent="0.3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</row>
    <row r="306" spans="1:26" ht="15.75" customHeight="1" x14ac:dyDescent="0.3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</row>
    <row r="307" spans="1:26" ht="15.75" customHeight="1" x14ac:dyDescent="0.3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</row>
    <row r="308" spans="1:26" ht="15.75" customHeight="1" x14ac:dyDescent="0.3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</row>
    <row r="309" spans="1:26" ht="15.75" customHeight="1" x14ac:dyDescent="0.3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</row>
    <row r="310" spans="1:26" ht="15.75" customHeight="1" x14ac:dyDescent="0.3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</row>
    <row r="311" spans="1:26" ht="15.75" customHeight="1" x14ac:dyDescent="0.3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</row>
    <row r="312" spans="1:26" ht="15.75" customHeight="1" x14ac:dyDescent="0.3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</row>
    <row r="313" spans="1:26" ht="15.75" customHeight="1" x14ac:dyDescent="0.3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</row>
    <row r="314" spans="1:26" ht="15.75" customHeight="1" x14ac:dyDescent="0.3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</row>
    <row r="315" spans="1:26" ht="15.75" customHeight="1" x14ac:dyDescent="0.3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</row>
    <row r="316" spans="1:26" ht="15.75" customHeight="1" x14ac:dyDescent="0.3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</row>
    <row r="317" spans="1:26" ht="15.75" customHeight="1" x14ac:dyDescent="0.3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</row>
    <row r="318" spans="1:26" ht="15.75" customHeight="1" x14ac:dyDescent="0.3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</row>
    <row r="319" spans="1:26" ht="15.75" customHeight="1" x14ac:dyDescent="0.3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</row>
    <row r="320" spans="1:26" ht="15.75" customHeight="1" x14ac:dyDescent="0.3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</row>
    <row r="321" spans="1:26" ht="15.75" customHeight="1" x14ac:dyDescent="0.3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</row>
    <row r="322" spans="1:26" ht="15.75" customHeight="1" x14ac:dyDescent="0.3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</row>
    <row r="323" spans="1:26" ht="15.75" customHeight="1" x14ac:dyDescent="0.3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</row>
    <row r="324" spans="1:26" ht="15.75" customHeight="1" x14ac:dyDescent="0.3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</row>
    <row r="325" spans="1:26" ht="15.75" customHeight="1" x14ac:dyDescent="0.3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</row>
    <row r="326" spans="1:26" ht="15.75" customHeight="1" x14ac:dyDescent="0.3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</row>
    <row r="327" spans="1:26" ht="15.75" customHeight="1" x14ac:dyDescent="0.3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</row>
    <row r="328" spans="1:26" ht="15.75" customHeight="1" x14ac:dyDescent="0.3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</row>
    <row r="329" spans="1:26" ht="15.75" customHeight="1" x14ac:dyDescent="0.3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</row>
    <row r="330" spans="1:26" ht="15.75" customHeight="1" x14ac:dyDescent="0.3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</row>
    <row r="331" spans="1:26" ht="15.75" customHeight="1" x14ac:dyDescent="0.3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</row>
    <row r="332" spans="1:26" ht="15.75" customHeight="1" x14ac:dyDescent="0.3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</row>
    <row r="333" spans="1:26" ht="15.75" customHeight="1" x14ac:dyDescent="0.3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</row>
    <row r="334" spans="1:26" ht="15.75" customHeight="1" x14ac:dyDescent="0.3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</row>
    <row r="335" spans="1:26" ht="15.75" customHeight="1" x14ac:dyDescent="0.3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</row>
    <row r="336" spans="1:26" ht="15.75" customHeight="1" x14ac:dyDescent="0.3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</row>
    <row r="337" spans="1:26" ht="15.75" customHeight="1" x14ac:dyDescent="0.3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</row>
    <row r="338" spans="1:26" ht="15.75" customHeight="1" x14ac:dyDescent="0.3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</row>
    <row r="339" spans="1:26" ht="15.75" customHeight="1" x14ac:dyDescent="0.3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</row>
    <row r="340" spans="1:26" ht="15.75" customHeight="1" x14ac:dyDescent="0.3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</row>
    <row r="341" spans="1:26" ht="15.75" customHeight="1" x14ac:dyDescent="0.3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</row>
    <row r="342" spans="1:26" ht="15.75" customHeight="1" x14ac:dyDescent="0.3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</row>
    <row r="343" spans="1:26" ht="15.75" customHeight="1" x14ac:dyDescent="0.3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</row>
    <row r="344" spans="1:26" ht="15.75" customHeight="1" x14ac:dyDescent="0.3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</row>
    <row r="345" spans="1:26" ht="15.75" customHeight="1" x14ac:dyDescent="0.3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</row>
    <row r="346" spans="1:26" ht="15.75" customHeight="1" x14ac:dyDescent="0.3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</row>
    <row r="347" spans="1:26" ht="15.75" customHeight="1" x14ac:dyDescent="0.3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</row>
    <row r="348" spans="1:26" ht="15.75" customHeight="1" x14ac:dyDescent="0.3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</row>
    <row r="349" spans="1:26" ht="15.75" customHeight="1" x14ac:dyDescent="0.3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</row>
    <row r="350" spans="1:26" ht="15.75" customHeight="1" x14ac:dyDescent="0.3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</row>
    <row r="351" spans="1:26" ht="15.75" customHeight="1" x14ac:dyDescent="0.3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</row>
    <row r="352" spans="1:26" ht="15.75" customHeight="1" x14ac:dyDescent="0.3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</row>
    <row r="353" spans="1:26" ht="15.75" customHeight="1" x14ac:dyDescent="0.3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</row>
    <row r="354" spans="1:26" ht="15.75" customHeight="1" x14ac:dyDescent="0.3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</row>
    <row r="355" spans="1:26" ht="15.75" customHeight="1" x14ac:dyDescent="0.3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</row>
    <row r="356" spans="1:26" ht="15.75" customHeight="1" x14ac:dyDescent="0.3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</row>
    <row r="357" spans="1:26" ht="15.75" customHeight="1" x14ac:dyDescent="0.3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</row>
    <row r="358" spans="1:26" ht="15.75" customHeight="1" x14ac:dyDescent="0.3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</row>
    <row r="359" spans="1:26" ht="15.75" customHeight="1" x14ac:dyDescent="0.3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</row>
    <row r="360" spans="1:26" ht="15.75" customHeight="1" x14ac:dyDescent="0.3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</row>
    <row r="361" spans="1:26" ht="15.75" customHeight="1" x14ac:dyDescent="0.3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</row>
    <row r="362" spans="1:26" ht="15.75" customHeight="1" x14ac:dyDescent="0.3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</row>
    <row r="363" spans="1:26" ht="15.75" customHeight="1" x14ac:dyDescent="0.3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</row>
    <row r="364" spans="1:26" ht="15.75" customHeight="1" x14ac:dyDescent="0.3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</row>
    <row r="365" spans="1:26" ht="15.75" customHeight="1" x14ac:dyDescent="0.3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</row>
    <row r="366" spans="1:26" ht="15.75" customHeight="1" x14ac:dyDescent="0.3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</row>
    <row r="367" spans="1:26" ht="15.75" customHeight="1" x14ac:dyDescent="0.3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</row>
    <row r="368" spans="1:26" ht="15.75" customHeight="1" x14ac:dyDescent="0.3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</row>
    <row r="369" spans="1:26" ht="15.75" customHeight="1" x14ac:dyDescent="0.3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</row>
    <row r="370" spans="1:26" ht="15.75" customHeight="1" x14ac:dyDescent="0.3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</row>
    <row r="371" spans="1:26" ht="15.75" customHeight="1" x14ac:dyDescent="0.3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</row>
    <row r="372" spans="1:26" ht="15.75" customHeight="1" x14ac:dyDescent="0.3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</row>
    <row r="373" spans="1:26" ht="15.75" customHeight="1" x14ac:dyDescent="0.3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</row>
    <row r="374" spans="1:26" ht="15.75" customHeight="1" x14ac:dyDescent="0.3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</row>
    <row r="375" spans="1:26" ht="15.75" customHeight="1" x14ac:dyDescent="0.3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</row>
    <row r="376" spans="1:26" ht="15.75" customHeight="1" x14ac:dyDescent="0.3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</row>
    <row r="377" spans="1:26" ht="15.75" customHeight="1" x14ac:dyDescent="0.3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</row>
    <row r="378" spans="1:26" ht="15.75" customHeight="1" x14ac:dyDescent="0.3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</row>
    <row r="379" spans="1:26" ht="15.75" customHeight="1" x14ac:dyDescent="0.3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</row>
    <row r="380" spans="1:26" ht="15.75" customHeight="1" x14ac:dyDescent="0.3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</row>
    <row r="381" spans="1:26" ht="15.75" customHeight="1" x14ac:dyDescent="0.3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</row>
    <row r="382" spans="1:26" ht="15.75" customHeight="1" x14ac:dyDescent="0.3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</row>
    <row r="383" spans="1:26" ht="15.75" customHeight="1" x14ac:dyDescent="0.3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</row>
    <row r="384" spans="1:26" ht="15.75" customHeight="1" x14ac:dyDescent="0.3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</row>
    <row r="385" spans="1:26" ht="15.75" customHeight="1" x14ac:dyDescent="0.3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</row>
    <row r="386" spans="1:26" ht="15.75" customHeight="1" x14ac:dyDescent="0.3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</row>
    <row r="387" spans="1:26" ht="15.75" customHeight="1" x14ac:dyDescent="0.3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</row>
    <row r="388" spans="1:26" ht="15.75" customHeight="1" x14ac:dyDescent="0.3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</row>
    <row r="389" spans="1:26" ht="15.75" customHeight="1" x14ac:dyDescent="0.3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</row>
    <row r="390" spans="1:26" ht="15.75" customHeight="1" x14ac:dyDescent="0.3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</row>
    <row r="391" spans="1:26" ht="15.75" customHeight="1" x14ac:dyDescent="0.3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</row>
    <row r="392" spans="1:26" ht="15.75" customHeight="1" x14ac:dyDescent="0.3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</row>
    <row r="393" spans="1:26" ht="15.75" customHeight="1" x14ac:dyDescent="0.3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</row>
    <row r="394" spans="1:26" ht="15.75" customHeight="1" x14ac:dyDescent="0.3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</row>
    <row r="395" spans="1:26" ht="15.75" customHeight="1" x14ac:dyDescent="0.3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</row>
    <row r="396" spans="1:26" ht="15.75" customHeight="1" x14ac:dyDescent="0.3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</row>
    <row r="397" spans="1:26" ht="15.75" customHeight="1" x14ac:dyDescent="0.3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</row>
    <row r="398" spans="1:26" ht="15.75" customHeight="1" x14ac:dyDescent="0.3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</row>
    <row r="399" spans="1:26" ht="15.75" customHeight="1" x14ac:dyDescent="0.3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</row>
    <row r="400" spans="1:26" ht="15.75" customHeight="1" x14ac:dyDescent="0.3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</row>
    <row r="401" spans="1:26" ht="15.75" customHeight="1" x14ac:dyDescent="0.3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</row>
    <row r="402" spans="1:26" ht="15.75" customHeight="1" x14ac:dyDescent="0.3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</row>
    <row r="403" spans="1:26" ht="15.75" customHeight="1" x14ac:dyDescent="0.3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</row>
    <row r="404" spans="1:26" ht="15.75" customHeight="1" x14ac:dyDescent="0.3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</row>
    <row r="405" spans="1:26" ht="15.75" customHeight="1" x14ac:dyDescent="0.3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</row>
    <row r="406" spans="1:26" ht="15.75" customHeight="1" x14ac:dyDescent="0.3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</row>
    <row r="407" spans="1:26" ht="15.75" customHeight="1" x14ac:dyDescent="0.3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</row>
    <row r="408" spans="1:26" ht="15.75" customHeight="1" x14ac:dyDescent="0.3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</row>
    <row r="409" spans="1:26" ht="15.75" customHeight="1" x14ac:dyDescent="0.3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</row>
    <row r="410" spans="1:26" ht="15.75" customHeight="1" x14ac:dyDescent="0.3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</row>
    <row r="411" spans="1:26" ht="15.75" customHeight="1" x14ac:dyDescent="0.3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</row>
    <row r="412" spans="1:26" ht="15.75" customHeight="1" x14ac:dyDescent="0.3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</row>
    <row r="413" spans="1:26" ht="15.75" customHeight="1" x14ac:dyDescent="0.3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</row>
    <row r="414" spans="1:26" ht="15.75" customHeight="1" x14ac:dyDescent="0.3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</row>
    <row r="415" spans="1:26" ht="15.75" customHeight="1" x14ac:dyDescent="0.3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</row>
    <row r="416" spans="1:26" ht="15.75" customHeight="1" x14ac:dyDescent="0.3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</row>
    <row r="417" spans="1:26" ht="15.75" customHeight="1" x14ac:dyDescent="0.3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</row>
    <row r="418" spans="1:26" ht="15.75" customHeight="1" x14ac:dyDescent="0.3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</row>
    <row r="419" spans="1:26" ht="15.75" customHeight="1" x14ac:dyDescent="0.3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</row>
    <row r="420" spans="1:26" ht="15.75" customHeight="1" x14ac:dyDescent="0.3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</row>
    <row r="421" spans="1:26" ht="15.75" customHeight="1" x14ac:dyDescent="0.3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</row>
    <row r="422" spans="1:26" ht="15.75" customHeight="1" x14ac:dyDescent="0.3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</row>
    <row r="423" spans="1:26" ht="15.75" customHeight="1" x14ac:dyDescent="0.3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</row>
    <row r="424" spans="1:26" ht="15.75" customHeight="1" x14ac:dyDescent="0.3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</row>
    <row r="425" spans="1:26" ht="15.75" customHeight="1" x14ac:dyDescent="0.3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</row>
    <row r="426" spans="1:26" ht="15.75" customHeight="1" x14ac:dyDescent="0.3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</row>
    <row r="427" spans="1:26" ht="15.75" customHeight="1" x14ac:dyDescent="0.3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</row>
    <row r="428" spans="1:26" ht="15.75" customHeight="1" x14ac:dyDescent="0.3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</row>
    <row r="429" spans="1:26" ht="15.75" customHeight="1" x14ac:dyDescent="0.3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</row>
    <row r="430" spans="1:26" ht="15.75" customHeight="1" x14ac:dyDescent="0.3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</row>
    <row r="431" spans="1:26" ht="15.75" customHeight="1" x14ac:dyDescent="0.3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</row>
    <row r="432" spans="1:26" ht="15.75" customHeight="1" x14ac:dyDescent="0.3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</row>
    <row r="433" spans="1:26" ht="15.75" customHeight="1" x14ac:dyDescent="0.3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</row>
    <row r="434" spans="1:26" ht="15.75" customHeight="1" x14ac:dyDescent="0.3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</row>
    <row r="435" spans="1:26" ht="15.75" customHeight="1" x14ac:dyDescent="0.3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</row>
    <row r="436" spans="1:26" ht="15.75" customHeight="1" x14ac:dyDescent="0.3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</row>
    <row r="437" spans="1:26" ht="15.75" customHeight="1" x14ac:dyDescent="0.3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</row>
    <row r="438" spans="1:26" ht="15.75" customHeight="1" x14ac:dyDescent="0.3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</row>
    <row r="439" spans="1:26" ht="15.75" customHeight="1" x14ac:dyDescent="0.3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</row>
    <row r="440" spans="1:26" ht="15.75" customHeight="1" x14ac:dyDescent="0.3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</row>
    <row r="441" spans="1:26" ht="15.75" customHeight="1" x14ac:dyDescent="0.3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</row>
    <row r="442" spans="1:26" ht="15.75" customHeight="1" x14ac:dyDescent="0.3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</row>
    <row r="443" spans="1:26" ht="15.75" customHeight="1" x14ac:dyDescent="0.3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</row>
    <row r="444" spans="1:26" ht="15.75" customHeight="1" x14ac:dyDescent="0.3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</row>
    <row r="445" spans="1:26" ht="15.75" customHeight="1" x14ac:dyDescent="0.3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</row>
    <row r="446" spans="1:26" ht="15.75" customHeight="1" x14ac:dyDescent="0.3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</row>
    <row r="447" spans="1:26" ht="15.75" customHeight="1" x14ac:dyDescent="0.3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</row>
    <row r="448" spans="1:26" ht="15.75" customHeight="1" x14ac:dyDescent="0.3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</row>
    <row r="449" spans="1:26" ht="15.75" customHeight="1" x14ac:dyDescent="0.3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</row>
    <row r="450" spans="1:26" ht="15.75" customHeight="1" x14ac:dyDescent="0.3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</row>
    <row r="451" spans="1:26" ht="15.75" customHeight="1" x14ac:dyDescent="0.3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</row>
    <row r="452" spans="1:26" ht="15.75" customHeight="1" x14ac:dyDescent="0.3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</row>
    <row r="453" spans="1:26" ht="15.75" customHeight="1" x14ac:dyDescent="0.3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</row>
    <row r="454" spans="1:26" ht="15.75" customHeight="1" x14ac:dyDescent="0.3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</row>
    <row r="455" spans="1:26" ht="15.75" customHeight="1" x14ac:dyDescent="0.3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</row>
    <row r="456" spans="1:26" ht="15.75" customHeight="1" x14ac:dyDescent="0.3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</row>
    <row r="457" spans="1:26" ht="15.75" customHeight="1" x14ac:dyDescent="0.3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</row>
    <row r="458" spans="1:26" ht="15.75" customHeight="1" x14ac:dyDescent="0.3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</row>
    <row r="459" spans="1:26" ht="15.75" customHeight="1" x14ac:dyDescent="0.3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</row>
    <row r="460" spans="1:26" ht="15.75" customHeight="1" x14ac:dyDescent="0.3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</row>
    <row r="461" spans="1:26" ht="15.75" customHeight="1" x14ac:dyDescent="0.3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</row>
    <row r="462" spans="1:26" ht="15.75" customHeight="1" x14ac:dyDescent="0.3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</row>
    <row r="463" spans="1:26" ht="15.75" customHeight="1" x14ac:dyDescent="0.3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</row>
    <row r="464" spans="1:26" ht="15.75" customHeight="1" x14ac:dyDescent="0.3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</row>
    <row r="465" spans="1:26" ht="15.75" customHeight="1" x14ac:dyDescent="0.3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</row>
    <row r="466" spans="1:26" ht="15.75" customHeight="1" x14ac:dyDescent="0.3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</row>
    <row r="467" spans="1:26" ht="15.75" customHeight="1" x14ac:dyDescent="0.3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</row>
    <row r="468" spans="1:26" ht="15.75" customHeight="1" x14ac:dyDescent="0.3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</row>
    <row r="469" spans="1:26" ht="15.75" customHeight="1" x14ac:dyDescent="0.3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</row>
    <row r="470" spans="1:26" ht="15.75" customHeight="1" x14ac:dyDescent="0.3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</row>
    <row r="471" spans="1:26" ht="15.75" customHeight="1" x14ac:dyDescent="0.3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</row>
    <row r="472" spans="1:26" ht="15.75" customHeight="1" x14ac:dyDescent="0.3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</row>
    <row r="473" spans="1:26" ht="15.75" customHeight="1" x14ac:dyDescent="0.3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</row>
    <row r="474" spans="1:26" ht="15.75" customHeight="1" x14ac:dyDescent="0.3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</row>
    <row r="475" spans="1:26" ht="15.75" customHeight="1" x14ac:dyDescent="0.3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</row>
    <row r="476" spans="1:26" ht="15.75" customHeight="1" x14ac:dyDescent="0.3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</row>
    <row r="477" spans="1:26" ht="15.75" customHeight="1" x14ac:dyDescent="0.3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</row>
    <row r="478" spans="1:26" ht="15.75" customHeight="1" x14ac:dyDescent="0.3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</row>
    <row r="479" spans="1:26" ht="15.75" customHeight="1" x14ac:dyDescent="0.3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</row>
    <row r="480" spans="1:26" ht="15.75" customHeight="1" x14ac:dyDescent="0.3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</row>
    <row r="481" spans="1:26" ht="15.75" customHeight="1" x14ac:dyDescent="0.3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</row>
    <row r="482" spans="1:26" ht="15.75" customHeight="1" x14ac:dyDescent="0.3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</row>
    <row r="483" spans="1:26" ht="15.75" customHeight="1" x14ac:dyDescent="0.3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</row>
    <row r="484" spans="1:26" ht="15.75" customHeight="1" x14ac:dyDescent="0.3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</row>
    <row r="485" spans="1:26" ht="15.75" customHeight="1" x14ac:dyDescent="0.3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</row>
    <row r="486" spans="1:26" ht="15.75" customHeight="1" x14ac:dyDescent="0.3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</row>
    <row r="487" spans="1:26" ht="15.75" customHeight="1" x14ac:dyDescent="0.3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</row>
    <row r="488" spans="1:26" ht="15.75" customHeight="1" x14ac:dyDescent="0.3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</row>
    <row r="489" spans="1:26" ht="15.75" customHeight="1" x14ac:dyDescent="0.3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</row>
    <row r="490" spans="1:26" ht="15.75" customHeight="1" x14ac:dyDescent="0.3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</row>
    <row r="491" spans="1:26" ht="15.75" customHeight="1" x14ac:dyDescent="0.3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</row>
    <row r="492" spans="1:26" ht="15.75" customHeight="1" x14ac:dyDescent="0.3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</row>
    <row r="493" spans="1:26" ht="15.75" customHeight="1" x14ac:dyDescent="0.3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</row>
    <row r="494" spans="1:26" ht="15.75" customHeight="1" x14ac:dyDescent="0.3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</row>
    <row r="495" spans="1:26" ht="15.75" customHeight="1" x14ac:dyDescent="0.3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</row>
    <row r="496" spans="1:26" ht="15.75" customHeight="1" x14ac:dyDescent="0.3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</row>
    <row r="497" spans="1:26" ht="15.75" customHeight="1" x14ac:dyDescent="0.3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</row>
    <row r="498" spans="1:26" ht="15.75" customHeight="1" x14ac:dyDescent="0.3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</row>
    <row r="499" spans="1:26" ht="15.75" customHeight="1" x14ac:dyDescent="0.3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</row>
    <row r="500" spans="1:26" ht="15.75" customHeight="1" x14ac:dyDescent="0.3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</row>
    <row r="501" spans="1:26" ht="15.75" customHeight="1" x14ac:dyDescent="0.3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</row>
    <row r="502" spans="1:26" ht="15.75" customHeight="1" x14ac:dyDescent="0.3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</row>
    <row r="503" spans="1:26" ht="15.75" customHeight="1" x14ac:dyDescent="0.3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</row>
    <row r="504" spans="1:26" ht="15.75" customHeight="1" x14ac:dyDescent="0.3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</row>
    <row r="505" spans="1:26" ht="15.75" customHeight="1" x14ac:dyDescent="0.3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</row>
    <row r="506" spans="1:26" ht="15.75" customHeight="1" x14ac:dyDescent="0.3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</row>
    <row r="507" spans="1:26" ht="15.75" customHeight="1" x14ac:dyDescent="0.3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</row>
    <row r="508" spans="1:26" ht="15.75" customHeight="1" x14ac:dyDescent="0.3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</row>
    <row r="509" spans="1:26" ht="15.75" customHeight="1" x14ac:dyDescent="0.3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</row>
    <row r="510" spans="1:26" ht="15.75" customHeight="1" x14ac:dyDescent="0.3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</row>
    <row r="511" spans="1:26" ht="15.75" customHeight="1" x14ac:dyDescent="0.3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</row>
    <row r="512" spans="1:26" ht="15.75" customHeight="1" x14ac:dyDescent="0.3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</row>
    <row r="513" spans="1:26" ht="15.75" customHeight="1" x14ac:dyDescent="0.3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</row>
    <row r="514" spans="1:26" ht="15.75" customHeight="1" x14ac:dyDescent="0.3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</row>
    <row r="515" spans="1:26" ht="15.75" customHeight="1" x14ac:dyDescent="0.3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</row>
    <row r="516" spans="1:26" ht="15.75" customHeight="1" x14ac:dyDescent="0.3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</row>
    <row r="517" spans="1:26" ht="15.75" customHeight="1" x14ac:dyDescent="0.3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</row>
    <row r="518" spans="1:26" ht="15.75" customHeight="1" x14ac:dyDescent="0.3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</row>
    <row r="519" spans="1:26" ht="15.75" customHeight="1" x14ac:dyDescent="0.3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</row>
    <row r="520" spans="1:26" ht="15.75" customHeight="1" x14ac:dyDescent="0.3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</row>
    <row r="521" spans="1:26" ht="15.75" customHeight="1" x14ac:dyDescent="0.3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</row>
    <row r="522" spans="1:26" ht="15.75" customHeight="1" x14ac:dyDescent="0.3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</row>
    <row r="523" spans="1:26" ht="15.75" customHeight="1" x14ac:dyDescent="0.3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</row>
    <row r="524" spans="1:26" ht="15.75" customHeight="1" x14ac:dyDescent="0.3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</row>
    <row r="525" spans="1:26" ht="15.75" customHeight="1" x14ac:dyDescent="0.3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</row>
    <row r="526" spans="1:26" ht="15.75" customHeight="1" x14ac:dyDescent="0.3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</row>
    <row r="527" spans="1:26" ht="15.75" customHeight="1" x14ac:dyDescent="0.3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</row>
    <row r="528" spans="1:26" ht="15.75" customHeight="1" x14ac:dyDescent="0.3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</row>
    <row r="529" spans="1:26" ht="15.75" customHeight="1" x14ac:dyDescent="0.3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</row>
    <row r="530" spans="1:26" ht="15.75" customHeight="1" x14ac:dyDescent="0.3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</row>
    <row r="531" spans="1:26" ht="15.75" customHeight="1" x14ac:dyDescent="0.3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</row>
    <row r="532" spans="1:26" ht="15.75" customHeight="1" x14ac:dyDescent="0.3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</row>
    <row r="533" spans="1:26" ht="15.75" customHeight="1" x14ac:dyDescent="0.3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</row>
    <row r="534" spans="1:26" ht="15.75" customHeight="1" x14ac:dyDescent="0.3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</row>
    <row r="535" spans="1:26" ht="15.75" customHeight="1" x14ac:dyDescent="0.3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</row>
    <row r="536" spans="1:26" ht="15.75" customHeight="1" x14ac:dyDescent="0.3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</row>
    <row r="537" spans="1:26" ht="15.75" customHeight="1" x14ac:dyDescent="0.3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</row>
    <row r="538" spans="1:26" ht="15.75" customHeight="1" x14ac:dyDescent="0.3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</row>
    <row r="539" spans="1:26" ht="15.75" customHeight="1" x14ac:dyDescent="0.3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</row>
    <row r="540" spans="1:26" ht="15.75" customHeight="1" x14ac:dyDescent="0.3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</row>
    <row r="541" spans="1:26" ht="15.75" customHeight="1" x14ac:dyDescent="0.3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</row>
    <row r="542" spans="1:26" ht="15.75" customHeight="1" x14ac:dyDescent="0.3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</row>
    <row r="543" spans="1:26" ht="15.75" customHeight="1" x14ac:dyDescent="0.3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</row>
    <row r="544" spans="1:26" ht="15.75" customHeight="1" x14ac:dyDescent="0.3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</row>
    <row r="545" spans="1:26" ht="15.75" customHeight="1" x14ac:dyDescent="0.3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</row>
    <row r="546" spans="1:26" ht="15.75" customHeight="1" x14ac:dyDescent="0.3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</row>
    <row r="547" spans="1:26" ht="15.75" customHeight="1" x14ac:dyDescent="0.3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</row>
    <row r="548" spans="1:26" ht="15.75" customHeight="1" x14ac:dyDescent="0.3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</row>
    <row r="549" spans="1:26" ht="15.75" customHeight="1" x14ac:dyDescent="0.3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</row>
    <row r="550" spans="1:26" ht="15.75" customHeight="1" x14ac:dyDescent="0.3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</row>
    <row r="551" spans="1:26" ht="15.75" customHeight="1" x14ac:dyDescent="0.3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</row>
    <row r="552" spans="1:26" ht="15.75" customHeight="1" x14ac:dyDescent="0.3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</row>
    <row r="553" spans="1:26" ht="15.75" customHeight="1" x14ac:dyDescent="0.3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</row>
    <row r="554" spans="1:26" ht="15.75" customHeight="1" x14ac:dyDescent="0.3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</row>
    <row r="555" spans="1:26" ht="15.75" customHeight="1" x14ac:dyDescent="0.3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</row>
    <row r="556" spans="1:26" ht="15.75" customHeight="1" x14ac:dyDescent="0.3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</row>
    <row r="557" spans="1:26" ht="15.75" customHeight="1" x14ac:dyDescent="0.3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</row>
    <row r="558" spans="1:26" ht="15.75" customHeight="1" x14ac:dyDescent="0.3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</row>
    <row r="559" spans="1:26" ht="15.75" customHeight="1" x14ac:dyDescent="0.3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</row>
    <row r="560" spans="1:26" ht="15.75" customHeight="1" x14ac:dyDescent="0.3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</row>
    <row r="561" spans="1:26" ht="15.75" customHeight="1" x14ac:dyDescent="0.3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</row>
    <row r="562" spans="1:26" ht="15.75" customHeight="1" x14ac:dyDescent="0.3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</row>
    <row r="563" spans="1:26" ht="15.75" customHeight="1" x14ac:dyDescent="0.3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</row>
    <row r="564" spans="1:26" ht="15.75" customHeight="1" x14ac:dyDescent="0.3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</row>
    <row r="565" spans="1:26" ht="15.75" customHeight="1" x14ac:dyDescent="0.3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</row>
    <row r="566" spans="1:26" ht="15.75" customHeight="1" x14ac:dyDescent="0.3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</row>
    <row r="567" spans="1:26" ht="15.75" customHeight="1" x14ac:dyDescent="0.3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</row>
    <row r="568" spans="1:26" ht="15.75" customHeight="1" x14ac:dyDescent="0.3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</row>
    <row r="569" spans="1:26" ht="15.75" customHeight="1" x14ac:dyDescent="0.3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</row>
    <row r="570" spans="1:26" ht="15.75" customHeight="1" x14ac:dyDescent="0.3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</row>
    <row r="571" spans="1:26" ht="15.75" customHeight="1" x14ac:dyDescent="0.3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</row>
    <row r="572" spans="1:26" ht="15.75" customHeight="1" x14ac:dyDescent="0.3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</row>
    <row r="573" spans="1:26" ht="15.75" customHeight="1" x14ac:dyDescent="0.3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</row>
    <row r="574" spans="1:26" ht="15.75" customHeight="1" x14ac:dyDescent="0.3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</row>
    <row r="575" spans="1:26" ht="15.75" customHeight="1" x14ac:dyDescent="0.3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</row>
    <row r="576" spans="1:26" ht="15.75" customHeight="1" x14ac:dyDescent="0.3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</row>
    <row r="577" spans="1:26" ht="15.75" customHeight="1" x14ac:dyDescent="0.3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</row>
    <row r="578" spans="1:26" ht="15.75" customHeight="1" x14ac:dyDescent="0.3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</row>
    <row r="579" spans="1:26" ht="15.75" customHeight="1" x14ac:dyDescent="0.3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</row>
    <row r="580" spans="1:26" ht="15.75" customHeight="1" x14ac:dyDescent="0.3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</row>
    <row r="581" spans="1:26" ht="15.75" customHeight="1" x14ac:dyDescent="0.3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</row>
    <row r="582" spans="1:26" ht="15.75" customHeight="1" x14ac:dyDescent="0.3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</row>
    <row r="583" spans="1:26" ht="15.75" customHeight="1" x14ac:dyDescent="0.3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</row>
    <row r="584" spans="1:26" ht="15.75" customHeight="1" x14ac:dyDescent="0.3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</row>
    <row r="585" spans="1:26" ht="15.75" customHeight="1" x14ac:dyDescent="0.3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</row>
    <row r="586" spans="1:26" ht="15.75" customHeight="1" x14ac:dyDescent="0.3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</row>
    <row r="587" spans="1:26" ht="15.75" customHeight="1" x14ac:dyDescent="0.3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</row>
    <row r="588" spans="1:26" ht="15.75" customHeight="1" x14ac:dyDescent="0.3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</row>
    <row r="589" spans="1:26" ht="15.75" customHeight="1" x14ac:dyDescent="0.3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</row>
    <row r="590" spans="1:26" ht="15.75" customHeight="1" x14ac:dyDescent="0.3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</row>
    <row r="591" spans="1:26" ht="15.75" customHeight="1" x14ac:dyDescent="0.3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</row>
    <row r="592" spans="1:26" ht="15.75" customHeight="1" x14ac:dyDescent="0.3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</row>
    <row r="593" spans="1:26" ht="15.75" customHeight="1" x14ac:dyDescent="0.3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</row>
    <row r="594" spans="1:26" ht="15.75" customHeight="1" x14ac:dyDescent="0.3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</row>
    <row r="595" spans="1:26" ht="15.75" customHeight="1" x14ac:dyDescent="0.3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</row>
    <row r="596" spans="1:26" ht="15.75" customHeight="1" x14ac:dyDescent="0.3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</row>
    <row r="597" spans="1:26" ht="15.75" customHeight="1" x14ac:dyDescent="0.3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</row>
    <row r="598" spans="1:26" ht="15.75" customHeight="1" x14ac:dyDescent="0.3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</row>
    <row r="599" spans="1:26" ht="15.75" customHeight="1" x14ac:dyDescent="0.3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</row>
    <row r="600" spans="1:26" ht="15.75" customHeight="1" x14ac:dyDescent="0.3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</row>
    <row r="601" spans="1:26" ht="15.75" customHeight="1" x14ac:dyDescent="0.3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</row>
    <row r="602" spans="1:26" ht="15.75" customHeight="1" x14ac:dyDescent="0.3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</row>
    <row r="603" spans="1:26" ht="15.75" customHeight="1" x14ac:dyDescent="0.3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</row>
    <row r="604" spans="1:26" ht="15.75" customHeight="1" x14ac:dyDescent="0.3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</row>
    <row r="605" spans="1:26" ht="15.75" customHeight="1" x14ac:dyDescent="0.3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</row>
    <row r="606" spans="1:26" ht="15.75" customHeight="1" x14ac:dyDescent="0.3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</row>
    <row r="607" spans="1:26" ht="15.75" customHeight="1" x14ac:dyDescent="0.3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</row>
    <row r="608" spans="1:26" ht="15.75" customHeight="1" x14ac:dyDescent="0.3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</row>
    <row r="609" spans="1:26" ht="15.75" customHeight="1" x14ac:dyDescent="0.3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</row>
    <row r="610" spans="1:26" ht="15.75" customHeight="1" x14ac:dyDescent="0.3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</row>
    <row r="611" spans="1:26" ht="15.75" customHeight="1" x14ac:dyDescent="0.3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</row>
    <row r="612" spans="1:26" ht="15.75" customHeight="1" x14ac:dyDescent="0.3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</row>
    <row r="613" spans="1:26" ht="15.75" customHeight="1" x14ac:dyDescent="0.3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</row>
    <row r="614" spans="1:26" ht="15.75" customHeight="1" x14ac:dyDescent="0.3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</row>
    <row r="615" spans="1:26" ht="15.75" customHeight="1" x14ac:dyDescent="0.3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</row>
    <row r="616" spans="1:26" ht="15.75" customHeight="1" x14ac:dyDescent="0.3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</row>
    <row r="617" spans="1:26" ht="15.75" customHeight="1" x14ac:dyDescent="0.3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</row>
    <row r="618" spans="1:26" ht="15.75" customHeight="1" x14ac:dyDescent="0.3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</row>
    <row r="619" spans="1:26" ht="15.75" customHeight="1" x14ac:dyDescent="0.3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</row>
    <row r="620" spans="1:26" ht="15.75" customHeight="1" x14ac:dyDescent="0.3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</row>
    <row r="621" spans="1:26" ht="15.75" customHeight="1" x14ac:dyDescent="0.3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</row>
    <row r="622" spans="1:26" ht="15.75" customHeight="1" x14ac:dyDescent="0.3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</row>
    <row r="623" spans="1:26" ht="15.75" customHeight="1" x14ac:dyDescent="0.3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</row>
    <row r="624" spans="1:26" ht="15.75" customHeight="1" x14ac:dyDescent="0.3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</row>
    <row r="625" spans="1:26" ht="15.75" customHeight="1" x14ac:dyDescent="0.3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</row>
    <row r="626" spans="1:26" ht="15.75" customHeight="1" x14ac:dyDescent="0.3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</row>
    <row r="627" spans="1:26" ht="15.75" customHeight="1" x14ac:dyDescent="0.3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</row>
    <row r="628" spans="1:26" ht="15.75" customHeight="1" x14ac:dyDescent="0.3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</row>
    <row r="629" spans="1:26" ht="15.75" customHeight="1" x14ac:dyDescent="0.3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</row>
    <row r="630" spans="1:26" ht="15.75" customHeight="1" x14ac:dyDescent="0.3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</row>
    <row r="631" spans="1:26" ht="15.75" customHeight="1" x14ac:dyDescent="0.3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</row>
    <row r="632" spans="1:26" ht="15.75" customHeight="1" x14ac:dyDescent="0.3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</row>
    <row r="633" spans="1:26" ht="15.75" customHeight="1" x14ac:dyDescent="0.3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</row>
    <row r="634" spans="1:26" ht="15.75" customHeight="1" x14ac:dyDescent="0.3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</row>
    <row r="635" spans="1:26" ht="15.75" customHeight="1" x14ac:dyDescent="0.3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</row>
    <row r="636" spans="1:26" ht="15.75" customHeight="1" x14ac:dyDescent="0.3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</row>
    <row r="637" spans="1:26" ht="15.75" customHeight="1" x14ac:dyDescent="0.3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</row>
    <row r="638" spans="1:26" ht="15.75" customHeight="1" x14ac:dyDescent="0.3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</row>
    <row r="639" spans="1:26" ht="15.75" customHeight="1" x14ac:dyDescent="0.3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</row>
    <row r="640" spans="1:26" ht="15.75" customHeight="1" x14ac:dyDescent="0.3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</row>
    <row r="641" spans="1:26" ht="15.75" customHeight="1" x14ac:dyDescent="0.3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</row>
    <row r="642" spans="1:26" ht="15.75" customHeight="1" x14ac:dyDescent="0.3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</row>
    <row r="643" spans="1:26" ht="15.75" customHeight="1" x14ac:dyDescent="0.3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</row>
    <row r="644" spans="1:26" ht="15.75" customHeight="1" x14ac:dyDescent="0.3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</row>
    <row r="645" spans="1:26" ht="15.75" customHeight="1" x14ac:dyDescent="0.3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</row>
    <row r="646" spans="1:26" ht="15.75" customHeight="1" x14ac:dyDescent="0.3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</row>
    <row r="647" spans="1:26" ht="15.75" customHeight="1" x14ac:dyDescent="0.3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</row>
    <row r="648" spans="1:26" ht="15.75" customHeight="1" x14ac:dyDescent="0.3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</row>
    <row r="649" spans="1:26" ht="15.75" customHeight="1" x14ac:dyDescent="0.3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</row>
    <row r="650" spans="1:26" ht="15.75" customHeight="1" x14ac:dyDescent="0.3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</row>
    <row r="651" spans="1:26" ht="15.75" customHeight="1" x14ac:dyDescent="0.3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</row>
    <row r="652" spans="1:26" ht="15.75" customHeight="1" x14ac:dyDescent="0.3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</row>
    <row r="653" spans="1:26" ht="15.75" customHeight="1" x14ac:dyDescent="0.3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</row>
    <row r="654" spans="1:26" ht="15.75" customHeight="1" x14ac:dyDescent="0.3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</row>
    <row r="655" spans="1:26" ht="15.75" customHeight="1" x14ac:dyDescent="0.3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</row>
    <row r="656" spans="1:26" ht="15.75" customHeight="1" x14ac:dyDescent="0.3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</row>
    <row r="657" spans="1:26" ht="15.75" customHeight="1" x14ac:dyDescent="0.3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</row>
    <row r="658" spans="1:26" ht="15.75" customHeight="1" x14ac:dyDescent="0.3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</row>
    <row r="659" spans="1:26" ht="15.75" customHeight="1" x14ac:dyDescent="0.3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</row>
    <row r="660" spans="1:26" ht="15.75" customHeight="1" x14ac:dyDescent="0.3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</row>
    <row r="661" spans="1:26" ht="15.75" customHeight="1" x14ac:dyDescent="0.3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</row>
    <row r="662" spans="1:26" ht="15.75" customHeight="1" x14ac:dyDescent="0.3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</row>
    <row r="663" spans="1:26" ht="15.75" customHeight="1" x14ac:dyDescent="0.3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</row>
    <row r="664" spans="1:26" ht="15.75" customHeight="1" x14ac:dyDescent="0.3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</row>
    <row r="665" spans="1:26" ht="15.75" customHeight="1" x14ac:dyDescent="0.3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</row>
    <row r="666" spans="1:26" ht="15.75" customHeight="1" x14ac:dyDescent="0.3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</row>
    <row r="667" spans="1:26" ht="15.75" customHeight="1" x14ac:dyDescent="0.3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</row>
    <row r="668" spans="1:26" ht="15.75" customHeight="1" x14ac:dyDescent="0.3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</row>
    <row r="669" spans="1:26" ht="15.75" customHeight="1" x14ac:dyDescent="0.3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</row>
    <row r="670" spans="1:26" ht="15.75" customHeight="1" x14ac:dyDescent="0.3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</row>
    <row r="671" spans="1:26" ht="15.75" customHeight="1" x14ac:dyDescent="0.3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</row>
    <row r="672" spans="1:26" ht="15.75" customHeight="1" x14ac:dyDescent="0.3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</row>
    <row r="673" spans="1:26" ht="15.75" customHeight="1" x14ac:dyDescent="0.3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</row>
    <row r="674" spans="1:26" ht="15.75" customHeight="1" x14ac:dyDescent="0.3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</row>
    <row r="675" spans="1:26" ht="15.75" customHeight="1" x14ac:dyDescent="0.3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</row>
    <row r="676" spans="1:26" ht="15.75" customHeight="1" x14ac:dyDescent="0.3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</row>
    <row r="677" spans="1:26" ht="15.75" customHeight="1" x14ac:dyDescent="0.3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</row>
    <row r="678" spans="1:26" ht="15.75" customHeight="1" x14ac:dyDescent="0.3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</row>
    <row r="679" spans="1:26" ht="15.75" customHeight="1" x14ac:dyDescent="0.3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</row>
    <row r="680" spans="1:26" ht="15.75" customHeight="1" x14ac:dyDescent="0.3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</row>
    <row r="681" spans="1:26" ht="15.75" customHeight="1" x14ac:dyDescent="0.3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</row>
    <row r="682" spans="1:26" ht="15.75" customHeight="1" x14ac:dyDescent="0.3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</row>
    <row r="683" spans="1:26" ht="15.75" customHeight="1" x14ac:dyDescent="0.3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</row>
    <row r="684" spans="1:26" ht="15.75" customHeight="1" x14ac:dyDescent="0.3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</row>
    <row r="685" spans="1:26" ht="15.75" customHeight="1" x14ac:dyDescent="0.3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</row>
    <row r="686" spans="1:26" ht="15.75" customHeight="1" x14ac:dyDescent="0.3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</row>
    <row r="687" spans="1:26" ht="15.75" customHeight="1" x14ac:dyDescent="0.3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</row>
    <row r="688" spans="1:26" ht="15.75" customHeight="1" x14ac:dyDescent="0.3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</row>
    <row r="689" spans="1:26" ht="15.75" customHeight="1" x14ac:dyDescent="0.3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</row>
    <row r="690" spans="1:26" ht="15.75" customHeight="1" x14ac:dyDescent="0.3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</row>
    <row r="691" spans="1:26" ht="15.75" customHeight="1" x14ac:dyDescent="0.3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</row>
    <row r="692" spans="1:26" ht="15.75" customHeight="1" x14ac:dyDescent="0.3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</row>
    <row r="693" spans="1:26" ht="15.75" customHeight="1" x14ac:dyDescent="0.3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</row>
    <row r="694" spans="1:26" ht="15.75" customHeight="1" x14ac:dyDescent="0.3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</row>
    <row r="695" spans="1:26" ht="15.75" customHeight="1" x14ac:dyDescent="0.3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</row>
    <row r="696" spans="1:26" ht="15.75" customHeight="1" x14ac:dyDescent="0.3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</row>
    <row r="697" spans="1:26" ht="15.75" customHeight="1" x14ac:dyDescent="0.3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</row>
    <row r="698" spans="1:26" ht="15.75" customHeight="1" x14ac:dyDescent="0.3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</row>
    <row r="699" spans="1:26" ht="15.75" customHeight="1" x14ac:dyDescent="0.3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</row>
    <row r="700" spans="1:26" ht="15.75" customHeight="1" x14ac:dyDescent="0.3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</row>
    <row r="701" spans="1:26" ht="15.75" customHeight="1" x14ac:dyDescent="0.3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</row>
    <row r="702" spans="1:26" ht="15.75" customHeight="1" x14ac:dyDescent="0.3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</row>
    <row r="703" spans="1:26" ht="15.75" customHeight="1" x14ac:dyDescent="0.3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</row>
    <row r="704" spans="1:26" ht="15.75" customHeight="1" x14ac:dyDescent="0.3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</row>
    <row r="705" spans="1:26" ht="15.75" customHeight="1" x14ac:dyDescent="0.3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</row>
    <row r="706" spans="1:26" ht="15.75" customHeight="1" x14ac:dyDescent="0.3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</row>
    <row r="707" spans="1:26" ht="15.75" customHeight="1" x14ac:dyDescent="0.3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</row>
    <row r="708" spans="1:26" ht="15.75" customHeight="1" x14ac:dyDescent="0.3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</row>
    <row r="709" spans="1:26" ht="15.75" customHeight="1" x14ac:dyDescent="0.3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</row>
    <row r="710" spans="1:26" ht="15.75" customHeight="1" x14ac:dyDescent="0.3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</row>
    <row r="711" spans="1:26" ht="15.75" customHeight="1" x14ac:dyDescent="0.3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</row>
    <row r="712" spans="1:26" ht="15.75" customHeight="1" x14ac:dyDescent="0.3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</row>
    <row r="713" spans="1:26" ht="15.75" customHeight="1" x14ac:dyDescent="0.3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</row>
    <row r="714" spans="1:26" ht="15.75" customHeight="1" x14ac:dyDescent="0.3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</row>
    <row r="715" spans="1:26" ht="15.75" customHeight="1" x14ac:dyDescent="0.3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</row>
    <row r="716" spans="1:26" ht="15.75" customHeight="1" x14ac:dyDescent="0.3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</row>
    <row r="717" spans="1:26" ht="15.75" customHeight="1" x14ac:dyDescent="0.3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</row>
    <row r="718" spans="1:26" ht="15.75" customHeight="1" x14ac:dyDescent="0.3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</row>
    <row r="719" spans="1:26" ht="15.75" customHeight="1" x14ac:dyDescent="0.3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</row>
    <row r="720" spans="1:26" ht="15.75" customHeight="1" x14ac:dyDescent="0.3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</row>
    <row r="721" spans="1:26" ht="15.75" customHeight="1" x14ac:dyDescent="0.3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</row>
    <row r="722" spans="1:26" ht="15.75" customHeight="1" x14ac:dyDescent="0.3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</row>
    <row r="723" spans="1:26" ht="15.75" customHeight="1" x14ac:dyDescent="0.3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</row>
    <row r="724" spans="1:26" ht="15.75" customHeight="1" x14ac:dyDescent="0.3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</row>
    <row r="725" spans="1:26" ht="15.75" customHeight="1" x14ac:dyDescent="0.3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</row>
    <row r="726" spans="1:26" ht="15.75" customHeight="1" x14ac:dyDescent="0.3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</row>
    <row r="727" spans="1:26" ht="15.75" customHeight="1" x14ac:dyDescent="0.3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</row>
    <row r="728" spans="1:26" ht="15.75" customHeight="1" x14ac:dyDescent="0.3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</row>
    <row r="729" spans="1:26" ht="15.75" customHeight="1" x14ac:dyDescent="0.3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</row>
    <row r="730" spans="1:26" ht="15.75" customHeight="1" x14ac:dyDescent="0.3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</row>
    <row r="731" spans="1:26" ht="15.75" customHeight="1" x14ac:dyDescent="0.3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</row>
    <row r="732" spans="1:26" ht="15.75" customHeight="1" x14ac:dyDescent="0.3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</row>
    <row r="733" spans="1:26" ht="15.75" customHeight="1" x14ac:dyDescent="0.3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</row>
    <row r="734" spans="1:26" ht="15.75" customHeight="1" x14ac:dyDescent="0.3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</row>
    <row r="735" spans="1:26" ht="15.75" customHeight="1" x14ac:dyDescent="0.3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</row>
    <row r="736" spans="1:26" ht="15.75" customHeight="1" x14ac:dyDescent="0.3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</row>
    <row r="737" spans="1:26" ht="15.75" customHeight="1" x14ac:dyDescent="0.3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</row>
    <row r="738" spans="1:26" ht="15.75" customHeight="1" x14ac:dyDescent="0.3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</row>
    <row r="739" spans="1:26" ht="15.75" customHeight="1" x14ac:dyDescent="0.3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</row>
    <row r="740" spans="1:26" ht="15.75" customHeight="1" x14ac:dyDescent="0.3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</row>
    <row r="741" spans="1:26" ht="15.75" customHeight="1" x14ac:dyDescent="0.3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</row>
    <row r="742" spans="1:26" ht="15.75" customHeight="1" x14ac:dyDescent="0.3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</row>
    <row r="743" spans="1:26" ht="15.75" customHeight="1" x14ac:dyDescent="0.3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</row>
    <row r="744" spans="1:26" ht="15.75" customHeight="1" x14ac:dyDescent="0.3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</row>
    <row r="745" spans="1:26" ht="15.75" customHeight="1" x14ac:dyDescent="0.3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</row>
    <row r="746" spans="1:26" ht="15.75" customHeight="1" x14ac:dyDescent="0.3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</row>
    <row r="747" spans="1:26" ht="15.75" customHeight="1" x14ac:dyDescent="0.3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</row>
    <row r="748" spans="1:26" ht="15.75" customHeight="1" x14ac:dyDescent="0.3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</row>
    <row r="749" spans="1:26" ht="15.75" customHeight="1" x14ac:dyDescent="0.3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</row>
    <row r="750" spans="1:26" ht="15.75" customHeight="1" x14ac:dyDescent="0.3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</row>
    <row r="751" spans="1:26" ht="15.75" customHeight="1" x14ac:dyDescent="0.3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</row>
    <row r="752" spans="1:26" ht="15.75" customHeight="1" x14ac:dyDescent="0.3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</row>
    <row r="753" spans="1:26" ht="15.75" customHeight="1" x14ac:dyDescent="0.3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</row>
    <row r="754" spans="1:26" ht="15.75" customHeight="1" x14ac:dyDescent="0.3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</row>
    <row r="755" spans="1:26" ht="15.75" customHeight="1" x14ac:dyDescent="0.3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</row>
    <row r="756" spans="1:26" ht="15.75" customHeight="1" x14ac:dyDescent="0.3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</row>
    <row r="757" spans="1:26" ht="15.75" customHeight="1" x14ac:dyDescent="0.3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</row>
    <row r="758" spans="1:26" ht="15.75" customHeight="1" x14ac:dyDescent="0.3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</row>
    <row r="759" spans="1:26" ht="15.75" customHeight="1" x14ac:dyDescent="0.3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</row>
    <row r="760" spans="1:26" ht="15.75" customHeight="1" x14ac:dyDescent="0.3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</row>
    <row r="761" spans="1:26" ht="15.75" customHeight="1" x14ac:dyDescent="0.3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</row>
    <row r="762" spans="1:26" ht="15.75" customHeight="1" x14ac:dyDescent="0.3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</row>
    <row r="763" spans="1:26" ht="15.75" customHeight="1" x14ac:dyDescent="0.3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</row>
    <row r="764" spans="1:26" ht="15.75" customHeight="1" x14ac:dyDescent="0.3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</row>
    <row r="765" spans="1:26" ht="15.75" customHeight="1" x14ac:dyDescent="0.3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</row>
    <row r="766" spans="1:26" ht="15.75" customHeight="1" x14ac:dyDescent="0.3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</row>
    <row r="767" spans="1:26" ht="15.75" customHeight="1" x14ac:dyDescent="0.3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</row>
    <row r="768" spans="1:26" ht="15.75" customHeight="1" x14ac:dyDescent="0.3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</row>
    <row r="769" spans="1:26" ht="15.75" customHeight="1" x14ac:dyDescent="0.3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</row>
    <row r="770" spans="1:26" ht="15.75" customHeight="1" x14ac:dyDescent="0.3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</row>
    <row r="771" spans="1:26" ht="15.75" customHeight="1" x14ac:dyDescent="0.3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</row>
    <row r="772" spans="1:26" ht="15.75" customHeight="1" x14ac:dyDescent="0.3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</row>
    <row r="773" spans="1:26" ht="15.75" customHeight="1" x14ac:dyDescent="0.3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</row>
    <row r="774" spans="1:26" ht="15.75" customHeight="1" x14ac:dyDescent="0.3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</row>
    <row r="775" spans="1:26" ht="15.75" customHeight="1" x14ac:dyDescent="0.3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</row>
    <row r="776" spans="1:26" ht="15.75" customHeight="1" x14ac:dyDescent="0.3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</row>
    <row r="777" spans="1:26" ht="15.75" customHeight="1" x14ac:dyDescent="0.3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</row>
    <row r="778" spans="1:26" ht="15.75" customHeight="1" x14ac:dyDescent="0.3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</row>
    <row r="779" spans="1:26" ht="15.75" customHeight="1" x14ac:dyDescent="0.3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</row>
    <row r="780" spans="1:26" ht="15.75" customHeight="1" x14ac:dyDescent="0.3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</row>
    <row r="781" spans="1:26" ht="15.75" customHeight="1" x14ac:dyDescent="0.3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</row>
    <row r="782" spans="1:26" ht="15.75" customHeight="1" x14ac:dyDescent="0.3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</row>
    <row r="783" spans="1:26" ht="15.75" customHeight="1" x14ac:dyDescent="0.3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</row>
    <row r="784" spans="1:26" ht="15.75" customHeight="1" x14ac:dyDescent="0.3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</row>
    <row r="785" spans="1:26" ht="15.75" customHeight="1" x14ac:dyDescent="0.3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</row>
    <row r="786" spans="1:26" ht="15.75" customHeight="1" x14ac:dyDescent="0.3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</row>
    <row r="787" spans="1:26" ht="15.75" customHeight="1" x14ac:dyDescent="0.3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</row>
    <row r="788" spans="1:26" ht="15.75" customHeight="1" x14ac:dyDescent="0.3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</row>
    <row r="789" spans="1:26" ht="15.75" customHeight="1" x14ac:dyDescent="0.3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</row>
    <row r="790" spans="1:26" ht="15.75" customHeight="1" x14ac:dyDescent="0.3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</row>
    <row r="791" spans="1:26" ht="15.75" customHeight="1" x14ac:dyDescent="0.3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</row>
    <row r="792" spans="1:26" ht="15.75" customHeight="1" x14ac:dyDescent="0.3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</row>
    <row r="793" spans="1:26" ht="15.75" customHeight="1" x14ac:dyDescent="0.3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</row>
    <row r="794" spans="1:26" ht="15.75" customHeight="1" x14ac:dyDescent="0.3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</row>
    <row r="795" spans="1:26" ht="15.75" customHeight="1" x14ac:dyDescent="0.3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</row>
    <row r="796" spans="1:26" ht="15.75" customHeight="1" x14ac:dyDescent="0.3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</row>
    <row r="797" spans="1:26" ht="15.75" customHeight="1" x14ac:dyDescent="0.3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</row>
    <row r="798" spans="1:26" ht="15.75" customHeight="1" x14ac:dyDescent="0.3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</row>
    <row r="799" spans="1:26" ht="15.75" customHeight="1" x14ac:dyDescent="0.3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</row>
    <row r="800" spans="1:26" ht="15.75" customHeight="1" x14ac:dyDescent="0.3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</row>
    <row r="801" spans="1:26" ht="15.75" customHeight="1" x14ac:dyDescent="0.3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</row>
    <row r="802" spans="1:26" ht="15.75" customHeight="1" x14ac:dyDescent="0.3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</row>
    <row r="803" spans="1:26" ht="15.75" customHeight="1" x14ac:dyDescent="0.3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</row>
    <row r="804" spans="1:26" ht="15.75" customHeight="1" x14ac:dyDescent="0.3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</row>
    <row r="805" spans="1:26" ht="15.75" customHeight="1" x14ac:dyDescent="0.3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</row>
    <row r="806" spans="1:26" ht="15.75" customHeight="1" x14ac:dyDescent="0.3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</row>
    <row r="807" spans="1:26" ht="15.75" customHeight="1" x14ac:dyDescent="0.3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</row>
    <row r="808" spans="1:26" ht="15.75" customHeight="1" x14ac:dyDescent="0.3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</row>
    <row r="809" spans="1:26" ht="15.75" customHeight="1" x14ac:dyDescent="0.3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</row>
    <row r="810" spans="1:26" ht="15.75" customHeight="1" x14ac:dyDescent="0.3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</row>
    <row r="811" spans="1:26" ht="15.75" customHeight="1" x14ac:dyDescent="0.3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</row>
    <row r="812" spans="1:26" ht="15.75" customHeight="1" x14ac:dyDescent="0.3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</row>
    <row r="813" spans="1:26" ht="15.75" customHeight="1" x14ac:dyDescent="0.3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</row>
    <row r="814" spans="1:26" ht="15.75" customHeight="1" x14ac:dyDescent="0.3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</row>
    <row r="815" spans="1:26" ht="15.75" customHeight="1" x14ac:dyDescent="0.3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</row>
    <row r="816" spans="1:26" ht="15.75" customHeight="1" x14ac:dyDescent="0.3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</row>
    <row r="817" spans="1:26" ht="15.75" customHeight="1" x14ac:dyDescent="0.3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</row>
    <row r="818" spans="1:26" ht="15.75" customHeight="1" x14ac:dyDescent="0.3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</row>
    <row r="819" spans="1:26" ht="15.75" customHeight="1" x14ac:dyDescent="0.3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</row>
    <row r="820" spans="1:26" ht="15.75" customHeight="1" x14ac:dyDescent="0.3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</row>
    <row r="821" spans="1:26" ht="15.75" customHeight="1" x14ac:dyDescent="0.3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</row>
    <row r="822" spans="1:26" ht="15.75" customHeight="1" x14ac:dyDescent="0.3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</row>
    <row r="823" spans="1:26" ht="15.75" customHeight="1" x14ac:dyDescent="0.3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</row>
    <row r="824" spans="1:26" ht="15.75" customHeight="1" x14ac:dyDescent="0.3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</row>
    <row r="825" spans="1:26" ht="15.75" customHeight="1" x14ac:dyDescent="0.3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</row>
    <row r="826" spans="1:26" ht="15.75" customHeight="1" x14ac:dyDescent="0.3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</row>
    <row r="827" spans="1:26" ht="15.75" customHeight="1" x14ac:dyDescent="0.3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</row>
    <row r="828" spans="1:26" ht="15.75" customHeight="1" x14ac:dyDescent="0.3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</row>
    <row r="829" spans="1:26" ht="15.75" customHeight="1" x14ac:dyDescent="0.3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</row>
    <row r="830" spans="1:26" ht="15.75" customHeight="1" x14ac:dyDescent="0.3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</row>
    <row r="831" spans="1:26" ht="15.75" customHeight="1" x14ac:dyDescent="0.3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</row>
    <row r="832" spans="1:26" ht="15.75" customHeight="1" x14ac:dyDescent="0.3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</row>
    <row r="833" spans="1:26" ht="15.75" customHeight="1" x14ac:dyDescent="0.3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</row>
    <row r="834" spans="1:26" ht="15.75" customHeight="1" x14ac:dyDescent="0.3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</row>
    <row r="835" spans="1:26" ht="15.75" customHeight="1" x14ac:dyDescent="0.3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</row>
    <row r="836" spans="1:26" ht="15.75" customHeight="1" x14ac:dyDescent="0.3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</row>
    <row r="837" spans="1:26" ht="15.75" customHeight="1" x14ac:dyDescent="0.3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</row>
    <row r="838" spans="1:26" ht="15.75" customHeight="1" x14ac:dyDescent="0.3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</row>
    <row r="839" spans="1:26" ht="15.75" customHeight="1" x14ac:dyDescent="0.3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</row>
    <row r="840" spans="1:26" ht="15.75" customHeight="1" x14ac:dyDescent="0.3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</row>
    <row r="841" spans="1:26" ht="15.75" customHeight="1" x14ac:dyDescent="0.3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</row>
    <row r="842" spans="1:26" ht="15.75" customHeight="1" x14ac:dyDescent="0.3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</row>
    <row r="843" spans="1:26" ht="15.75" customHeight="1" x14ac:dyDescent="0.3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</row>
    <row r="844" spans="1:26" ht="15.75" customHeight="1" x14ac:dyDescent="0.3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</row>
    <row r="845" spans="1:26" ht="15.75" customHeight="1" x14ac:dyDescent="0.3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</row>
    <row r="846" spans="1:26" ht="15.75" customHeight="1" x14ac:dyDescent="0.3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</row>
    <row r="847" spans="1:26" ht="15.75" customHeight="1" x14ac:dyDescent="0.3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</row>
    <row r="848" spans="1:26" ht="15.75" customHeight="1" x14ac:dyDescent="0.3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</row>
    <row r="849" spans="1:26" ht="15.75" customHeight="1" x14ac:dyDescent="0.3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</row>
    <row r="850" spans="1:26" ht="15.75" customHeight="1" x14ac:dyDescent="0.3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</row>
    <row r="851" spans="1:26" ht="15.75" customHeight="1" x14ac:dyDescent="0.3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</row>
    <row r="852" spans="1:26" ht="15.75" customHeight="1" x14ac:dyDescent="0.3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</row>
    <row r="853" spans="1:26" ht="15.75" customHeight="1" x14ac:dyDescent="0.3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</row>
    <row r="854" spans="1:26" ht="15.75" customHeight="1" x14ac:dyDescent="0.3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</row>
    <row r="855" spans="1:26" ht="15.75" customHeight="1" x14ac:dyDescent="0.3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</row>
    <row r="856" spans="1:26" ht="15.75" customHeight="1" x14ac:dyDescent="0.3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</row>
    <row r="857" spans="1:26" ht="15.75" customHeight="1" x14ac:dyDescent="0.3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</row>
    <row r="858" spans="1:26" ht="15.75" customHeight="1" x14ac:dyDescent="0.3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</row>
    <row r="859" spans="1:26" ht="15.75" customHeight="1" x14ac:dyDescent="0.3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</row>
    <row r="860" spans="1:26" ht="15.75" customHeight="1" x14ac:dyDescent="0.3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</row>
    <row r="861" spans="1:26" ht="15.75" customHeight="1" x14ac:dyDescent="0.3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</row>
    <row r="862" spans="1:26" ht="15.75" customHeight="1" x14ac:dyDescent="0.3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</row>
    <row r="863" spans="1:26" ht="15.75" customHeight="1" x14ac:dyDescent="0.3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</row>
    <row r="864" spans="1:26" ht="15.75" customHeight="1" x14ac:dyDescent="0.3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</row>
    <row r="865" spans="1:26" ht="15.75" customHeight="1" x14ac:dyDescent="0.3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</row>
    <row r="866" spans="1:26" ht="15.75" customHeight="1" x14ac:dyDescent="0.3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</row>
    <row r="867" spans="1:26" ht="15.75" customHeight="1" x14ac:dyDescent="0.3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</row>
    <row r="868" spans="1:26" ht="15.75" customHeight="1" x14ac:dyDescent="0.3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</row>
    <row r="869" spans="1:26" ht="15.75" customHeight="1" x14ac:dyDescent="0.3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</row>
    <row r="870" spans="1:26" ht="15.75" customHeight="1" x14ac:dyDescent="0.3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</row>
    <row r="871" spans="1:26" ht="15.75" customHeight="1" x14ac:dyDescent="0.3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</row>
    <row r="872" spans="1:26" ht="15.75" customHeight="1" x14ac:dyDescent="0.3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</row>
    <row r="873" spans="1:26" ht="15.75" customHeight="1" x14ac:dyDescent="0.3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</row>
    <row r="874" spans="1:26" ht="15.75" customHeight="1" x14ac:dyDescent="0.3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</row>
    <row r="875" spans="1:26" ht="15.75" customHeight="1" x14ac:dyDescent="0.3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</row>
    <row r="876" spans="1:26" ht="15.75" customHeight="1" x14ac:dyDescent="0.3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</row>
    <row r="877" spans="1:26" ht="15.75" customHeight="1" x14ac:dyDescent="0.3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</row>
    <row r="878" spans="1:26" ht="15.75" customHeight="1" x14ac:dyDescent="0.3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</row>
    <row r="879" spans="1:26" ht="15.75" customHeight="1" x14ac:dyDescent="0.3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</row>
    <row r="880" spans="1:26" ht="15.75" customHeight="1" x14ac:dyDescent="0.3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</row>
    <row r="881" spans="1:26" ht="15.75" customHeight="1" x14ac:dyDescent="0.3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</row>
    <row r="882" spans="1:26" ht="15.75" customHeight="1" x14ac:dyDescent="0.3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</row>
    <row r="883" spans="1:26" ht="15.75" customHeight="1" x14ac:dyDescent="0.3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</row>
    <row r="884" spans="1:26" ht="15.75" customHeight="1" x14ac:dyDescent="0.3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</row>
    <row r="885" spans="1:26" ht="15.75" customHeight="1" x14ac:dyDescent="0.3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</row>
    <row r="886" spans="1:26" ht="15.75" customHeight="1" x14ac:dyDescent="0.3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</row>
    <row r="887" spans="1:26" ht="15.75" customHeight="1" x14ac:dyDescent="0.3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</row>
    <row r="888" spans="1:26" ht="15.75" customHeight="1" x14ac:dyDescent="0.3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</row>
    <row r="889" spans="1:26" ht="15.75" customHeight="1" x14ac:dyDescent="0.3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</row>
    <row r="890" spans="1:26" ht="15.75" customHeight="1" x14ac:dyDescent="0.3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</row>
    <row r="891" spans="1:26" ht="15.75" customHeight="1" x14ac:dyDescent="0.3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</row>
    <row r="892" spans="1:26" ht="15.75" customHeight="1" x14ac:dyDescent="0.3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</row>
    <row r="893" spans="1:26" ht="15.75" customHeight="1" x14ac:dyDescent="0.3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</row>
    <row r="894" spans="1:26" ht="15.75" customHeight="1" x14ac:dyDescent="0.3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</row>
    <row r="895" spans="1:26" ht="15.75" customHeight="1" x14ac:dyDescent="0.3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</row>
    <row r="896" spans="1:26" ht="15.75" customHeight="1" x14ac:dyDescent="0.3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</row>
    <row r="897" spans="1:26" ht="15.75" customHeight="1" x14ac:dyDescent="0.3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</row>
    <row r="898" spans="1:26" ht="15.75" customHeight="1" x14ac:dyDescent="0.3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</row>
    <row r="899" spans="1:26" ht="15.75" customHeight="1" x14ac:dyDescent="0.3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</row>
    <row r="900" spans="1:26" ht="15.75" customHeight="1" x14ac:dyDescent="0.3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</row>
    <row r="901" spans="1:26" ht="15.75" customHeight="1" x14ac:dyDescent="0.3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</row>
    <row r="902" spans="1:26" ht="15.75" customHeight="1" x14ac:dyDescent="0.3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</row>
    <row r="903" spans="1:26" ht="15.75" customHeight="1" x14ac:dyDescent="0.3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</row>
    <row r="904" spans="1:26" ht="15.75" customHeight="1" x14ac:dyDescent="0.3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</row>
    <row r="905" spans="1:26" ht="15.75" customHeight="1" x14ac:dyDescent="0.3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</row>
    <row r="906" spans="1:26" ht="15.75" customHeight="1" x14ac:dyDescent="0.3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</row>
    <row r="907" spans="1:26" ht="15.75" customHeight="1" x14ac:dyDescent="0.3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</row>
    <row r="908" spans="1:26" ht="15.75" customHeight="1" x14ac:dyDescent="0.3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</row>
    <row r="909" spans="1:26" ht="15.75" customHeight="1" x14ac:dyDescent="0.3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</row>
    <row r="910" spans="1:26" ht="15.75" customHeight="1" x14ac:dyDescent="0.3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</row>
    <row r="911" spans="1:26" ht="15.75" customHeight="1" x14ac:dyDescent="0.3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</row>
    <row r="912" spans="1:26" ht="15.75" customHeight="1" x14ac:dyDescent="0.3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</row>
    <row r="913" spans="1:26" ht="15.75" customHeight="1" x14ac:dyDescent="0.3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</row>
    <row r="914" spans="1:26" ht="15.75" customHeight="1" x14ac:dyDescent="0.3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</row>
    <row r="915" spans="1:26" ht="15.75" customHeight="1" x14ac:dyDescent="0.3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</row>
    <row r="916" spans="1:26" ht="15.75" customHeight="1" x14ac:dyDescent="0.3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</row>
    <row r="917" spans="1:26" ht="15.75" customHeight="1" x14ac:dyDescent="0.3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</row>
    <row r="918" spans="1:26" ht="15.75" customHeight="1" x14ac:dyDescent="0.3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</row>
    <row r="919" spans="1:26" ht="15.75" customHeight="1" x14ac:dyDescent="0.3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</row>
    <row r="920" spans="1:26" ht="15.75" customHeight="1" x14ac:dyDescent="0.3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</row>
    <row r="921" spans="1:26" ht="15.75" customHeight="1" x14ac:dyDescent="0.3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</row>
    <row r="922" spans="1:26" ht="15.75" customHeight="1" x14ac:dyDescent="0.3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</row>
    <row r="923" spans="1:26" ht="15.75" customHeight="1" x14ac:dyDescent="0.3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</row>
    <row r="924" spans="1:26" ht="15.75" customHeight="1" x14ac:dyDescent="0.3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</row>
    <row r="925" spans="1:26" ht="15.75" customHeight="1" x14ac:dyDescent="0.3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</row>
    <row r="926" spans="1:26" ht="15.75" customHeight="1" x14ac:dyDescent="0.3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</row>
    <row r="927" spans="1:26" ht="15.75" customHeight="1" x14ac:dyDescent="0.3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</row>
    <row r="928" spans="1:26" ht="15.75" customHeight="1" x14ac:dyDescent="0.3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</row>
    <row r="929" spans="1:26" ht="15.75" customHeight="1" x14ac:dyDescent="0.3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</row>
    <row r="930" spans="1:26" ht="15.75" customHeight="1" x14ac:dyDescent="0.3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</row>
    <row r="931" spans="1:26" ht="15.75" customHeight="1" x14ac:dyDescent="0.3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</row>
    <row r="932" spans="1:26" ht="15.75" customHeight="1" x14ac:dyDescent="0.3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</row>
    <row r="933" spans="1:26" ht="15.75" customHeight="1" x14ac:dyDescent="0.3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</row>
    <row r="934" spans="1:26" ht="15.75" customHeight="1" x14ac:dyDescent="0.3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</row>
    <row r="935" spans="1:26" ht="15.75" customHeight="1" x14ac:dyDescent="0.3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</row>
    <row r="936" spans="1:26" ht="15.75" customHeight="1" x14ac:dyDescent="0.3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</row>
    <row r="937" spans="1:26" ht="15.75" customHeight="1" x14ac:dyDescent="0.3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</row>
    <row r="938" spans="1:26" ht="15.75" customHeight="1" x14ac:dyDescent="0.3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</row>
    <row r="939" spans="1:26" ht="15.75" customHeight="1" x14ac:dyDescent="0.3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</row>
    <row r="940" spans="1:26" ht="15.75" customHeight="1" x14ac:dyDescent="0.3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</row>
    <row r="941" spans="1:26" ht="15.75" customHeight="1" x14ac:dyDescent="0.3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</row>
    <row r="942" spans="1:26" ht="15.75" customHeight="1" x14ac:dyDescent="0.3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</row>
    <row r="943" spans="1:26" ht="15.75" customHeight="1" x14ac:dyDescent="0.3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</row>
    <row r="944" spans="1:26" ht="15.75" customHeight="1" x14ac:dyDescent="0.3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</row>
    <row r="945" spans="1:26" ht="15.75" customHeight="1" x14ac:dyDescent="0.3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</row>
    <row r="946" spans="1:26" ht="15.75" customHeight="1" x14ac:dyDescent="0.3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</row>
    <row r="947" spans="1:26" ht="15.75" customHeight="1" x14ac:dyDescent="0.3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</row>
    <row r="948" spans="1:26" ht="15.75" customHeight="1" x14ac:dyDescent="0.3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</row>
    <row r="949" spans="1:26" ht="15.75" customHeight="1" x14ac:dyDescent="0.3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</row>
    <row r="950" spans="1:26" ht="15.75" customHeight="1" x14ac:dyDescent="0.3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</row>
    <row r="951" spans="1:26" ht="15.75" customHeight="1" x14ac:dyDescent="0.3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</row>
    <row r="952" spans="1:26" ht="15.75" customHeight="1" x14ac:dyDescent="0.3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</row>
    <row r="953" spans="1:26" ht="15.75" customHeight="1" x14ac:dyDescent="0.3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</row>
    <row r="954" spans="1:26" ht="15.75" customHeight="1" x14ac:dyDescent="0.3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</row>
    <row r="955" spans="1:26" ht="15.75" customHeight="1" x14ac:dyDescent="0.3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</row>
    <row r="956" spans="1:26" ht="15.75" customHeight="1" x14ac:dyDescent="0.3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</row>
    <row r="957" spans="1:26" ht="15.75" customHeight="1" x14ac:dyDescent="0.3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</row>
    <row r="958" spans="1:26" ht="15.75" customHeight="1" x14ac:dyDescent="0.3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</row>
    <row r="959" spans="1:26" ht="15.75" customHeight="1" x14ac:dyDescent="0.3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</row>
    <row r="960" spans="1:26" ht="15.75" customHeight="1" x14ac:dyDescent="0.3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</row>
    <row r="961" spans="1:26" ht="15.75" customHeight="1" x14ac:dyDescent="0.3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</row>
    <row r="962" spans="1:26" ht="15.75" customHeight="1" x14ac:dyDescent="0.3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</row>
    <row r="963" spans="1:26" ht="15.75" customHeight="1" x14ac:dyDescent="0.3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</row>
    <row r="964" spans="1:26" ht="15.75" customHeight="1" x14ac:dyDescent="0.3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</row>
    <row r="965" spans="1:26" ht="15.75" customHeight="1" x14ac:dyDescent="0.3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</row>
    <row r="966" spans="1:26" ht="15.75" customHeight="1" x14ac:dyDescent="0.3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</row>
    <row r="967" spans="1:26" ht="15.75" customHeight="1" x14ac:dyDescent="0.3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</row>
    <row r="968" spans="1:26" ht="15.75" customHeight="1" x14ac:dyDescent="0.3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</row>
    <row r="969" spans="1:26" ht="15.75" customHeight="1" x14ac:dyDescent="0.3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</row>
    <row r="970" spans="1:26" ht="15.75" customHeight="1" x14ac:dyDescent="0.3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</row>
    <row r="971" spans="1:26" ht="15.75" customHeight="1" x14ac:dyDescent="0.3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</row>
    <row r="972" spans="1:26" ht="15.75" customHeight="1" x14ac:dyDescent="0.3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</row>
    <row r="973" spans="1:26" ht="15.75" customHeight="1" x14ac:dyDescent="0.3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</row>
    <row r="974" spans="1:26" ht="15.75" customHeight="1" x14ac:dyDescent="0.3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</row>
    <row r="975" spans="1:26" ht="15.75" customHeight="1" x14ac:dyDescent="0.3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</row>
    <row r="976" spans="1:26" ht="15.75" customHeight="1" x14ac:dyDescent="0.3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</row>
    <row r="977" spans="1:26" ht="15.75" customHeight="1" x14ac:dyDescent="0.3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</row>
    <row r="978" spans="1:26" ht="15.75" customHeight="1" x14ac:dyDescent="0.3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</row>
    <row r="979" spans="1:26" ht="15.75" customHeight="1" x14ac:dyDescent="0.3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</row>
    <row r="980" spans="1:26" ht="15.75" customHeight="1" x14ac:dyDescent="0.3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</row>
    <row r="981" spans="1:26" ht="15.75" customHeight="1" x14ac:dyDescent="0.3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</row>
    <row r="982" spans="1:26" ht="15.75" customHeight="1" x14ac:dyDescent="0.3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</row>
    <row r="983" spans="1:26" ht="15.75" customHeight="1" x14ac:dyDescent="0.3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</row>
    <row r="984" spans="1:26" ht="15.75" customHeight="1" x14ac:dyDescent="0.3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</row>
    <row r="985" spans="1:26" ht="15.75" customHeight="1" x14ac:dyDescent="0.3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</row>
    <row r="986" spans="1:26" ht="15.75" customHeight="1" x14ac:dyDescent="0.3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</row>
    <row r="987" spans="1:26" ht="15.75" customHeight="1" x14ac:dyDescent="0.3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</row>
    <row r="988" spans="1:26" ht="15.75" customHeight="1" x14ac:dyDescent="0.3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</row>
    <row r="989" spans="1:26" ht="15.75" customHeight="1" x14ac:dyDescent="0.3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</row>
    <row r="990" spans="1:26" ht="15.75" customHeight="1" x14ac:dyDescent="0.3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</row>
    <row r="991" spans="1:26" ht="15.75" customHeight="1" x14ac:dyDescent="0.3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</row>
    <row r="992" spans="1:26" ht="15.75" customHeight="1" x14ac:dyDescent="0.3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</row>
    <row r="993" spans="1:26" ht="15.75" customHeight="1" x14ac:dyDescent="0.3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</row>
    <row r="994" spans="1:26" ht="15.75" customHeight="1" x14ac:dyDescent="0.3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</row>
    <row r="995" spans="1:26" ht="15.75" customHeight="1" x14ac:dyDescent="0.3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</row>
    <row r="996" spans="1:26" ht="15.75" customHeight="1" x14ac:dyDescent="0.3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</row>
    <row r="997" spans="1:26" ht="15.75" customHeight="1" x14ac:dyDescent="0.3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</row>
    <row r="998" spans="1:26" ht="15.75" customHeight="1" x14ac:dyDescent="0.3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</row>
    <row r="999" spans="1:26" ht="15.75" customHeight="1" x14ac:dyDescent="0.3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</row>
    <row r="1000" spans="1:26" ht="15.75" customHeight="1" x14ac:dyDescent="0.3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</row>
  </sheetData>
  <mergeCells count="23">
    <mergeCell ref="E15:G15"/>
    <mergeCell ref="B16:C16"/>
    <mergeCell ref="E16:G16"/>
    <mergeCell ref="B17:C17"/>
    <mergeCell ref="E17:G17"/>
    <mergeCell ref="A5:B5"/>
    <mergeCell ref="C5:I5"/>
    <mergeCell ref="J12:K12"/>
    <mergeCell ref="J13:K13"/>
    <mergeCell ref="J14:K14"/>
    <mergeCell ref="E14:G14"/>
    <mergeCell ref="F7:I7"/>
    <mergeCell ref="E9:F9"/>
    <mergeCell ref="E10:F10"/>
    <mergeCell ref="B12:D12"/>
    <mergeCell ref="E12:G12"/>
    <mergeCell ref="H12:I12"/>
    <mergeCell ref="E13:G13"/>
    <mergeCell ref="A1:I1"/>
    <mergeCell ref="A2:I2"/>
    <mergeCell ref="A3:I3"/>
    <mergeCell ref="A4:B4"/>
    <mergeCell ref="C4:I4"/>
  </mergeCells>
  <dataValidations count="1">
    <dataValidation type="list" allowBlank="1" showErrorMessage="1" sqref="I10">
      <formula1>"зачислить,не зачислить"</formula1>
    </dataValidation>
  </dataValidations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defaultColWidth="14.44140625" defaultRowHeight="15" customHeight="1" outlineLevelRow="1" outlineLevelCol="1" x14ac:dyDescent="0.3"/>
  <cols>
    <col min="1" max="1" width="5.5546875" customWidth="1"/>
    <col min="2" max="2" width="4.33203125" customWidth="1"/>
    <col min="3" max="3" width="1.44140625" customWidth="1"/>
    <col min="4" max="4" width="4.88671875" customWidth="1"/>
    <col min="5" max="5" width="9.109375" customWidth="1"/>
    <col min="6" max="6" width="5.88671875" customWidth="1"/>
    <col min="7" max="7" width="6.44140625" customWidth="1"/>
    <col min="8" max="8" width="6.109375" customWidth="1"/>
    <col min="9" max="9" width="11.5546875" customWidth="1"/>
    <col min="10" max="10" width="5.5546875" customWidth="1"/>
    <col min="11" max="11" width="9.33203125" customWidth="1"/>
    <col min="12" max="12" width="7.88671875" customWidth="1"/>
    <col min="13" max="13" width="8.6640625" customWidth="1"/>
    <col min="14" max="14" width="24" customWidth="1"/>
    <col min="15" max="15" width="9.109375" customWidth="1" outlineLevel="1"/>
    <col min="16" max="16" width="22.109375" customWidth="1" outlineLevel="1"/>
    <col min="17" max="17" width="24.44140625" customWidth="1" outlineLevel="1"/>
    <col min="18" max="18" width="15.6640625" customWidth="1" outlineLevel="1"/>
    <col min="19" max="19" width="38.109375" customWidth="1" outlineLevel="1"/>
    <col min="20" max="20" width="28.88671875" customWidth="1" outlineLevel="1"/>
    <col min="21" max="21" width="28" customWidth="1" outlineLevel="1"/>
    <col min="22" max="24" width="9.109375" customWidth="1" outlineLevel="1"/>
    <col min="25" max="26" width="8.6640625" customWidth="1"/>
  </cols>
  <sheetData>
    <row r="1" spans="1:24" ht="31.5" customHeight="1" outlineLevel="1" x14ac:dyDescent="0.3">
      <c r="A1" s="36" t="s">
        <v>208</v>
      </c>
      <c r="B1" s="36"/>
      <c r="C1" s="36"/>
      <c r="D1" s="36"/>
      <c r="E1" s="36"/>
      <c r="G1" s="238" t="s">
        <v>209</v>
      </c>
      <c r="H1" s="180"/>
      <c r="I1" s="181"/>
      <c r="J1" s="119"/>
      <c r="K1" s="119"/>
      <c r="L1" s="119"/>
      <c r="M1" s="119"/>
      <c r="N1" s="119"/>
      <c r="O1" s="119"/>
    </row>
    <row r="2" spans="1:24" ht="15.6" x14ac:dyDescent="0.3">
      <c r="A2" s="36"/>
      <c r="B2" s="36"/>
      <c r="C2" s="36"/>
      <c r="D2" s="36"/>
      <c r="E2" s="36"/>
      <c r="F2" s="36"/>
      <c r="G2" s="36"/>
      <c r="H2" s="36"/>
      <c r="I2" s="36"/>
      <c r="J2" s="119"/>
      <c r="K2" s="119"/>
      <c r="L2" s="119"/>
      <c r="M2" s="119"/>
      <c r="N2" s="119"/>
    </row>
    <row r="3" spans="1:24" ht="90" customHeight="1" x14ac:dyDescent="0.3">
      <c r="A3" s="36"/>
      <c r="B3" s="239" t="s">
        <v>210</v>
      </c>
      <c r="C3" s="189"/>
      <c r="D3" s="189"/>
      <c r="E3" s="189"/>
      <c r="F3" s="36"/>
      <c r="G3" s="240"/>
      <c r="H3" s="189"/>
      <c r="I3" s="36"/>
      <c r="J3" s="119"/>
      <c r="K3" s="119"/>
      <c r="L3" s="119"/>
      <c r="M3" s="119"/>
      <c r="N3" s="119"/>
      <c r="P3" s="120" t="s">
        <v>211</v>
      </c>
      <c r="Q3" s="120" t="s">
        <v>212</v>
      </c>
      <c r="R3" s="120" t="s">
        <v>213</v>
      </c>
      <c r="S3" s="120" t="s">
        <v>214</v>
      </c>
      <c r="T3" s="120" t="s">
        <v>215</v>
      </c>
      <c r="U3" s="120" t="s">
        <v>216</v>
      </c>
      <c r="V3" s="36"/>
    </row>
    <row r="4" spans="1:24" ht="44.25" customHeight="1" x14ac:dyDescent="0.35">
      <c r="A4" s="77"/>
      <c r="B4" s="241" t="e">
        <f t="array" ref="B4">RIGHT(LEFT(INDEX(абитуриенты!$A$2:$AT$3, MATCH(заявление!D1,абитуриенты!$A$2:$A$3,0),23),LEN(INDEX(абитуриенты!$A$2:$AT$3, MATCH(заявление!D1,абитуриенты!$A$2:$A$3,0),23))-13),LEN(LEFT(INDEX(абитуриенты!$A$2:$AT$3, MATCH(заявление!D1,абитуриенты!$A$2:$A$3,0),23),LEN(INDEX(абитуриенты!$A$2:$AT$3, MATCH(заявление!D1,абитуриенты!$A$2:$A$3,0),23))-13))-1)</f>
        <v>#VALUE!</v>
      </c>
      <c r="C4" s="189"/>
      <c r="D4" s="189"/>
      <c r="E4" s="189"/>
      <c r="F4" s="121"/>
      <c r="G4" s="121"/>
      <c r="H4" s="242" t="str">
        <f t="array" ref="H4">RIGHT(INDEX(абитуриенты!$A$2:$AT$3, MATCH(заявление!D1,абитуриенты!$A$2:$A$3,0),23),10)</f>
        <v>05-0311-02</v>
      </c>
      <c r="I4" s="189"/>
      <c r="J4" s="36"/>
      <c r="K4" s="36"/>
      <c r="L4" s="77"/>
      <c r="M4" s="122"/>
      <c r="N4" s="122"/>
      <c r="P4" s="120" t="s">
        <v>209</v>
      </c>
      <c r="Q4" s="120" t="s">
        <v>217</v>
      </c>
      <c r="R4" s="120">
        <v>1</v>
      </c>
      <c r="S4" s="120" t="s">
        <v>218</v>
      </c>
      <c r="T4" s="120">
        <v>5</v>
      </c>
      <c r="U4" s="120" t="s">
        <v>219</v>
      </c>
      <c r="V4" s="36"/>
    </row>
    <row r="5" spans="1:24" ht="18" x14ac:dyDescent="0.35">
      <c r="A5" s="243" t="s">
        <v>220</v>
      </c>
      <c r="B5" s="189"/>
      <c r="C5" s="189"/>
      <c r="D5" s="189"/>
      <c r="E5" s="189"/>
      <c r="F5" s="189"/>
      <c r="G5" s="189"/>
      <c r="H5" s="189"/>
      <c r="I5" s="189"/>
      <c r="J5" s="36"/>
      <c r="K5" s="36"/>
      <c r="L5" s="233" t="s">
        <v>221</v>
      </c>
      <c r="M5" s="189"/>
      <c r="N5" s="189"/>
      <c r="P5" s="120" t="s">
        <v>222</v>
      </c>
      <c r="Q5" s="120"/>
      <c r="R5" s="120"/>
      <c r="S5" s="120"/>
      <c r="T5" s="120">
        <v>11</v>
      </c>
      <c r="U5" s="123"/>
      <c r="V5" s="36"/>
      <c r="W5" s="77"/>
      <c r="X5" s="77"/>
    </row>
    <row r="6" spans="1:24" ht="18" x14ac:dyDescent="0.35">
      <c r="A6" s="213" t="s">
        <v>223</v>
      </c>
      <c r="B6" s="189"/>
      <c r="C6" s="189"/>
      <c r="D6" s="189"/>
      <c r="E6" s="189"/>
      <c r="F6" s="189"/>
      <c r="G6" s="189"/>
      <c r="H6" s="189"/>
      <c r="I6" s="189"/>
      <c r="J6" s="36"/>
      <c r="K6" s="36"/>
      <c r="L6" s="77" t="s">
        <v>157</v>
      </c>
      <c r="M6" s="77"/>
      <c r="N6" s="77"/>
      <c r="P6" s="120" t="s">
        <v>224</v>
      </c>
      <c r="Q6" s="124" t="s">
        <v>225</v>
      </c>
      <c r="R6" s="120">
        <v>2</v>
      </c>
      <c r="S6" s="120" t="s">
        <v>226</v>
      </c>
      <c r="T6" s="120">
        <v>5</v>
      </c>
      <c r="U6" s="124" t="s">
        <v>227</v>
      </c>
      <c r="V6" s="36"/>
    </row>
    <row r="7" spans="1:24" ht="18" x14ac:dyDescent="0.3">
      <c r="A7" s="94" t="s">
        <v>228</v>
      </c>
      <c r="B7" s="94"/>
      <c r="C7" s="94"/>
      <c r="D7" s="94"/>
      <c r="E7" s="94"/>
      <c r="F7" s="94"/>
      <c r="G7" s="94"/>
      <c r="H7" s="94"/>
      <c r="I7" s="94"/>
      <c r="J7" s="36"/>
      <c r="K7" s="36"/>
      <c r="L7" s="234" t="s">
        <v>229</v>
      </c>
      <c r="M7" s="178"/>
      <c r="N7" s="178"/>
      <c r="P7" s="120"/>
      <c r="Q7" s="120"/>
      <c r="R7" s="120"/>
      <c r="S7" s="120"/>
      <c r="T7" s="120"/>
      <c r="U7" s="120"/>
      <c r="V7" s="36"/>
    </row>
    <row r="8" spans="1:24" ht="18" x14ac:dyDescent="0.35">
      <c r="A8" s="94" t="s">
        <v>230</v>
      </c>
      <c r="B8" s="91"/>
      <c r="C8" s="91"/>
      <c r="D8" s="90"/>
      <c r="F8" s="91"/>
      <c r="G8" s="91"/>
      <c r="H8" s="91"/>
      <c r="I8" s="91"/>
      <c r="J8" s="77"/>
      <c r="K8" s="36"/>
      <c r="L8" s="235"/>
      <c r="M8" s="236"/>
      <c r="N8" s="236"/>
      <c r="P8" s="120" t="s">
        <v>231</v>
      </c>
      <c r="Q8" s="120"/>
      <c r="R8" s="120"/>
      <c r="S8" s="120"/>
      <c r="T8" s="120">
        <v>22</v>
      </c>
      <c r="U8" s="120"/>
      <c r="V8" s="36"/>
    </row>
    <row r="9" spans="1:24" ht="18" x14ac:dyDescent="0.35">
      <c r="A9" s="244"/>
      <c r="B9" s="189"/>
      <c r="C9" s="189"/>
      <c r="D9" s="189"/>
      <c r="E9" s="189"/>
      <c r="F9" s="189"/>
      <c r="G9" s="189"/>
      <c r="H9" s="189"/>
      <c r="I9" s="107"/>
      <c r="J9" s="36"/>
      <c r="K9" s="125"/>
      <c r="L9" s="237" t="s">
        <v>232</v>
      </c>
      <c r="M9" s="178"/>
      <c r="N9" s="178"/>
      <c r="P9" s="36"/>
      <c r="Q9" s="36"/>
      <c r="R9" s="36"/>
      <c r="S9" s="36"/>
      <c r="T9" s="36"/>
      <c r="U9" s="36"/>
      <c r="V9" s="36"/>
    </row>
    <row r="10" spans="1:24" ht="18" x14ac:dyDescent="0.3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S10" s="77"/>
      <c r="T10" s="77"/>
      <c r="U10" s="77"/>
      <c r="V10" s="77"/>
      <c r="W10" s="77"/>
      <c r="X10" s="77"/>
    </row>
    <row r="11" spans="1:24" ht="18" x14ac:dyDescent="0.3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S11" s="77"/>
      <c r="T11" s="77"/>
      <c r="U11" s="77"/>
      <c r="V11" s="77"/>
      <c r="W11" s="77"/>
      <c r="X11" s="77"/>
    </row>
    <row r="12" spans="1:24" ht="18" x14ac:dyDescent="0.3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N12" s="127"/>
      <c r="S12" s="77"/>
      <c r="T12" s="77"/>
      <c r="U12" s="77"/>
      <c r="V12" s="77"/>
      <c r="W12" s="77"/>
      <c r="X12" s="77"/>
    </row>
    <row r="13" spans="1:24" ht="18" x14ac:dyDescent="0.35">
      <c r="A13" s="243" t="str">
        <f>CONCATENATE("Председатель экзаменационной комиссии ",IF(G1=P4," - ",IF(G1=P6," - "," - ")))</f>
        <v xml:space="preserve">Председатель экзаменационной комиссии  - </v>
      </c>
      <c r="B13" s="189"/>
      <c r="C13" s="189"/>
      <c r="D13" s="189"/>
      <c r="E13" s="189"/>
      <c r="F13" s="189"/>
      <c r="G13" s="189"/>
      <c r="H13" s="189"/>
      <c r="I13" s="189"/>
      <c r="J13" s="245" t="str">
        <f t="array" ref="J13">INDEX('протокол по рус'!$P$4:$U$8,MATCH(G1,'протокол по рус'!$P$4:$P$8,0),2)</f>
        <v xml:space="preserve">Будько И.В. </v>
      </c>
      <c r="K13" s="178"/>
      <c r="L13" s="178"/>
      <c r="M13" s="178"/>
      <c r="N13" s="77"/>
      <c r="P13" s="48" t="s">
        <v>207</v>
      </c>
    </row>
    <row r="14" spans="1:24" ht="19.5" customHeight="1" x14ac:dyDescent="0.3">
      <c r="A14" s="36"/>
      <c r="B14" s="36"/>
      <c r="C14" s="36"/>
      <c r="D14" s="36"/>
      <c r="E14" s="36"/>
      <c r="F14" s="36"/>
      <c r="G14" s="36"/>
      <c r="H14" s="36"/>
      <c r="I14" s="36"/>
      <c r="J14" s="246"/>
      <c r="K14" s="189"/>
      <c r="L14" s="189"/>
      <c r="M14" s="189"/>
      <c r="N14" s="129"/>
      <c r="Q14" s="48" t="str">
        <f t="array" ref="Q14">CONCATENATE(CHAR(10),J13, INDEX('протокол по рус'!$P$4:$U$8,MATCH(G1,'протокол по рус'!$P$4:$P$8,0),4)," ")</f>
        <v xml:space="preserve">
Будько И.В. Белый В.В., Борисевич С.А., Балабанович И.С., Ширвель П.И. </v>
      </c>
    </row>
    <row r="15" spans="1:24" ht="18" hidden="1" x14ac:dyDescent="0.35">
      <c r="A15" s="91" t="s">
        <v>233</v>
      </c>
      <c r="B15" s="36"/>
      <c r="C15" s="36"/>
      <c r="D15" s="36"/>
      <c r="E15" s="36"/>
      <c r="F15" s="36"/>
      <c r="G15" s="36"/>
      <c r="H15" s="36"/>
      <c r="I15" s="36"/>
      <c r="J15" s="130"/>
      <c r="K15" s="91">
        <f t="array" ref="K15">INDEX('протокол по рус'!$P$4:$U$8,MATCH(G1,'протокол по рус'!$P$4:$P$8,0),3)</f>
        <v>1</v>
      </c>
      <c r="L15" s="77"/>
      <c r="M15" s="77"/>
      <c r="N15" s="77"/>
    </row>
    <row r="16" spans="1:24" ht="30.75" customHeight="1" x14ac:dyDescent="0.3">
      <c r="A16" s="247" t="s">
        <v>234</v>
      </c>
      <c r="B16" s="189"/>
      <c r="C16" s="189"/>
      <c r="D16" s="189"/>
      <c r="E16" s="189"/>
      <c r="F16" s="189"/>
      <c r="G16" s="189"/>
      <c r="H16" s="189"/>
      <c r="I16" s="248" t="str">
        <f t="array" ref="I16">CONCATENATE(INDEX('протокол по рус'!$P$4:$U$8,MATCH(G1,'протокол по рус'!$P$4:$P$8,0),4)," ",CHAR(10)," ")</f>
        <v xml:space="preserve">Белый В.В., Борисевич С.А., Балабанович И.С., Ширвель П.И. 
 </v>
      </c>
      <c r="J16" s="178"/>
      <c r="K16" s="178"/>
      <c r="L16" s="178"/>
      <c r="M16" s="178"/>
      <c r="N16" s="178"/>
      <c r="Q16" s="48" t="str">
        <f t="array" ref="Q16">CONCATENATE(INDEX('протокол по рус'!$P$4:$U$8,MATCH(G1,'протокол по рус'!$P$4:$P$8,0),4)," ",CHAR(10)," ",K15)</f>
        <v>Белый В.В., Борисевич С.А., Балабанович И.С., Ширвель П.И. 
 1</v>
      </c>
    </row>
    <row r="17" spans="1:19" ht="13.5" customHeight="1" x14ac:dyDescent="0.3">
      <c r="A17" s="36"/>
      <c r="B17" s="36"/>
      <c r="C17" s="36"/>
      <c r="D17" s="36"/>
      <c r="E17" s="36"/>
      <c r="F17" s="36"/>
      <c r="G17" s="36"/>
      <c r="H17" s="36"/>
      <c r="I17" s="131"/>
      <c r="J17" s="131"/>
      <c r="K17" s="131"/>
      <c r="L17" s="131"/>
      <c r="M17" s="131"/>
      <c r="N17" s="131"/>
    </row>
    <row r="18" spans="1:19" ht="14.25" customHeight="1" x14ac:dyDescent="0.3">
      <c r="A18" s="36"/>
      <c r="B18" s="36"/>
      <c r="C18" s="36"/>
      <c r="D18" s="36"/>
      <c r="E18" s="36"/>
      <c r="F18" s="36"/>
      <c r="G18" s="36"/>
      <c r="H18" s="36"/>
      <c r="I18" s="36"/>
      <c r="J18" s="74"/>
      <c r="K18" s="74"/>
      <c r="L18" s="74"/>
      <c r="M18" s="74"/>
      <c r="N18" s="74"/>
    </row>
    <row r="19" spans="1:19" ht="28.5" customHeight="1" x14ac:dyDescent="0.3">
      <c r="A19" s="132" t="s">
        <v>235</v>
      </c>
      <c r="B19" s="132"/>
      <c r="C19" s="132"/>
      <c r="D19" s="132"/>
      <c r="E19" s="132"/>
      <c r="F19" s="249" t="str">
        <f t="array" ref="F19">CONCATENATE(CHAR(10),J13, INDEX('протокол по рус'!$P$4:$U$8,MATCH(G1,'протокол по рус'!$P$4:$P$8,0),4)," ")</f>
        <v xml:space="preserve">
Будько И.В. Белый В.В., Борисевич С.А., Балабанович И.С., Ширвель П.И. </v>
      </c>
      <c r="G19" s="178"/>
      <c r="H19" s="178"/>
      <c r="I19" s="178"/>
      <c r="J19" s="178"/>
      <c r="K19" s="178"/>
      <c r="L19" s="178"/>
      <c r="M19" s="178"/>
      <c r="N19" s="178"/>
      <c r="Q19" s="48" t="str">
        <f t="array" ref="Q19">CONCATENATE(CHAR(10),J13, INDEX('протокол по рус'!$P$4:$U$8,MATCH(G1,'протокол по рус'!$P$4:$P$8,0),4),", ",)</f>
        <v xml:space="preserve">
Будько И.В. Белый В.В., Борисевич С.А., Балабанович И.С., Ширвель П.И., </v>
      </c>
      <c r="S19" s="85"/>
    </row>
    <row r="20" spans="1:19" ht="14.25" customHeight="1" x14ac:dyDescent="0.35">
      <c r="A20" s="77"/>
      <c r="B20" s="77"/>
      <c r="C20" s="77"/>
      <c r="D20" s="77"/>
      <c r="E20" s="77"/>
      <c r="F20" s="77"/>
      <c r="G20" s="36"/>
      <c r="H20" s="77"/>
      <c r="I20" s="74"/>
      <c r="J20" s="74"/>
      <c r="K20" s="74"/>
      <c r="L20" s="74"/>
      <c r="M20" s="74"/>
      <c r="N20" s="74"/>
      <c r="Q20" s="48" t="str">
        <f t="array" ref="Q20">CONCATENATE(CHAR(10),J13, INDEX('протокол по рус'!$P$4:$U$8,MATCH(G1,'протокол по рус'!$P$4:$P$8,0),4),", ",)</f>
        <v xml:space="preserve">
Будько И.В. Белый В.В., Борисевич С.А., Балабанович И.С., Ширвель П.И., </v>
      </c>
    </row>
    <row r="21" spans="1:19" ht="15.75" customHeight="1" x14ac:dyDescent="0.35">
      <c r="A21" s="208" t="s">
        <v>236</v>
      </c>
      <c r="B21" s="189"/>
      <c r="C21" s="189"/>
      <c r="D21" s="189"/>
      <c r="E21" s="189"/>
      <c r="F21" s="77" t="s">
        <v>237</v>
      </c>
      <c r="G21" s="126"/>
      <c r="H21" s="77" t="s">
        <v>238</v>
      </c>
      <c r="I21" s="133" t="s">
        <v>239</v>
      </c>
      <c r="J21" s="36"/>
      <c r="K21" s="36"/>
      <c r="L21" s="36"/>
      <c r="N21" s="122" t="s">
        <v>207</v>
      </c>
    </row>
    <row r="22" spans="1:19" ht="15.75" customHeight="1" x14ac:dyDescent="0.35">
      <c r="A22" s="208" t="s">
        <v>240</v>
      </c>
      <c r="B22" s="189"/>
      <c r="C22" s="189"/>
      <c r="D22" s="245"/>
      <c r="E22" s="178"/>
      <c r="F22" s="91" t="s">
        <v>241</v>
      </c>
      <c r="G22" s="194" t="s">
        <v>83</v>
      </c>
      <c r="H22" s="178"/>
      <c r="I22" s="91"/>
      <c r="J22" s="91"/>
      <c r="K22" s="77"/>
      <c r="L22" s="77"/>
      <c r="M22" s="77"/>
      <c r="N22" s="122"/>
      <c r="P22" s="44" t="s">
        <v>242</v>
      </c>
    </row>
    <row r="23" spans="1:19" ht="18" customHeight="1" x14ac:dyDescent="0.35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122"/>
      <c r="N23" s="122"/>
    </row>
    <row r="24" spans="1:19" ht="18.75" hidden="1" customHeight="1" x14ac:dyDescent="0.3">
      <c r="A24" s="250" t="s">
        <v>243</v>
      </c>
      <c r="B24" s="189"/>
      <c r="C24" s="189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</row>
    <row r="25" spans="1:19" ht="23.25" hidden="1" customHeight="1" x14ac:dyDescent="0.3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</row>
    <row r="26" spans="1:19" ht="36.75" hidden="1" customHeight="1" x14ac:dyDescent="0.3">
      <c r="A26" s="250" t="s">
        <v>244</v>
      </c>
      <c r="B26" s="189"/>
      <c r="C26" s="189"/>
      <c r="D26" s="189"/>
      <c r="E26" s="189"/>
      <c r="F26" s="189"/>
      <c r="G26" s="251"/>
      <c r="H26" s="178"/>
      <c r="I26" s="178"/>
      <c r="J26" s="134"/>
      <c r="K26" s="134"/>
      <c r="L26" s="134"/>
      <c r="M26" s="134"/>
      <c r="N26" s="134"/>
    </row>
    <row r="27" spans="1:19" ht="64.5" hidden="1" customHeight="1" x14ac:dyDescent="0.35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122"/>
      <c r="N27" s="122"/>
    </row>
    <row r="28" spans="1:19" ht="15.75" customHeight="1" x14ac:dyDescent="0.35">
      <c r="A28" s="77" t="s">
        <v>245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122"/>
      <c r="N28" s="122"/>
    </row>
    <row r="29" spans="1:19" ht="72.75" customHeight="1" x14ac:dyDescent="0.3">
      <c r="A29" s="203" t="str">
        <f>CONCATENATE("Рассмотрение результатов собеседования по дисциплине  ",D8,", с иностранным гражданином ",заявление!F7," ",заявление!F9," ",заявление!F11,", поступающим для получения высшего образования по специальности ",заявление!C30)</f>
        <v>Рассмотрение результатов собеседования по дисциплине  , с иностранным гражданином Ян пример Хаобо , поступающим для получения высшего образования по специальности 6-05-0311-02 "Экономика и управление"</v>
      </c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Q29" s="48" t="str">
        <f t="array" ref="Q29">CONCATENATE(CHAR(10),J13, ", ",  INDEX('протокол по рус'!$P$4:$U$8,MATCH(G1,'протокол по рус'!$P$4:$P$8,0),4),"",)</f>
        <v xml:space="preserve">
Будько И.В. , Белый В.В., Борисевич С.А., Балабанович И.С., Ширвель П.И.</v>
      </c>
    </row>
    <row r="30" spans="1:19" ht="9.75" customHeight="1" x14ac:dyDescent="0.35">
      <c r="A30" s="77"/>
      <c r="B30" s="77"/>
      <c r="C30" s="77"/>
      <c r="D30" s="77"/>
      <c r="E30" s="77"/>
      <c r="F30" s="135"/>
      <c r="G30" s="135"/>
      <c r="H30" s="135"/>
      <c r="I30" s="135"/>
      <c r="J30" s="135"/>
      <c r="K30" s="135"/>
      <c r="L30" s="135"/>
      <c r="M30" s="135"/>
      <c r="N30" s="135"/>
    </row>
    <row r="31" spans="1:19" ht="15.75" customHeight="1" x14ac:dyDescent="0.35">
      <c r="A31" s="208" t="s">
        <v>246</v>
      </c>
      <c r="B31" s="189"/>
      <c r="C31" s="189"/>
      <c r="D31" s="189"/>
      <c r="E31" s="245" t="str">
        <f>J13</f>
        <v xml:space="preserve">Будько И.В. </v>
      </c>
      <c r="F31" s="178"/>
      <c r="G31" s="178"/>
      <c r="H31" s="178"/>
      <c r="I31" s="208" t="s">
        <v>247</v>
      </c>
      <c r="J31" s="189"/>
      <c r="K31" s="189"/>
      <c r="L31" s="189"/>
      <c r="M31" s="189"/>
      <c r="N31" s="189"/>
    </row>
    <row r="32" spans="1:19" ht="4.5" customHeight="1" x14ac:dyDescent="0.35">
      <c r="A32" s="77"/>
      <c r="B32" s="77"/>
      <c r="C32" s="77"/>
      <c r="D32" s="77"/>
      <c r="E32" s="77"/>
      <c r="F32" s="246"/>
      <c r="G32" s="189"/>
      <c r="H32" s="189"/>
      <c r="I32" s="189"/>
      <c r="J32" s="252"/>
      <c r="K32" s="189"/>
      <c r="L32" s="189"/>
    </row>
    <row r="33" spans="1:17" ht="21.75" hidden="1" customHeight="1" x14ac:dyDescent="0.35">
      <c r="A33" s="81" t="s">
        <v>248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</row>
    <row r="34" spans="1:17" ht="45" customHeight="1" x14ac:dyDescent="0.3">
      <c r="A34" s="203" t="str">
        <f>CONCATENATE(заявление!F7," ",заявление!F9," ",заявление!F11," рекомендован для зачисления  на специальность ",заявление!C30)</f>
        <v>Ян пример Хаобо  рекомендован для зачисления  на специальность 6-05-0311-02 "Экономика и управление"</v>
      </c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Q34" s="48" t="str">
        <f>CONCATENATE(заявление!F7," ",заявление!F9," рекомендован для зачисления на специальность высшего образования (бланк ответа на собеседование прилагается)")</f>
        <v>Ян пример Хаобо рекомендован для зачисления на специальность высшего образования (бланк ответа на собеседование прилагается)</v>
      </c>
    </row>
    <row r="35" spans="1:17" ht="8.25" customHeight="1" x14ac:dyDescent="0.35">
      <c r="A35" s="3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122"/>
      <c r="N35" s="122"/>
    </row>
    <row r="36" spans="1:17" ht="51" customHeight="1" x14ac:dyDescent="0.3">
      <c r="A36" s="203" t="str">
        <f>CONCATENATE("РЕШИЛИ: ",заявление!F7," ",заявление!F9," ",заявление!F11," рекомендовать для зачисления в БНТУ на специальность ",заявление!C30)</f>
        <v>РЕШИЛИ: Ян пример Хаобо  рекомендовать для зачисления в БНТУ на специальность 6-05-0311-02 "Экономика и управление"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</row>
    <row r="37" spans="1:17" ht="10.5" customHeight="1" x14ac:dyDescent="0.3">
      <c r="A37" s="83"/>
      <c r="G37" s="83"/>
      <c r="H37" s="83"/>
      <c r="I37" s="83"/>
      <c r="J37" s="83"/>
      <c r="K37" s="83"/>
      <c r="L37" s="83"/>
      <c r="M37" s="83"/>
      <c r="N37" s="83"/>
    </row>
    <row r="38" spans="1:17" ht="18" customHeight="1" x14ac:dyDescent="0.3">
      <c r="A38" s="83"/>
      <c r="B38" s="255" t="s">
        <v>249</v>
      </c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</row>
    <row r="39" spans="1:17" ht="16.5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1:17" ht="15.75" customHeight="1" x14ac:dyDescent="0.35">
      <c r="A40" s="77" t="s">
        <v>212</v>
      </c>
      <c r="B40" s="77"/>
      <c r="C40" s="77"/>
      <c r="D40" s="77"/>
      <c r="E40" s="77"/>
      <c r="F40" s="77"/>
      <c r="G40" s="77"/>
      <c r="H40" s="256"/>
      <c r="I40" s="178"/>
      <c r="J40" s="178"/>
      <c r="K40" s="178"/>
      <c r="L40" s="77"/>
      <c r="M40" s="245" t="str">
        <f t="array" ref="M40">INDEX('протокол по рус'!$P$4:$U$8,MATCH(G1,'протокол по рус'!$P$4:$P$8,0),6)</f>
        <v>И.В. Будько</v>
      </c>
      <c r="N40" s="178"/>
    </row>
    <row r="41" spans="1:17" ht="9.75" customHeight="1" x14ac:dyDescent="0.35">
      <c r="A41" s="77"/>
      <c r="B41" s="77"/>
      <c r="C41" s="77"/>
      <c r="D41" s="77"/>
      <c r="E41" s="77"/>
      <c r="F41" s="77"/>
      <c r="G41" s="77"/>
      <c r="H41" s="183" t="s">
        <v>121</v>
      </c>
      <c r="I41" s="176"/>
      <c r="J41" s="176"/>
      <c r="K41" s="176"/>
      <c r="L41" s="77"/>
      <c r="M41" s="246" t="s">
        <v>250</v>
      </c>
      <c r="N41" s="189"/>
    </row>
    <row r="42" spans="1:17" ht="15.75" customHeight="1" x14ac:dyDescent="0.35">
      <c r="A42" s="77"/>
      <c r="B42" s="77"/>
      <c r="C42" s="77"/>
      <c r="D42" s="77"/>
      <c r="E42" s="77"/>
      <c r="F42" s="77"/>
      <c r="G42" s="77"/>
      <c r="H42" s="136"/>
      <c r="I42" s="136"/>
      <c r="J42" s="136"/>
      <c r="K42" s="136"/>
      <c r="L42" s="77"/>
      <c r="M42" s="135"/>
      <c r="N42" s="135"/>
    </row>
    <row r="43" spans="1:17" ht="9.75" customHeight="1" x14ac:dyDescent="0.35">
      <c r="A43" s="77"/>
      <c r="B43" s="77"/>
      <c r="C43" s="77"/>
      <c r="D43" s="77"/>
      <c r="E43" s="77"/>
      <c r="F43" s="77"/>
      <c r="G43" s="77"/>
      <c r="H43" s="183" t="s">
        <v>121</v>
      </c>
      <c r="I43" s="176"/>
      <c r="J43" s="176"/>
      <c r="K43" s="176"/>
      <c r="L43" s="77"/>
      <c r="M43" s="183" t="s">
        <v>250</v>
      </c>
      <c r="N43" s="176"/>
    </row>
    <row r="44" spans="1:17" ht="15.75" customHeight="1" x14ac:dyDescent="0.35">
      <c r="A44" s="77"/>
      <c r="B44" s="77"/>
      <c r="C44" s="77"/>
      <c r="D44" s="77"/>
      <c r="E44" s="77"/>
      <c r="F44" s="77"/>
      <c r="G44" s="77"/>
      <c r="H44" s="136"/>
      <c r="I44" s="136"/>
      <c r="J44" s="136"/>
      <c r="K44" s="136"/>
      <c r="L44" s="77"/>
      <c r="M44" s="135"/>
      <c r="N44" s="135"/>
    </row>
    <row r="45" spans="1:17" ht="10.5" customHeight="1" x14ac:dyDescent="0.35">
      <c r="A45" s="77"/>
      <c r="B45" s="77"/>
      <c r="C45" s="77"/>
      <c r="D45" s="77"/>
      <c r="E45" s="77"/>
      <c r="F45" s="77"/>
      <c r="G45" s="77"/>
      <c r="H45" s="183" t="s">
        <v>121</v>
      </c>
      <c r="I45" s="176"/>
      <c r="J45" s="176"/>
      <c r="K45" s="176"/>
      <c r="L45" s="77"/>
      <c r="M45" s="183" t="s">
        <v>250</v>
      </c>
      <c r="N45" s="176"/>
    </row>
    <row r="46" spans="1:17" ht="15.75" customHeight="1" x14ac:dyDescent="0.35">
      <c r="A46" s="77"/>
      <c r="B46" s="77"/>
      <c r="C46" s="77"/>
      <c r="D46" s="77"/>
      <c r="E46" s="77"/>
      <c r="F46" s="77"/>
      <c r="G46" s="77"/>
      <c r="H46" s="136"/>
      <c r="I46" s="136"/>
      <c r="J46" s="136"/>
      <c r="K46" s="136"/>
      <c r="L46" s="77"/>
      <c r="M46" s="135"/>
      <c r="N46" s="135"/>
    </row>
    <row r="47" spans="1:17" ht="11.25" customHeight="1" x14ac:dyDescent="0.35">
      <c r="A47" s="77"/>
      <c r="B47" s="77"/>
      <c r="C47" s="77"/>
      <c r="D47" s="77"/>
      <c r="E47" s="77"/>
      <c r="F47" s="77"/>
      <c r="G47" s="77"/>
      <c r="H47" s="183" t="s">
        <v>121</v>
      </c>
      <c r="I47" s="176"/>
      <c r="J47" s="176"/>
      <c r="K47" s="176"/>
      <c r="L47" s="77"/>
      <c r="M47" s="183" t="s">
        <v>250</v>
      </c>
      <c r="N47" s="176"/>
    </row>
    <row r="48" spans="1:17" ht="20.25" customHeight="1" x14ac:dyDescent="0.35">
      <c r="A48" s="253" t="s">
        <v>251</v>
      </c>
      <c r="B48" s="189"/>
      <c r="C48" s="189"/>
      <c r="D48" s="189"/>
      <c r="E48" s="77"/>
      <c r="F48" s="77"/>
      <c r="G48" s="77"/>
      <c r="H48" s="57"/>
      <c r="I48" s="57"/>
      <c r="J48" s="57"/>
      <c r="K48" s="57"/>
      <c r="L48" s="77"/>
      <c r="M48" s="57"/>
      <c r="N48" s="57"/>
    </row>
    <row r="49" spans="1:14" ht="16.5" customHeight="1" x14ac:dyDescent="0.3">
      <c r="A49" s="254" t="s">
        <v>252</v>
      </c>
      <c r="B49" s="189"/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</row>
    <row r="50" spans="1:14" ht="18.75" customHeight="1" x14ac:dyDescent="0.3">
      <c r="A50" s="189"/>
      <c r="B50" s="189"/>
      <c r="C50" s="189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</row>
    <row r="51" spans="1:14" ht="15.75" customHeight="1" x14ac:dyDescent="0.3"/>
    <row r="52" spans="1:14" ht="15.75" customHeight="1" x14ac:dyDescent="0.3"/>
    <row r="53" spans="1:14" ht="15.75" customHeight="1" x14ac:dyDescent="0.3"/>
    <row r="54" spans="1:14" ht="15.75" customHeight="1" x14ac:dyDescent="0.3"/>
    <row r="55" spans="1:14" ht="15.75" customHeight="1" x14ac:dyDescent="0.3"/>
    <row r="56" spans="1:14" ht="15.75" customHeight="1" x14ac:dyDescent="0.3"/>
    <row r="57" spans="1:14" ht="15.75" customHeight="1" x14ac:dyDescent="0.3"/>
    <row r="58" spans="1:14" ht="15.75" customHeight="1" x14ac:dyDescent="0.3"/>
    <row r="59" spans="1:14" ht="15.75" customHeight="1" x14ac:dyDescent="0.3"/>
    <row r="60" spans="1:14" ht="15.75" customHeight="1" x14ac:dyDescent="0.3"/>
    <row r="61" spans="1:14" ht="15.75" customHeight="1" x14ac:dyDescent="0.3"/>
    <row r="62" spans="1:14" ht="15.75" customHeight="1" x14ac:dyDescent="0.3"/>
    <row r="63" spans="1:14" ht="15.75" customHeight="1" x14ac:dyDescent="0.3"/>
    <row r="64" spans="1:1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6">
    <mergeCell ref="H47:K47"/>
    <mergeCell ref="M47:N47"/>
    <mergeCell ref="A48:D48"/>
    <mergeCell ref="A49:N50"/>
    <mergeCell ref="A36:N36"/>
    <mergeCell ref="B38:N38"/>
    <mergeCell ref="H40:K40"/>
    <mergeCell ref="M40:N40"/>
    <mergeCell ref="H41:K41"/>
    <mergeCell ref="M41:N41"/>
    <mergeCell ref="M43:N43"/>
    <mergeCell ref="F32:I32"/>
    <mergeCell ref="J32:L32"/>
    <mergeCell ref="A34:N34"/>
    <mergeCell ref="H43:K43"/>
    <mergeCell ref="H45:K45"/>
    <mergeCell ref="M45:N45"/>
    <mergeCell ref="A24:N25"/>
    <mergeCell ref="A26:F26"/>
    <mergeCell ref="G26:I26"/>
    <mergeCell ref="A29:N29"/>
    <mergeCell ref="A31:D31"/>
    <mergeCell ref="E31:H31"/>
    <mergeCell ref="I31:N31"/>
    <mergeCell ref="F19:N19"/>
    <mergeCell ref="A21:E21"/>
    <mergeCell ref="A22:C22"/>
    <mergeCell ref="D22:E22"/>
    <mergeCell ref="G22:H22"/>
    <mergeCell ref="A13:I13"/>
    <mergeCell ref="J13:M13"/>
    <mergeCell ref="J14:M14"/>
    <mergeCell ref="A16:H16"/>
    <mergeCell ref="I16:N16"/>
    <mergeCell ref="B3:E3"/>
    <mergeCell ref="G3:H3"/>
    <mergeCell ref="B4:E4"/>
    <mergeCell ref="H4:I4"/>
    <mergeCell ref="A5:I5"/>
    <mergeCell ref="L5:N5"/>
    <mergeCell ref="L7:N7"/>
    <mergeCell ref="L8:N8"/>
    <mergeCell ref="L9:N9"/>
    <mergeCell ref="G1:I1"/>
    <mergeCell ref="A6:I6"/>
    <mergeCell ref="A9:H9"/>
  </mergeCells>
  <dataValidations count="3">
    <dataValidation type="list" allowBlank="1" showErrorMessage="1" sqref="J2:N3">
      <formula1>"по русскому языку,по английскому языку"</formula1>
    </dataValidation>
    <dataValidation type="list" allowBlank="1" showErrorMessage="1" sqref="G1 J1:O1">
      <formula1>$P$4:$P$8</formula1>
    </dataValidation>
    <dataValidation type="list" allowBlank="1" showErrorMessage="1" sqref="F30">
      <formula1>Специальности</formula1>
    </dataValidation>
  </dataValidations>
  <pageMargins left="0.9055118110236221" right="0.51181102362204722" top="0.74803149606299213" bottom="0.74803149606299213" header="0" footer="0"/>
  <pageSetup paperSize="9" scale="78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/>
  </sheetViews>
  <sheetFormatPr defaultColWidth="14.44140625" defaultRowHeight="15" customHeight="1" x14ac:dyDescent="0.3"/>
  <cols>
    <col min="1" max="1" width="5.5546875" customWidth="1"/>
    <col min="2" max="2" width="4.33203125" customWidth="1"/>
    <col min="3" max="3" width="1.44140625" customWidth="1"/>
    <col min="4" max="4" width="4.88671875" customWidth="1"/>
    <col min="5" max="5" width="7" customWidth="1"/>
    <col min="6" max="6" width="5.88671875" customWidth="1"/>
    <col min="7" max="7" width="6.88671875" customWidth="1"/>
    <col min="8" max="8" width="6.109375" customWidth="1"/>
    <col min="9" max="9" width="11.5546875" customWidth="1"/>
    <col min="10" max="10" width="5.5546875" customWidth="1"/>
    <col min="11" max="11" width="9.33203125" customWidth="1"/>
    <col min="12" max="12" width="7.88671875" customWidth="1"/>
    <col min="13" max="13" width="8.6640625" customWidth="1"/>
    <col min="14" max="14" width="21.33203125" customWidth="1"/>
    <col min="15" max="15" width="6" customWidth="1"/>
    <col min="16" max="17" width="8.6640625" customWidth="1"/>
    <col min="18" max="18" width="78.33203125" customWidth="1"/>
    <col min="19" max="26" width="8.6640625" customWidth="1"/>
  </cols>
  <sheetData>
    <row r="1" spans="1:14" ht="15.6" x14ac:dyDescent="0.3">
      <c r="A1" s="36"/>
      <c r="B1" s="36"/>
      <c r="C1" s="36"/>
      <c r="D1" s="36"/>
      <c r="E1" s="36"/>
      <c r="F1" s="36"/>
      <c r="G1" s="36"/>
      <c r="H1" s="36"/>
      <c r="I1" s="36"/>
      <c r="J1" s="119"/>
      <c r="K1" s="119"/>
      <c r="L1" s="119"/>
      <c r="M1" s="119"/>
      <c r="N1" s="119"/>
    </row>
    <row r="2" spans="1:14" ht="90" customHeight="1" x14ac:dyDescent="0.35">
      <c r="A2" s="36"/>
      <c r="B2" s="257" t="s">
        <v>253</v>
      </c>
      <c r="C2" s="189"/>
      <c r="D2" s="189"/>
      <c r="E2" s="189"/>
      <c r="F2" s="189"/>
      <c r="G2" s="36"/>
      <c r="H2" s="240"/>
      <c r="I2" s="189"/>
      <c r="J2" s="137" t="s">
        <v>254</v>
      </c>
      <c r="K2" s="137" t="s">
        <v>254</v>
      </c>
      <c r="L2" s="119"/>
      <c r="M2" s="119"/>
      <c r="N2" s="119"/>
    </row>
    <row r="3" spans="1:14" ht="33.75" customHeight="1" x14ac:dyDescent="0.35">
      <c r="A3" s="77"/>
      <c r="B3" s="121" t="str">
        <f t="array" ref="B3">RIGHT(LEFT(INDEX(абитуриенты!$A$2:$AT$3, MATCH(заявление!D1,абитуриенты!$A$2:$A$3,0),24),LEN(INDEX(абитуриенты!$A$2:$AT$3, MATCH(заявление!D1,абитуриенты!$A$2:$A$3,0),24))-13),LEN(LEFT(INDEX(абитуриенты!$A$2:$AT$3, MATCH(заявление!D1,абитуриенты!$A$2:$A$3,0),24),LEN(INDEX(абитуриенты!$A$2:$AT$3, MATCH(заявление!D1,абитуриенты!$A$2:$A$3,0),24))-13))-1)</f>
        <v>рганизация и безопасность дорож</v>
      </c>
      <c r="C3" s="132"/>
      <c r="D3" s="132"/>
      <c r="E3" s="132"/>
      <c r="F3" s="132"/>
      <c r="G3" s="132"/>
      <c r="H3" s="258" t="str">
        <f t="array" ref="H3">RIGHT(INDEX(абитуриенты!$A$2:$AT$3, MATCH(заявление!D1,абитуриенты!$A$2:$A$3,0),24),10)</f>
        <v>о движения</v>
      </c>
      <c r="I3" s="189"/>
      <c r="J3" s="36"/>
      <c r="K3" s="36"/>
      <c r="L3" s="77"/>
      <c r="M3" s="122"/>
      <c r="N3" s="122"/>
    </row>
    <row r="4" spans="1:14" ht="18" x14ac:dyDescent="0.35">
      <c r="A4" s="77" t="s">
        <v>220</v>
      </c>
      <c r="B4" s="132"/>
      <c r="C4" s="132"/>
      <c r="D4" s="132"/>
      <c r="E4" s="132"/>
      <c r="F4" s="77"/>
      <c r="G4" s="77"/>
      <c r="H4" s="77"/>
      <c r="I4" s="36"/>
      <c r="J4" s="36"/>
      <c r="K4" s="36"/>
      <c r="L4" s="233" t="s">
        <v>221</v>
      </c>
      <c r="M4" s="189"/>
      <c r="N4" s="189"/>
    </row>
    <row r="5" spans="1:14" ht="18" x14ac:dyDescent="0.35">
      <c r="A5" s="77" t="s">
        <v>223</v>
      </c>
      <c r="B5" s="132"/>
      <c r="C5" s="132"/>
      <c r="D5" s="132"/>
      <c r="E5" s="132"/>
      <c r="F5" s="77"/>
      <c r="G5" s="77"/>
      <c r="H5" s="77"/>
      <c r="I5" s="36"/>
      <c r="J5" s="36"/>
      <c r="K5" s="36"/>
      <c r="L5" s="77" t="s">
        <v>157</v>
      </c>
      <c r="M5" s="77"/>
      <c r="N5" s="77"/>
    </row>
    <row r="6" spans="1:14" ht="18" x14ac:dyDescent="0.35">
      <c r="A6" s="77" t="s">
        <v>255</v>
      </c>
      <c r="B6" s="132"/>
      <c r="C6" s="132"/>
      <c r="D6" s="132"/>
      <c r="E6" s="132"/>
      <c r="F6" s="77"/>
      <c r="G6" s="77"/>
      <c r="H6" s="77"/>
      <c r="I6" s="77"/>
      <c r="J6" s="77"/>
      <c r="K6" s="36"/>
      <c r="L6" s="234" t="s">
        <v>229</v>
      </c>
      <c r="M6" s="178"/>
      <c r="N6" s="178"/>
    </row>
    <row r="7" spans="1:14" ht="18" x14ac:dyDescent="0.35">
      <c r="A7" s="208" t="s">
        <v>256</v>
      </c>
      <c r="B7" s="189"/>
      <c r="C7" s="189"/>
      <c r="D7" s="189"/>
      <c r="E7" s="189"/>
      <c r="F7" s="189"/>
      <c r="G7" s="189"/>
      <c r="H7" s="189"/>
      <c r="I7" s="189"/>
      <c r="J7" s="36"/>
      <c r="K7" s="125"/>
      <c r="L7" s="259"/>
      <c r="M7" s="178"/>
      <c r="N7" s="178"/>
    </row>
    <row r="8" spans="1:14" ht="18" x14ac:dyDescent="0.3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260" t="s">
        <v>257</v>
      </c>
      <c r="M8" s="236"/>
      <c r="N8" s="236"/>
    </row>
    <row r="9" spans="1:14" ht="15.6" x14ac:dyDescent="0.3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4" ht="38.25" customHeight="1" x14ac:dyDescent="0.3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</row>
    <row r="11" spans="1:14" ht="18" x14ac:dyDescent="0.35">
      <c r="A11" s="82" t="s">
        <v>258</v>
      </c>
      <c r="B11" s="77"/>
      <c r="C11" s="77"/>
      <c r="D11" s="77"/>
      <c r="E11" s="77"/>
      <c r="F11" s="77"/>
      <c r="G11" s="77"/>
      <c r="H11" s="77"/>
      <c r="I11" s="77"/>
      <c r="J11" s="245" t="s">
        <v>259</v>
      </c>
      <c r="K11" s="178"/>
      <c r="L11" s="178"/>
      <c r="M11" s="178"/>
      <c r="N11" s="77"/>
    </row>
    <row r="12" spans="1:14" ht="15.6" x14ac:dyDescent="0.3">
      <c r="A12" s="36"/>
      <c r="B12" s="36"/>
      <c r="C12" s="36"/>
      <c r="D12" s="36"/>
      <c r="E12" s="36"/>
      <c r="F12" s="36"/>
      <c r="G12" s="36"/>
      <c r="H12" s="36"/>
      <c r="I12" s="36"/>
      <c r="J12" s="246"/>
      <c r="K12" s="189"/>
      <c r="L12" s="189"/>
      <c r="M12" s="189"/>
      <c r="N12" s="129"/>
    </row>
    <row r="13" spans="1:14" ht="18" hidden="1" x14ac:dyDescent="0.35">
      <c r="A13" s="77" t="s">
        <v>260</v>
      </c>
      <c r="B13" s="36"/>
      <c r="C13" s="36"/>
      <c r="D13" s="36"/>
      <c r="E13" s="36"/>
      <c r="F13" s="36"/>
      <c r="G13" s="36"/>
      <c r="H13" s="36"/>
      <c r="I13" s="36"/>
      <c r="J13" s="130"/>
      <c r="K13" s="77">
        <v>3</v>
      </c>
      <c r="L13" s="77"/>
      <c r="M13" s="77"/>
      <c r="N13" s="77"/>
    </row>
    <row r="14" spans="1:14" ht="5.25" customHeight="1" x14ac:dyDescent="0.3">
      <c r="A14" s="36"/>
      <c r="B14" s="36"/>
      <c r="C14" s="36"/>
      <c r="D14" s="36"/>
      <c r="E14" s="36"/>
      <c r="F14" s="129"/>
      <c r="G14" s="129"/>
      <c r="H14" s="129"/>
      <c r="I14" s="129"/>
      <c r="J14" s="36"/>
      <c r="K14" s="129"/>
      <c r="L14" s="129"/>
      <c r="M14" s="129"/>
      <c r="N14" s="129"/>
    </row>
    <row r="15" spans="1:14" ht="18" x14ac:dyDescent="0.3">
      <c r="A15" s="81" t="s">
        <v>261</v>
      </c>
      <c r="B15" s="81"/>
      <c r="C15" s="81"/>
      <c r="D15" s="81"/>
      <c r="E15" s="81"/>
      <c r="F15" s="81"/>
      <c r="G15" s="81"/>
      <c r="H15" s="81"/>
      <c r="I15" s="261" t="s">
        <v>262</v>
      </c>
      <c r="J15" s="178"/>
      <c r="K15" s="178"/>
      <c r="L15" s="178"/>
      <c r="M15" s="178"/>
      <c r="N15" s="178"/>
    </row>
    <row r="16" spans="1:14" ht="15.6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23" ht="18" x14ac:dyDescent="0.3">
      <c r="A17" s="207" t="s">
        <v>235</v>
      </c>
      <c r="B17" s="189"/>
      <c r="C17" s="189"/>
      <c r="D17" s="189"/>
      <c r="E17" s="189"/>
      <c r="F17" s="262" t="s">
        <v>263</v>
      </c>
      <c r="G17" s="178"/>
      <c r="H17" s="178"/>
      <c r="I17" s="178"/>
      <c r="J17" s="178"/>
      <c r="K17" s="178"/>
      <c r="L17" s="178"/>
      <c r="M17" s="178"/>
      <c r="N17" s="178"/>
      <c r="P17" s="138" t="s">
        <v>264</v>
      </c>
      <c r="R17" s="198" t="s">
        <v>265</v>
      </c>
      <c r="S17" s="189"/>
      <c r="T17" s="189"/>
      <c r="U17" s="189"/>
      <c r="V17" s="189"/>
      <c r="W17" s="189"/>
    </row>
    <row r="18" spans="1:23" ht="18" x14ac:dyDescent="0.35">
      <c r="A18" s="77"/>
      <c r="B18" s="77"/>
      <c r="C18" s="77"/>
      <c r="D18" s="77"/>
      <c r="E18" s="77"/>
      <c r="F18" s="77"/>
      <c r="G18" s="36"/>
      <c r="H18" s="77"/>
      <c r="I18" s="36"/>
      <c r="J18" s="77"/>
      <c r="K18" s="77"/>
      <c r="L18" s="77"/>
      <c r="M18" s="77"/>
    </row>
    <row r="19" spans="1:23" ht="18" x14ac:dyDescent="0.35">
      <c r="A19" s="208" t="s">
        <v>236</v>
      </c>
      <c r="B19" s="189"/>
      <c r="C19" s="189"/>
      <c r="D19" s="189"/>
      <c r="E19" s="189"/>
      <c r="F19" s="77" t="s">
        <v>237</v>
      </c>
      <c r="G19" s="126"/>
      <c r="H19" s="77" t="s">
        <v>238</v>
      </c>
      <c r="I19" s="128"/>
      <c r="J19" s="36"/>
      <c r="K19" s="36"/>
      <c r="L19" s="36"/>
      <c r="N19" s="122"/>
    </row>
    <row r="20" spans="1:23" ht="18" x14ac:dyDescent="0.35">
      <c r="A20" s="77" t="s">
        <v>240</v>
      </c>
      <c r="B20" s="77"/>
      <c r="C20" s="77"/>
      <c r="D20" s="245"/>
      <c r="E20" s="178"/>
      <c r="F20" s="77" t="s">
        <v>241</v>
      </c>
      <c r="G20" s="182"/>
      <c r="H20" s="178"/>
      <c r="I20" s="77"/>
      <c r="J20" s="77"/>
      <c r="K20" s="77"/>
      <c r="L20" s="77"/>
      <c r="M20" s="77"/>
      <c r="N20" s="122"/>
    </row>
    <row r="21" spans="1:23" ht="15.75" customHeight="1" x14ac:dyDescent="0.35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122"/>
      <c r="N21" s="122"/>
    </row>
    <row r="22" spans="1:23" ht="15.75" customHeight="1" x14ac:dyDescent="0.35">
      <c r="A22" s="77" t="s">
        <v>245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122"/>
      <c r="N22" s="122"/>
    </row>
    <row r="23" spans="1:23" ht="72.75" customHeight="1" x14ac:dyDescent="0.3">
      <c r="A23" s="203" t="str">
        <f>CONCATENATE("Рассмотрение результатов собеседования профильного испытания по дисциплине ","""","Творчество","""",", с иностранным гражданином ",заявление!F7," ",заявление!F9," ", заявление!F11,"  поступающим для получения высшего образования по специальности ",заявление!C30)</f>
        <v>Рассмотрение результатов собеседования профильного испытания по дисциплине "Творчество", с иностранным гражданином Ян пример Хаобо   поступающим для получения высшего образования по специальности 6-05-0311-02 "Экономика и управление"</v>
      </c>
      <c r="B23" s="189"/>
      <c r="C23" s="189"/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</row>
    <row r="24" spans="1:23" ht="15.75" customHeight="1" x14ac:dyDescent="0.35">
      <c r="A24" s="77"/>
      <c r="B24" s="77"/>
      <c r="C24" s="77"/>
      <c r="D24" s="77"/>
      <c r="E24" s="77"/>
      <c r="F24" s="135"/>
      <c r="G24" s="135"/>
      <c r="H24" s="135"/>
      <c r="I24" s="135"/>
      <c r="J24" s="135"/>
      <c r="K24" s="135"/>
      <c r="L24" s="135"/>
      <c r="M24" s="135"/>
      <c r="N24" s="135"/>
    </row>
    <row r="25" spans="1:23" ht="15.75" customHeight="1" x14ac:dyDescent="0.35">
      <c r="A25" s="207" t="s">
        <v>246</v>
      </c>
      <c r="B25" s="189"/>
      <c r="C25" s="189"/>
      <c r="D25" s="189"/>
      <c r="E25" s="189"/>
      <c r="F25" s="245" t="s">
        <v>266</v>
      </c>
      <c r="G25" s="178"/>
      <c r="H25" s="178"/>
      <c r="I25" s="178"/>
      <c r="J25" s="135" t="s">
        <v>267</v>
      </c>
      <c r="K25" s="77" t="s">
        <v>268</v>
      </c>
      <c r="L25" s="135"/>
      <c r="N25" s="122"/>
    </row>
    <row r="26" spans="1:23" ht="13.5" customHeight="1" x14ac:dyDescent="0.35">
      <c r="A26" s="77"/>
      <c r="B26" s="77"/>
      <c r="C26" s="77"/>
      <c r="D26" s="77"/>
      <c r="E26" s="77"/>
      <c r="F26" s="246"/>
      <c r="G26" s="189"/>
      <c r="H26" s="189"/>
      <c r="I26" s="189"/>
      <c r="J26" s="252"/>
      <c r="K26" s="189"/>
      <c r="L26" s="189"/>
    </row>
    <row r="27" spans="1:23" ht="45" customHeight="1" x14ac:dyDescent="0.3">
      <c r="A27" s="203" t="str">
        <f>CONCATENATE(заявление!F7," ",заявление!F9," ",заявление!F11," рекомендован для зачисления  на специальность ",заявление!C30)</f>
        <v>Ян пример Хаобо  рекомендован для зачисления  на специальность 6-05-0311-02 "Экономика и управление"</v>
      </c>
      <c r="B27" s="189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</row>
    <row r="28" spans="1:23" ht="12.75" customHeight="1" x14ac:dyDescent="0.35">
      <c r="A28" s="3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122"/>
      <c r="N28" s="122"/>
    </row>
    <row r="29" spans="1:23" ht="48" customHeight="1" x14ac:dyDescent="0.3">
      <c r="A29" s="203" t="str">
        <f>CONCATENATE("РЕШИЛИ: ",заявление!F7," ",заявление!F9," ",заявление!F11," рекомендовать для зачисления в БНТУ на специальность ",заявление!C30)</f>
        <v>РЕШИЛИ: Ян пример Хаобо  рекомендовать для зачисления в БНТУ на специальность 6-05-0311-02 "Экономика и управление"</v>
      </c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</row>
    <row r="30" spans="1:23" ht="10.5" customHeight="1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23" ht="15.75" customHeight="1" x14ac:dyDescent="0.3">
      <c r="A31" s="36"/>
      <c r="B31" s="255" t="s">
        <v>269</v>
      </c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</row>
    <row r="32" spans="1:23" ht="18.75" customHeight="1" x14ac:dyDescent="0.3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15" ht="15.75" customHeight="1" x14ac:dyDescent="0.35">
      <c r="A33" s="77" t="s">
        <v>212</v>
      </c>
      <c r="B33" s="77"/>
      <c r="C33" s="77"/>
      <c r="D33" s="77"/>
      <c r="E33" s="77"/>
      <c r="F33" s="77"/>
      <c r="G33" s="77"/>
      <c r="H33" s="256"/>
      <c r="I33" s="178"/>
      <c r="J33" s="178"/>
      <c r="K33" s="178"/>
      <c r="L33" s="77"/>
      <c r="M33" s="245" t="s">
        <v>270</v>
      </c>
      <c r="N33" s="178"/>
    </row>
    <row r="34" spans="1:15" ht="15.75" customHeight="1" x14ac:dyDescent="0.3">
      <c r="A34" s="36"/>
      <c r="B34" s="36"/>
      <c r="C34" s="36"/>
      <c r="D34" s="36"/>
      <c r="E34" s="36"/>
      <c r="F34" s="36"/>
      <c r="G34" s="36"/>
      <c r="H34" s="183" t="s">
        <v>121</v>
      </c>
      <c r="I34" s="176"/>
      <c r="J34" s="176"/>
      <c r="K34" s="176"/>
      <c r="L34" s="36"/>
      <c r="M34" s="246" t="s">
        <v>271</v>
      </c>
      <c r="N34" s="189"/>
    </row>
    <row r="35" spans="1:15" ht="15.75" hidden="1" customHeight="1" x14ac:dyDescent="0.35">
      <c r="A35" s="77" t="s">
        <v>272</v>
      </c>
      <c r="B35" s="36"/>
      <c r="C35" s="36"/>
      <c r="D35" s="36"/>
      <c r="E35" s="36"/>
      <c r="F35" s="36"/>
      <c r="G35" s="36"/>
      <c r="H35" s="37"/>
      <c r="I35" s="37"/>
      <c r="J35" s="267"/>
      <c r="K35" s="178"/>
      <c r="L35" s="36"/>
      <c r="M35" s="268">
        <f>K9</f>
        <v>0</v>
      </c>
      <c r="N35" s="178"/>
    </row>
    <row r="36" spans="1:15" ht="15.75" customHeight="1" x14ac:dyDescent="0.3">
      <c r="H36" s="264"/>
      <c r="I36" s="178"/>
      <c r="J36" s="178"/>
      <c r="K36" s="178"/>
      <c r="M36" s="263"/>
      <c r="N36" s="178"/>
    </row>
    <row r="37" spans="1:15" ht="15.75" customHeight="1" x14ac:dyDescent="0.3">
      <c r="H37" s="183" t="s">
        <v>121</v>
      </c>
      <c r="I37" s="176"/>
      <c r="J37" s="176"/>
      <c r="K37" s="176"/>
      <c r="M37" s="246" t="s">
        <v>271</v>
      </c>
      <c r="N37" s="189"/>
      <c r="O37" s="97"/>
    </row>
    <row r="38" spans="1:15" ht="15.75" customHeight="1" x14ac:dyDescent="0.3">
      <c r="H38" s="264"/>
      <c r="I38" s="178"/>
      <c r="J38" s="178"/>
      <c r="K38" s="178"/>
      <c r="M38" s="263"/>
      <c r="N38" s="178"/>
    </row>
    <row r="39" spans="1:15" ht="15.75" customHeight="1" x14ac:dyDescent="0.3">
      <c r="H39" s="183" t="s">
        <v>121</v>
      </c>
      <c r="I39" s="176"/>
      <c r="J39" s="176"/>
      <c r="K39" s="176"/>
      <c r="M39" s="246" t="s">
        <v>271</v>
      </c>
      <c r="N39" s="189"/>
      <c r="O39" s="97"/>
    </row>
    <row r="40" spans="1:15" ht="15.75" customHeight="1" x14ac:dyDescent="0.3">
      <c r="H40" s="264"/>
      <c r="I40" s="178"/>
      <c r="J40" s="178"/>
      <c r="K40" s="178"/>
      <c r="M40" s="263"/>
      <c r="N40" s="178"/>
    </row>
    <row r="41" spans="1:15" ht="15.75" customHeight="1" x14ac:dyDescent="0.3">
      <c r="H41" s="183" t="s">
        <v>121</v>
      </c>
      <c r="I41" s="176"/>
      <c r="J41" s="176"/>
      <c r="K41" s="176"/>
      <c r="M41" s="246" t="s">
        <v>271</v>
      </c>
      <c r="N41" s="189"/>
      <c r="O41" s="97"/>
    </row>
    <row r="42" spans="1:15" ht="15.75" customHeight="1" x14ac:dyDescent="0.3">
      <c r="H42" s="57"/>
      <c r="I42" s="57"/>
      <c r="J42" s="57"/>
      <c r="K42" s="57"/>
      <c r="M42" s="57"/>
      <c r="N42" s="57"/>
      <c r="O42" s="97"/>
    </row>
    <row r="43" spans="1:15" ht="13.5" customHeight="1" x14ac:dyDescent="0.3">
      <c r="A43" s="265" t="s">
        <v>251</v>
      </c>
      <c r="B43" s="189"/>
      <c r="C43" s="189"/>
      <c r="D43" s="189"/>
      <c r="E43" s="189"/>
      <c r="H43" s="140"/>
      <c r="I43" s="140"/>
      <c r="J43" s="140"/>
      <c r="K43" s="140"/>
      <c r="M43" s="89"/>
      <c r="N43" s="89"/>
    </row>
    <row r="44" spans="1:15" ht="15" customHeight="1" x14ac:dyDescent="0.3">
      <c r="A44" s="266" t="s">
        <v>252</v>
      </c>
      <c r="B44" s="189"/>
      <c r="C44" s="18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41"/>
    </row>
    <row r="45" spans="1:15" ht="15.75" customHeight="1" x14ac:dyDescent="0.3">
      <c r="A45" s="189"/>
      <c r="B45" s="189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41"/>
    </row>
    <row r="46" spans="1:15" ht="15.75" customHeight="1" x14ac:dyDescent="0.3">
      <c r="I46" s="57"/>
      <c r="N46" s="139"/>
      <c r="O46" s="139"/>
    </row>
    <row r="47" spans="1:15" ht="15.75" customHeight="1" x14ac:dyDescent="0.3">
      <c r="I47" s="57"/>
      <c r="N47" s="139"/>
      <c r="O47" s="139"/>
    </row>
    <row r="48" spans="1:15" ht="15.75" customHeight="1" x14ac:dyDescent="0.3">
      <c r="I48" s="57"/>
      <c r="N48" s="139"/>
      <c r="O48" s="139"/>
    </row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5">
    <mergeCell ref="A43:E43"/>
    <mergeCell ref="A44:N45"/>
    <mergeCell ref="H34:K34"/>
    <mergeCell ref="J35:K35"/>
    <mergeCell ref="M35:N35"/>
    <mergeCell ref="H36:K36"/>
    <mergeCell ref="M36:N36"/>
    <mergeCell ref="H37:K37"/>
    <mergeCell ref="H38:K38"/>
    <mergeCell ref="H39:K39"/>
    <mergeCell ref="M39:N39"/>
    <mergeCell ref="H40:K40"/>
    <mergeCell ref="M40:N40"/>
    <mergeCell ref="H41:K41"/>
    <mergeCell ref="M41:N41"/>
    <mergeCell ref="H33:K33"/>
    <mergeCell ref="M33:N33"/>
    <mergeCell ref="M34:N34"/>
    <mergeCell ref="M37:N37"/>
    <mergeCell ref="M38:N38"/>
    <mergeCell ref="J26:L26"/>
    <mergeCell ref="F26:I26"/>
    <mergeCell ref="A27:N27"/>
    <mergeCell ref="A29:N29"/>
    <mergeCell ref="B31:N31"/>
    <mergeCell ref="D20:E20"/>
    <mergeCell ref="G20:H20"/>
    <mergeCell ref="A23:N23"/>
    <mergeCell ref="A25:E25"/>
    <mergeCell ref="F25:I25"/>
    <mergeCell ref="I15:N15"/>
    <mergeCell ref="A17:E17"/>
    <mergeCell ref="F17:N17"/>
    <mergeCell ref="R17:W17"/>
    <mergeCell ref="A19:E19"/>
    <mergeCell ref="A7:I7"/>
    <mergeCell ref="L7:N7"/>
    <mergeCell ref="L8:N8"/>
    <mergeCell ref="J11:M11"/>
    <mergeCell ref="J12:M12"/>
    <mergeCell ref="B2:F2"/>
    <mergeCell ref="H2:I2"/>
    <mergeCell ref="H3:I3"/>
    <mergeCell ref="L4:N4"/>
    <mergeCell ref="L6:N6"/>
  </mergeCells>
  <dataValidations count="2">
    <dataValidation type="list" allowBlank="1" showErrorMessage="1" sqref="J1:N2">
      <formula1>"по русскому языку,по английскому языку"</formula1>
    </dataValidation>
    <dataValidation type="list" allowBlank="1" showErrorMessage="1" sqref="F24">
      <formula1>Специальности</formula1>
    </dataValidation>
  </dataValidations>
  <pageMargins left="0.7" right="0.7" top="0.75" bottom="0.75" header="0" footer="0"/>
  <pageSetup paperSize="9" scale="81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outlineLevelRow="1" outlineLevelCol="1" x14ac:dyDescent="0.3"/>
  <cols>
    <col min="1" max="1" width="5.5546875" customWidth="1"/>
    <col min="2" max="2" width="4.33203125" customWidth="1"/>
    <col min="3" max="3" width="1.44140625" customWidth="1"/>
    <col min="4" max="4" width="4.88671875" customWidth="1"/>
    <col min="5" max="5" width="9.109375" customWidth="1"/>
    <col min="6" max="6" width="5.88671875" customWidth="1"/>
    <col min="7" max="7" width="6.44140625" customWidth="1"/>
    <col min="8" max="8" width="6.109375" customWidth="1"/>
    <col min="9" max="9" width="11.5546875" customWidth="1"/>
    <col min="10" max="10" width="5.5546875" customWidth="1"/>
    <col min="11" max="11" width="9.33203125" customWidth="1"/>
    <col min="12" max="12" width="7.88671875" customWidth="1"/>
    <col min="13" max="13" width="8.6640625" customWidth="1"/>
    <col min="14" max="14" width="22.6640625" customWidth="1"/>
    <col min="15" max="15" width="9.109375" customWidth="1" outlineLevel="1"/>
    <col min="16" max="16" width="22.109375" customWidth="1" outlineLevel="1"/>
    <col min="17" max="17" width="24.44140625" customWidth="1" outlineLevel="1"/>
    <col min="18" max="18" width="15.6640625" customWidth="1" outlineLevel="1"/>
    <col min="19" max="19" width="38.109375" customWidth="1" outlineLevel="1"/>
    <col min="20" max="20" width="28.88671875" customWidth="1" outlineLevel="1"/>
    <col min="21" max="21" width="28" customWidth="1" outlineLevel="1"/>
    <col min="22" max="24" width="9.109375" customWidth="1" outlineLevel="1"/>
    <col min="25" max="26" width="8.6640625" customWidth="1"/>
  </cols>
  <sheetData>
    <row r="1" spans="1:26" ht="31.5" customHeight="1" outlineLevel="1" x14ac:dyDescent="0.3">
      <c r="A1" s="36" t="s">
        <v>208</v>
      </c>
      <c r="B1" s="36"/>
      <c r="C1" s="36"/>
      <c r="D1" s="36"/>
      <c r="E1" s="36"/>
      <c r="F1" s="240" t="s">
        <v>209</v>
      </c>
      <c r="G1" s="189"/>
      <c r="H1" s="189"/>
      <c r="I1" s="189"/>
      <c r="J1" s="189"/>
      <c r="K1" s="189"/>
      <c r="L1" s="189"/>
      <c r="M1" s="189"/>
      <c r="N1" s="189"/>
    </row>
    <row r="2" spans="1:26" ht="15.6" x14ac:dyDescent="0.3">
      <c r="A2" s="36"/>
      <c r="B2" s="36"/>
      <c r="C2" s="36"/>
      <c r="D2" s="36"/>
      <c r="E2" s="36"/>
      <c r="F2" s="36"/>
      <c r="G2" s="36"/>
      <c r="H2" s="36"/>
      <c r="I2" s="36"/>
      <c r="J2" s="119"/>
      <c r="K2" s="119"/>
      <c r="L2" s="119"/>
      <c r="M2" s="119"/>
      <c r="N2" s="119"/>
    </row>
    <row r="3" spans="1:26" ht="90" customHeight="1" x14ac:dyDescent="0.3">
      <c r="A3" s="36"/>
      <c r="B3" s="239" t="s">
        <v>210</v>
      </c>
      <c r="C3" s="189"/>
      <c r="D3" s="189"/>
      <c r="E3" s="189"/>
      <c r="F3" s="36"/>
      <c r="G3" s="240"/>
      <c r="H3" s="189"/>
      <c r="I3" s="36"/>
      <c r="J3" s="119"/>
      <c r="K3" s="119"/>
      <c r="L3" s="119"/>
      <c r="M3" s="119"/>
      <c r="N3" s="119"/>
      <c r="P3" s="120" t="s">
        <v>211</v>
      </c>
      <c r="Q3" s="120" t="s">
        <v>212</v>
      </c>
      <c r="R3" s="120" t="s">
        <v>213</v>
      </c>
      <c r="S3" s="120" t="s">
        <v>214</v>
      </c>
      <c r="T3" s="120" t="s">
        <v>215</v>
      </c>
      <c r="U3" s="120" t="s">
        <v>216</v>
      </c>
      <c r="V3" s="36"/>
    </row>
    <row r="4" spans="1:26" ht="47.25" customHeight="1" x14ac:dyDescent="0.35">
      <c r="A4" s="77"/>
      <c r="B4" s="241" t="e">
        <f t="array" ref="B4">RIGHT(LEFT(INDEX(абитуриенты!$A$2:$AT$3, MATCH(заявление!D1,абитуриенты!$A$2:$A$3,0),23),LEN(INDEX(абитуриенты!$A$2:$AT$3, MATCH(заявление!D1,абитуриенты!$A$2:$A$3,0),23))-13),LEN(LEFT(INDEX(абитуриенты!$A$2:$AT$3, MATCH(заявление!D1,абитуриенты!$A$2:$A$3,0),23),LEN(INDEX(абитуриенты!$A$2:$AT$3, MATCH(заявление!D1,абитуриенты!$A$2:$A$3,0),23))-13))-1)</f>
        <v>#VALUE!</v>
      </c>
      <c r="C4" s="189"/>
      <c r="D4" s="189"/>
      <c r="E4" s="189"/>
      <c r="F4" s="121"/>
      <c r="G4" s="121"/>
      <c r="H4" s="242" t="str">
        <f t="array" ref="H4">RIGHT(INDEX(абитуриенты!$A$2:$AT$3, MATCH(заявление!D1,абитуриенты!$A$2:$A$3,0),23),10)</f>
        <v>05-0311-02</v>
      </c>
      <c r="I4" s="189"/>
      <c r="J4" s="36"/>
      <c r="K4" s="36"/>
      <c r="L4" s="77"/>
      <c r="M4" s="122"/>
      <c r="N4" s="122"/>
      <c r="P4" s="120" t="s">
        <v>209</v>
      </c>
      <c r="Q4" s="120" t="s">
        <v>273</v>
      </c>
      <c r="R4" s="120">
        <v>1</v>
      </c>
      <c r="S4" s="120" t="s">
        <v>218</v>
      </c>
      <c r="T4" s="120">
        <v>5</v>
      </c>
      <c r="U4" s="120" t="s">
        <v>219</v>
      </c>
      <c r="V4" s="36"/>
    </row>
    <row r="5" spans="1:26" ht="18" x14ac:dyDescent="0.35">
      <c r="A5" s="208" t="s">
        <v>220</v>
      </c>
      <c r="B5" s="189"/>
      <c r="C5" s="189"/>
      <c r="D5" s="189"/>
      <c r="E5" s="189"/>
      <c r="F5" s="189"/>
      <c r="G5" s="189"/>
      <c r="H5" s="189"/>
      <c r="I5" s="189"/>
      <c r="J5" s="36"/>
      <c r="K5" s="36"/>
      <c r="L5" s="233" t="s">
        <v>221</v>
      </c>
      <c r="M5" s="189"/>
      <c r="N5" s="189"/>
      <c r="P5" s="120" t="s">
        <v>222</v>
      </c>
      <c r="Q5" s="120"/>
      <c r="R5" s="120"/>
      <c r="S5" s="120"/>
      <c r="T5" s="120">
        <v>11</v>
      </c>
      <c r="U5" s="123"/>
      <c r="V5" s="36"/>
      <c r="W5" s="77"/>
      <c r="X5" s="77"/>
    </row>
    <row r="6" spans="1:26" ht="18" x14ac:dyDescent="0.35">
      <c r="A6" s="247" t="s">
        <v>223</v>
      </c>
      <c r="B6" s="189"/>
      <c r="C6" s="189"/>
      <c r="D6" s="189"/>
      <c r="E6" s="189"/>
      <c r="F6" s="189"/>
      <c r="G6" s="189"/>
      <c r="H6" s="189"/>
      <c r="I6" s="189"/>
      <c r="J6" s="36"/>
      <c r="K6" s="36"/>
      <c r="L6" s="77" t="s">
        <v>157</v>
      </c>
      <c r="M6" s="77"/>
      <c r="N6" s="77"/>
      <c r="P6" s="120" t="s">
        <v>224</v>
      </c>
      <c r="Q6" s="124" t="s">
        <v>225</v>
      </c>
      <c r="R6" s="120">
        <v>2</v>
      </c>
      <c r="S6" s="120" t="s">
        <v>226</v>
      </c>
      <c r="T6" s="120">
        <v>5</v>
      </c>
      <c r="U6" s="124" t="s">
        <v>227</v>
      </c>
      <c r="V6" s="36"/>
    </row>
    <row r="7" spans="1:26" ht="18" x14ac:dyDescent="0.3">
      <c r="A7" s="132" t="s">
        <v>228</v>
      </c>
      <c r="B7" s="132"/>
      <c r="C7" s="132"/>
      <c r="D7" s="132"/>
      <c r="E7" s="132"/>
      <c r="F7" s="132"/>
      <c r="G7" s="132"/>
      <c r="H7" s="132"/>
      <c r="I7" s="132"/>
      <c r="J7" s="36"/>
      <c r="K7" s="36"/>
      <c r="L7" s="234" t="s">
        <v>229</v>
      </c>
      <c r="M7" s="178"/>
      <c r="N7" s="178"/>
      <c r="P7" s="120"/>
      <c r="Q7" s="120"/>
      <c r="R7" s="120"/>
      <c r="S7" s="120"/>
      <c r="T7" s="120"/>
      <c r="U7" s="120"/>
      <c r="V7" s="36"/>
    </row>
    <row r="8" spans="1:26" ht="18" x14ac:dyDescent="0.35">
      <c r="A8" s="91" t="s">
        <v>230</v>
      </c>
      <c r="B8" s="91"/>
      <c r="C8" s="91"/>
      <c r="D8" s="91"/>
      <c r="E8" s="91"/>
      <c r="F8" s="91"/>
      <c r="G8" s="91"/>
      <c r="H8" s="91"/>
      <c r="I8" s="91"/>
      <c r="J8" s="91"/>
      <c r="K8" s="107"/>
      <c r="L8" s="269"/>
      <c r="M8" s="236"/>
      <c r="N8" s="236"/>
      <c r="O8" s="103"/>
      <c r="P8" s="142" t="s">
        <v>231</v>
      </c>
      <c r="Q8" s="142"/>
      <c r="R8" s="142"/>
      <c r="S8" s="142"/>
      <c r="T8" s="142">
        <v>22</v>
      </c>
      <c r="U8" s="142"/>
      <c r="V8" s="107"/>
      <c r="W8" s="103"/>
      <c r="X8" s="103"/>
      <c r="Y8" s="103"/>
      <c r="Z8" s="103"/>
    </row>
    <row r="9" spans="1:26" ht="18" x14ac:dyDescent="0.35">
      <c r="A9" s="270"/>
      <c r="B9" s="189"/>
      <c r="C9" s="189"/>
      <c r="D9" s="189"/>
      <c r="E9" s="189"/>
      <c r="F9" s="189"/>
      <c r="G9" s="189"/>
      <c r="H9" s="189"/>
      <c r="I9" s="36"/>
      <c r="J9" s="36"/>
      <c r="K9" s="125"/>
      <c r="L9" s="237" t="s">
        <v>232</v>
      </c>
      <c r="M9" s="178"/>
      <c r="N9" s="178"/>
      <c r="P9" s="36"/>
      <c r="Q9" s="36"/>
      <c r="R9" s="36"/>
      <c r="S9" s="36"/>
      <c r="T9" s="36"/>
      <c r="U9" s="36"/>
      <c r="V9" s="36"/>
    </row>
    <row r="10" spans="1:26" ht="18" x14ac:dyDescent="0.3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S10" s="77"/>
      <c r="T10" s="77"/>
      <c r="U10" s="77"/>
      <c r="V10" s="77"/>
      <c r="W10" s="77"/>
      <c r="X10" s="77"/>
    </row>
    <row r="11" spans="1:26" ht="18" x14ac:dyDescent="0.3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S11" s="77"/>
      <c r="T11" s="77"/>
      <c r="U11" s="77"/>
      <c r="V11" s="77"/>
      <c r="W11" s="77"/>
      <c r="X11" s="77"/>
    </row>
    <row r="12" spans="1:26" ht="13.5" customHeight="1" x14ac:dyDescent="0.3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S12" s="77"/>
      <c r="T12" s="77"/>
      <c r="U12" s="77"/>
      <c r="V12" s="77"/>
      <c r="W12" s="77"/>
      <c r="X12" s="77"/>
    </row>
    <row r="13" spans="1:26" ht="18" x14ac:dyDescent="0.35">
      <c r="A13" s="243" t="str">
        <f>CONCATENATE("Председатель экзаменационной комиссии ",IF(F1=P4," - ",IF(F1=P6," - "," - ")))</f>
        <v xml:space="preserve">Председатель экзаменационной комиссии  - </v>
      </c>
      <c r="B13" s="189"/>
      <c r="C13" s="189"/>
      <c r="D13" s="189"/>
      <c r="E13" s="189"/>
      <c r="F13" s="189"/>
      <c r="G13" s="189"/>
      <c r="H13" s="189"/>
      <c r="I13" s="189"/>
      <c r="J13" s="245" t="str">
        <f t="array" ref="J13">INDEX('протокол по рус  ZOOm'!$P$4:$U$8,MATCH(F1,'протокол по рус  ZOOm'!$P$4:$P$8,0),2)</f>
        <v>Будько И.В.</v>
      </c>
      <c r="K13" s="178"/>
      <c r="L13" s="178"/>
      <c r="M13" s="178"/>
      <c r="N13" s="77"/>
    </row>
    <row r="14" spans="1:26" ht="19.5" customHeight="1" x14ac:dyDescent="0.3">
      <c r="A14" s="36"/>
      <c r="B14" s="36"/>
      <c r="C14" s="36"/>
      <c r="D14" s="36"/>
      <c r="E14" s="36"/>
      <c r="F14" s="36"/>
      <c r="G14" s="36"/>
      <c r="H14" s="36"/>
      <c r="I14" s="36"/>
      <c r="J14" s="246"/>
      <c r="K14" s="189"/>
      <c r="L14" s="189"/>
      <c r="M14" s="189"/>
      <c r="N14" s="129"/>
    </row>
    <row r="15" spans="1:26" ht="18" hidden="1" x14ac:dyDescent="0.35">
      <c r="A15" s="91" t="s">
        <v>233</v>
      </c>
      <c r="B15" s="36"/>
      <c r="C15" s="36"/>
      <c r="D15" s="36"/>
      <c r="E15" s="36"/>
      <c r="F15" s="36"/>
      <c r="G15" s="36"/>
      <c r="H15" s="36"/>
      <c r="I15" s="36"/>
      <c r="J15" s="130"/>
      <c r="K15" s="91">
        <f t="array" ref="K15">INDEX('протокол по рус  ZOOm'!$P$4:$U$8,MATCH(F1,'протокол по рус  ZOOm'!$P$4:$P$8,0),3)</f>
        <v>1</v>
      </c>
      <c r="L15" s="77"/>
      <c r="M15" s="77"/>
      <c r="N15" s="77"/>
    </row>
    <row r="16" spans="1:26" ht="24.75" customHeight="1" x14ac:dyDescent="0.3">
      <c r="A16" s="247" t="s">
        <v>234</v>
      </c>
      <c r="B16" s="189"/>
      <c r="C16" s="189"/>
      <c r="D16" s="189"/>
      <c r="E16" s="189"/>
      <c r="F16" s="189"/>
      <c r="G16" s="189"/>
      <c r="H16" s="189"/>
      <c r="I16" s="271" t="str">
        <f t="array" ref="I16">CONCATENATE(INDEX('протокол по рус  ZOOm'!$P$4:$U$8,MATCH(F1,'протокол по рус  ZOOm'!$P$4:$P$8,0),4)," ",CHAR(10)," ")</f>
        <v xml:space="preserve">Белый В.В., Борисевич С.А., Балабанович И.С., Ширвель П.И. 
 </v>
      </c>
      <c r="J16" s="178"/>
      <c r="K16" s="178"/>
      <c r="L16" s="178"/>
      <c r="M16" s="178"/>
      <c r="N16" s="178"/>
      <c r="Q16" s="48" t="str">
        <f t="array" ref="Q16">CONCATENATE(INDEX('протокол по рус  ZOOm'!$P$4:$U$8,MATCH(F1,'протокол по рус  ZOOm'!$P$4:$P$8,0),4)," ",CHAR(10)," ",K15)</f>
        <v>Белый В.В., Борисевич С.А., Балабанович И.С., Ширвель П.И. 
 1</v>
      </c>
      <c r="T16" s="48" t="str">
        <f t="array" ref="T16">CONCATENATE(CHAR(10),J13, ", ",  INDEX('протокол по рус  ZOOm'!$P$4:$U$8,MATCH(F1,'протокол по рус  ZOOm'!$P$4:$P$8,0),4),"",)</f>
        <v xml:space="preserve">
Будько И.В., Белый В.В., Борисевич С.А., Балабанович И.С., Ширвель П.И.</v>
      </c>
    </row>
    <row r="17" spans="1:19" ht="13.5" customHeight="1" x14ac:dyDescent="0.3">
      <c r="A17" s="36"/>
      <c r="B17" s="36"/>
      <c r="C17" s="36"/>
      <c r="D17" s="36"/>
      <c r="E17" s="36"/>
      <c r="F17" s="36"/>
      <c r="G17" s="36"/>
      <c r="H17" s="36"/>
      <c r="I17" s="131"/>
      <c r="J17" s="131"/>
      <c r="K17" s="131"/>
      <c r="L17" s="131"/>
      <c r="M17" s="131"/>
      <c r="N17" s="131"/>
    </row>
    <row r="18" spans="1:19" ht="14.25" customHeight="1" x14ac:dyDescent="0.3">
      <c r="A18" s="36"/>
      <c r="B18" s="36"/>
      <c r="C18" s="36"/>
      <c r="D18" s="36"/>
      <c r="E18" s="36"/>
      <c r="F18" s="36"/>
      <c r="G18" s="36"/>
      <c r="H18" s="36"/>
      <c r="I18" s="36"/>
      <c r="J18" s="74"/>
      <c r="K18" s="74"/>
      <c r="L18" s="74"/>
      <c r="M18" s="74"/>
      <c r="N18" s="74"/>
    </row>
    <row r="19" spans="1:19" ht="21" customHeight="1" x14ac:dyDescent="0.3">
      <c r="A19" s="132" t="s">
        <v>235</v>
      </c>
      <c r="B19" s="132"/>
      <c r="C19" s="132"/>
      <c r="D19" s="132"/>
      <c r="E19" s="132"/>
      <c r="F19" s="249" t="str">
        <f t="array" ref="F19">CONCATENATE(CHAR(10),J13, INDEX('протокол по рус'!$P$4:$U$8,MATCH(F1,'протокол по рус'!$P$4:$P$8,0),4),", ",)</f>
        <v xml:space="preserve">
Будько И.В.Белый В.В., Борисевич С.А., Балабанович И.С., Ширвель П.И., </v>
      </c>
      <c r="G19" s="178"/>
      <c r="H19" s="178"/>
      <c r="I19" s="178"/>
      <c r="J19" s="178"/>
      <c r="K19" s="178"/>
      <c r="L19" s="178"/>
      <c r="M19" s="178"/>
      <c r="N19" s="178"/>
      <c r="Q19" s="48" t="str">
        <f t="array" ref="Q19">CONCATENATE(CHAR(10),J13, INDEX('протокол по рус  ZOOm'!$P$4:$U$8,MATCH(F1,'протокол по рус  ZOOm'!$P$4:$P$8,0),4),", ",)</f>
        <v xml:space="preserve">
Будько И.В.Белый В.В., Борисевич С.А., Балабанович И.С., Ширвель П.И., </v>
      </c>
      <c r="S19" s="85"/>
    </row>
    <row r="20" spans="1:19" ht="14.25" customHeight="1" x14ac:dyDescent="0.35">
      <c r="A20" s="77"/>
      <c r="B20" s="77"/>
      <c r="C20" s="77"/>
      <c r="D20" s="77"/>
      <c r="E20" s="77"/>
      <c r="F20" s="77"/>
      <c r="G20" s="36"/>
      <c r="H20" s="77"/>
      <c r="I20" s="74"/>
      <c r="J20" s="74"/>
      <c r="K20" s="74"/>
      <c r="L20" s="74"/>
      <c r="M20" s="74"/>
      <c r="N20" s="74"/>
    </row>
    <row r="21" spans="1:19" ht="18" customHeight="1" x14ac:dyDescent="0.35">
      <c r="A21" s="208" t="s">
        <v>236</v>
      </c>
      <c r="B21" s="189"/>
      <c r="C21" s="189"/>
      <c r="D21" s="189"/>
      <c r="E21" s="189"/>
      <c r="F21" s="77" t="s">
        <v>237</v>
      </c>
      <c r="G21" s="126"/>
      <c r="H21" s="77" t="s">
        <v>238</v>
      </c>
      <c r="I21" s="133" t="s">
        <v>239</v>
      </c>
      <c r="J21" s="36"/>
      <c r="K21" s="36"/>
      <c r="L21" s="36"/>
      <c r="N21" s="122" t="s">
        <v>207</v>
      </c>
    </row>
    <row r="22" spans="1:19" ht="16.5" customHeight="1" x14ac:dyDescent="0.35">
      <c r="A22" s="208" t="s">
        <v>240</v>
      </c>
      <c r="B22" s="189"/>
      <c r="C22" s="189"/>
      <c r="D22" s="245"/>
      <c r="E22" s="178"/>
      <c r="F22" s="91" t="s">
        <v>241</v>
      </c>
      <c r="G22" s="194" t="s">
        <v>83</v>
      </c>
      <c r="H22" s="178"/>
      <c r="I22" s="91"/>
      <c r="J22" s="91"/>
      <c r="K22" s="77"/>
      <c r="L22" s="77"/>
      <c r="M22" s="77"/>
      <c r="N22" s="122"/>
      <c r="P22" s="44" t="s">
        <v>242</v>
      </c>
    </row>
    <row r="23" spans="1:19" ht="6" customHeight="1" x14ac:dyDescent="0.35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122"/>
      <c r="N23" s="122"/>
    </row>
    <row r="24" spans="1:19" ht="19.5" customHeight="1" x14ac:dyDescent="0.3">
      <c r="A24" s="250" t="s">
        <v>243</v>
      </c>
      <c r="B24" s="189"/>
      <c r="C24" s="189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</row>
    <row r="25" spans="1:19" ht="19.5" customHeight="1" x14ac:dyDescent="0.3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</row>
    <row r="26" spans="1:19" ht="14.25" customHeight="1" x14ac:dyDescent="0.3">
      <c r="A26" s="250" t="s">
        <v>244</v>
      </c>
      <c r="B26" s="189"/>
      <c r="C26" s="189"/>
      <c r="D26" s="189"/>
      <c r="E26" s="189"/>
      <c r="F26" s="189"/>
      <c r="G26" s="272"/>
      <c r="H26" s="178"/>
      <c r="I26" s="178"/>
      <c r="J26" s="134"/>
      <c r="K26" s="134"/>
      <c r="L26" s="134"/>
      <c r="M26" s="134"/>
      <c r="N26" s="134"/>
    </row>
    <row r="27" spans="1:19" ht="13.5" customHeight="1" x14ac:dyDescent="0.35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122"/>
      <c r="N27" s="122"/>
    </row>
    <row r="28" spans="1:19" ht="15.75" customHeight="1" x14ac:dyDescent="0.35">
      <c r="A28" s="77" t="s">
        <v>245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122"/>
      <c r="N28" s="122"/>
    </row>
    <row r="29" spans="1:19" ht="72.75" customHeight="1" x14ac:dyDescent="0.3">
      <c r="A29" s="203" t="str">
        <f>CONCATENATE("Рассмотрение результатов собеседования по дисциплине  ",A8,", с иностранным гражданином ",заявление!F7," ",заявление!F9," ",заявление!F11,", поступающим для получения высшего образования по специальности ",заявление!C30)</f>
        <v>Рассмотрение результатов собеседования по дисциплине  "Русский язык", с иностранным гражданином Ян пример Хаобо , поступающим для получения высшего образования по специальности 6-05-0311-02 "Экономика и управление"</v>
      </c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</row>
    <row r="30" spans="1:19" ht="9.75" customHeight="1" x14ac:dyDescent="0.35">
      <c r="A30" s="77"/>
      <c r="B30" s="77"/>
      <c r="C30" s="77"/>
      <c r="D30" s="77"/>
      <c r="E30" s="77"/>
      <c r="F30" s="135"/>
      <c r="G30" s="135"/>
      <c r="H30" s="135"/>
      <c r="I30" s="135"/>
      <c r="J30" s="135"/>
      <c r="K30" s="135"/>
      <c r="L30" s="135"/>
      <c r="M30" s="135"/>
      <c r="N30" s="135"/>
    </row>
    <row r="31" spans="1:19" ht="15.75" customHeight="1" x14ac:dyDescent="0.35">
      <c r="A31" s="208" t="s">
        <v>246</v>
      </c>
      <c r="B31" s="189"/>
      <c r="C31" s="189"/>
      <c r="D31" s="189"/>
      <c r="E31" s="245" t="str">
        <f>J13</f>
        <v>Будько И.В.</v>
      </c>
      <c r="F31" s="178"/>
      <c r="G31" s="178"/>
      <c r="H31" s="178"/>
      <c r="I31" s="208" t="s">
        <v>247</v>
      </c>
      <c r="J31" s="189"/>
      <c r="K31" s="189"/>
      <c r="L31" s="189"/>
      <c r="M31" s="189"/>
      <c r="N31" s="189"/>
    </row>
    <row r="32" spans="1:19" ht="4.5" customHeight="1" x14ac:dyDescent="0.35">
      <c r="A32" s="77"/>
      <c r="B32" s="77"/>
      <c r="C32" s="77"/>
      <c r="D32" s="77"/>
      <c r="E32" s="77"/>
      <c r="F32" s="246"/>
      <c r="G32" s="189"/>
      <c r="H32" s="189"/>
      <c r="I32" s="189"/>
      <c r="J32" s="252"/>
      <c r="K32" s="189"/>
      <c r="L32" s="189"/>
    </row>
    <row r="33" spans="1:17" ht="21.75" hidden="1" customHeight="1" x14ac:dyDescent="0.35">
      <c r="A33" s="81" t="s">
        <v>248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</row>
    <row r="34" spans="1:17" ht="45" customHeight="1" x14ac:dyDescent="0.3">
      <c r="A34" s="203" t="str">
        <f>CONCATENATE(заявление!F7," ",заявление!F9," ",заявление!F11," рекомендован для зачисления  на специальность ",заявление!C30)</f>
        <v>Ян пример Хаобо  рекомендован для зачисления  на специальность 6-05-0311-02 "Экономика и управление"</v>
      </c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Q34" s="48" t="str">
        <f>CONCATENATE(заявление!F7," ",заявление!F9," рекомендован для зачисления на специальность высшего образования (бланк ответа на собеседование прилагается)")</f>
        <v>Ян пример Хаобо рекомендован для зачисления на специальность высшего образования (бланк ответа на собеседование прилагается)</v>
      </c>
    </row>
    <row r="35" spans="1:17" ht="8.25" customHeight="1" x14ac:dyDescent="0.35">
      <c r="A35" s="36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122"/>
      <c r="N35" s="122"/>
    </row>
    <row r="36" spans="1:17" ht="51" customHeight="1" x14ac:dyDescent="0.3">
      <c r="A36" s="203" t="str">
        <f>CONCATENATE("РЕШИЛИ: ",заявление!F7," ",заявление!F9," ",заявление!F11," рекомендовать для зачисления в БНТУ на специальность ",заявление!C30)</f>
        <v>РЕШИЛИ: Ян пример Хаобо  рекомендовать для зачисления в БНТУ на специальность 6-05-0311-02 "Экономика и управление"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</row>
    <row r="37" spans="1:17" ht="10.5" customHeight="1" x14ac:dyDescent="0.3">
      <c r="A37" s="83"/>
      <c r="G37" s="83"/>
      <c r="H37" s="83"/>
      <c r="I37" s="83"/>
      <c r="J37" s="83"/>
      <c r="K37" s="83"/>
      <c r="L37" s="83"/>
      <c r="M37" s="83"/>
      <c r="N37" s="83"/>
    </row>
    <row r="38" spans="1:17" ht="18" customHeight="1" x14ac:dyDescent="0.3">
      <c r="A38" s="83"/>
      <c r="B38" s="255" t="s">
        <v>274</v>
      </c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</row>
    <row r="39" spans="1:17" ht="14.25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1:17" ht="15.75" customHeight="1" x14ac:dyDescent="0.35">
      <c r="A40" s="77" t="s">
        <v>212</v>
      </c>
      <c r="B40" s="77"/>
      <c r="C40" s="77"/>
      <c r="D40" s="77"/>
      <c r="E40" s="77"/>
      <c r="F40" s="77"/>
      <c r="G40" s="77"/>
      <c r="H40" s="256"/>
      <c r="I40" s="178"/>
      <c r="J40" s="178"/>
      <c r="K40" s="178"/>
      <c r="L40" s="77"/>
      <c r="M40" s="245" t="str">
        <f t="array" ref="M40">INDEX('протокол по рус  ZOOm'!$P$4:$U$8,MATCH(F1,'протокол по рус  ZOOm'!$P$4:$P$8,0),6)</f>
        <v>И.В. Будько</v>
      </c>
      <c r="N40" s="178"/>
    </row>
    <row r="41" spans="1:17" ht="9.75" customHeight="1" x14ac:dyDescent="0.35">
      <c r="A41" s="77"/>
      <c r="B41" s="77"/>
      <c r="C41" s="77"/>
      <c r="D41" s="77"/>
      <c r="E41" s="77"/>
      <c r="F41" s="77"/>
      <c r="G41" s="77"/>
      <c r="H41" s="183" t="s">
        <v>121</v>
      </c>
      <c r="I41" s="176"/>
      <c r="J41" s="176"/>
      <c r="K41" s="176"/>
      <c r="L41" s="77"/>
      <c r="M41" s="246" t="s">
        <v>250</v>
      </c>
      <c r="N41" s="189"/>
    </row>
    <row r="42" spans="1:17" ht="15.75" customHeight="1" x14ac:dyDescent="0.35">
      <c r="A42" s="77"/>
      <c r="B42" s="77"/>
      <c r="C42" s="77"/>
      <c r="D42" s="77"/>
      <c r="E42" s="77"/>
      <c r="F42" s="77"/>
      <c r="G42" s="77"/>
      <c r="H42" s="136"/>
      <c r="I42" s="136"/>
      <c r="J42" s="136"/>
      <c r="K42" s="136"/>
      <c r="L42" s="77"/>
      <c r="M42" s="135"/>
      <c r="N42" s="135"/>
    </row>
    <row r="43" spans="1:17" ht="9.75" customHeight="1" x14ac:dyDescent="0.35">
      <c r="A43" s="77"/>
      <c r="B43" s="77"/>
      <c r="C43" s="77"/>
      <c r="D43" s="77"/>
      <c r="E43" s="77"/>
      <c r="F43" s="77"/>
      <c r="G43" s="77"/>
      <c r="H43" s="183" t="s">
        <v>121</v>
      </c>
      <c r="I43" s="176"/>
      <c r="J43" s="176"/>
      <c r="K43" s="176"/>
      <c r="L43" s="77"/>
      <c r="M43" s="183" t="s">
        <v>250</v>
      </c>
      <c r="N43" s="176"/>
    </row>
    <row r="44" spans="1:17" ht="15.75" customHeight="1" x14ac:dyDescent="0.35">
      <c r="A44" s="77"/>
      <c r="B44" s="77"/>
      <c r="C44" s="77"/>
      <c r="D44" s="77"/>
      <c r="E44" s="77"/>
      <c r="F44" s="77"/>
      <c r="G44" s="77"/>
      <c r="H44" s="136"/>
      <c r="I44" s="136"/>
      <c r="J44" s="136"/>
      <c r="K44" s="136"/>
      <c r="L44" s="77"/>
      <c r="M44" s="135"/>
      <c r="N44" s="135"/>
    </row>
    <row r="45" spans="1:17" ht="10.5" customHeight="1" x14ac:dyDescent="0.35">
      <c r="A45" s="77"/>
      <c r="B45" s="77"/>
      <c r="C45" s="77"/>
      <c r="D45" s="77"/>
      <c r="E45" s="77"/>
      <c r="F45" s="77"/>
      <c r="G45" s="77"/>
      <c r="H45" s="183" t="s">
        <v>121</v>
      </c>
      <c r="I45" s="176"/>
      <c r="J45" s="176"/>
      <c r="K45" s="176"/>
      <c r="L45" s="77"/>
      <c r="M45" s="183" t="s">
        <v>250</v>
      </c>
      <c r="N45" s="176"/>
    </row>
    <row r="46" spans="1:17" ht="15.75" customHeight="1" x14ac:dyDescent="0.35">
      <c r="A46" s="77"/>
      <c r="B46" s="77"/>
      <c r="C46" s="77"/>
      <c r="D46" s="77"/>
      <c r="E46" s="77"/>
      <c r="F46" s="77"/>
      <c r="G46" s="77"/>
      <c r="H46" s="136"/>
      <c r="I46" s="136"/>
      <c r="J46" s="136"/>
      <c r="K46" s="136"/>
      <c r="L46" s="77"/>
      <c r="M46" s="135"/>
      <c r="N46" s="135"/>
    </row>
    <row r="47" spans="1:17" ht="11.25" customHeight="1" x14ac:dyDescent="0.35">
      <c r="A47" s="77"/>
      <c r="B47" s="77"/>
      <c r="C47" s="77"/>
      <c r="D47" s="77"/>
      <c r="E47" s="77"/>
      <c r="F47" s="77"/>
      <c r="G47" s="77"/>
      <c r="H47" s="183" t="s">
        <v>121</v>
      </c>
      <c r="I47" s="176"/>
      <c r="J47" s="176"/>
      <c r="K47" s="176"/>
      <c r="L47" s="77"/>
      <c r="M47" s="183" t="s">
        <v>250</v>
      </c>
      <c r="N47" s="176"/>
    </row>
    <row r="48" spans="1:17" ht="20.25" customHeight="1" x14ac:dyDescent="0.35">
      <c r="A48" s="253" t="s">
        <v>251</v>
      </c>
      <c r="B48" s="189"/>
      <c r="C48" s="189"/>
      <c r="D48" s="189"/>
      <c r="E48" s="77"/>
      <c r="F48" s="77"/>
      <c r="G48" s="77"/>
      <c r="H48" s="57"/>
      <c r="I48" s="57"/>
      <c r="J48" s="57"/>
      <c r="K48" s="57"/>
      <c r="L48" s="77"/>
      <c r="M48" s="57"/>
      <c r="N48" s="57"/>
    </row>
    <row r="49" spans="1:14" ht="16.5" customHeight="1" x14ac:dyDescent="0.3">
      <c r="A49" s="254" t="s">
        <v>252</v>
      </c>
      <c r="B49" s="189"/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</row>
    <row r="50" spans="1:14" ht="19.5" customHeight="1" x14ac:dyDescent="0.3">
      <c r="A50" s="189"/>
      <c r="B50" s="189"/>
      <c r="C50" s="189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</row>
    <row r="51" spans="1:14" ht="15.75" customHeight="1" x14ac:dyDescent="0.3"/>
    <row r="52" spans="1:14" ht="15.75" customHeight="1" x14ac:dyDescent="0.3"/>
    <row r="53" spans="1:14" ht="15.75" customHeight="1" x14ac:dyDescent="0.3"/>
    <row r="54" spans="1:14" ht="15.75" customHeight="1" x14ac:dyDescent="0.3"/>
    <row r="55" spans="1:14" ht="15.75" customHeight="1" x14ac:dyDescent="0.3"/>
    <row r="56" spans="1:14" ht="15.75" customHeight="1" x14ac:dyDescent="0.3"/>
    <row r="57" spans="1:14" ht="15.75" customHeight="1" x14ac:dyDescent="0.3"/>
    <row r="58" spans="1:14" ht="15.75" customHeight="1" x14ac:dyDescent="0.3"/>
    <row r="59" spans="1:14" ht="15.75" customHeight="1" x14ac:dyDescent="0.3"/>
    <row r="60" spans="1:14" ht="15.75" customHeight="1" x14ac:dyDescent="0.3"/>
    <row r="61" spans="1:14" ht="15.75" customHeight="1" x14ac:dyDescent="0.3"/>
    <row r="62" spans="1:14" ht="15.75" customHeight="1" x14ac:dyDescent="0.3"/>
    <row r="63" spans="1:14" ht="15.75" customHeight="1" x14ac:dyDescent="0.3"/>
    <row r="64" spans="1:1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6">
    <mergeCell ref="H47:K47"/>
    <mergeCell ref="M47:N47"/>
    <mergeCell ref="A48:D48"/>
    <mergeCell ref="A49:N50"/>
    <mergeCell ref="A34:N34"/>
    <mergeCell ref="A36:N36"/>
    <mergeCell ref="B38:N38"/>
    <mergeCell ref="H40:K40"/>
    <mergeCell ref="M40:N40"/>
    <mergeCell ref="H41:K41"/>
    <mergeCell ref="M41:N41"/>
    <mergeCell ref="F32:I32"/>
    <mergeCell ref="J32:L32"/>
    <mergeCell ref="H43:K43"/>
    <mergeCell ref="M43:N43"/>
    <mergeCell ref="H45:K45"/>
    <mergeCell ref="M45:N45"/>
    <mergeCell ref="A24:N25"/>
    <mergeCell ref="G26:I26"/>
    <mergeCell ref="A26:F26"/>
    <mergeCell ref="A29:N29"/>
    <mergeCell ref="A31:D31"/>
    <mergeCell ref="E31:H31"/>
    <mergeCell ref="I31:N31"/>
    <mergeCell ref="A16:H16"/>
    <mergeCell ref="I16:N16"/>
    <mergeCell ref="F19:N19"/>
    <mergeCell ref="A21:E21"/>
    <mergeCell ref="A22:C22"/>
    <mergeCell ref="D22:E22"/>
    <mergeCell ref="G22:H22"/>
    <mergeCell ref="A9:H9"/>
    <mergeCell ref="L9:N9"/>
    <mergeCell ref="A13:I13"/>
    <mergeCell ref="J13:M13"/>
    <mergeCell ref="J14:M14"/>
    <mergeCell ref="L5:N5"/>
    <mergeCell ref="L7:N7"/>
    <mergeCell ref="L8:N8"/>
    <mergeCell ref="F1:N1"/>
    <mergeCell ref="B3:E3"/>
    <mergeCell ref="G3:H3"/>
    <mergeCell ref="B4:E4"/>
    <mergeCell ref="H4:I4"/>
    <mergeCell ref="A5:I5"/>
    <mergeCell ref="A6:I6"/>
  </mergeCells>
  <dataValidations count="3">
    <dataValidation type="list" allowBlank="1" showErrorMessage="1" sqref="J2:N3">
      <formula1>"по русскому языку,по английскому языку"</formula1>
    </dataValidation>
    <dataValidation type="list" allowBlank="1" showErrorMessage="1" sqref="F1">
      <formula1>$P$4:$P$8</formula1>
    </dataValidation>
    <dataValidation type="list" allowBlank="1" showErrorMessage="1" sqref="F30">
      <formula1>Специальности</formula1>
    </dataValidation>
  </dataValidations>
  <pageMargins left="0.9055118110236221" right="0.51181102362204722" top="0.74803149606299213" bottom="0.74803149606299213" header="0" footer="0"/>
  <pageSetup paperSize="9" orientation="portrait"/>
  <colBreaks count="1" manualBreakCount="1">
    <brk id="14" man="1"/>
  </colBreak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13.88671875" customWidth="1"/>
    <col min="2" max="5" width="25" customWidth="1"/>
    <col min="6" max="6" width="49" customWidth="1"/>
    <col min="7" max="7" width="22.5546875" customWidth="1"/>
    <col min="8" max="10" width="8.6640625" customWidth="1"/>
    <col min="11" max="11" width="43.44140625" customWidth="1"/>
    <col min="12" max="12" width="37.6640625" customWidth="1"/>
    <col min="13" max="26" width="8.6640625" customWidth="1"/>
  </cols>
  <sheetData>
    <row r="1" spans="1:26" ht="14.4" x14ac:dyDescent="0.3">
      <c r="A1" s="143" t="s">
        <v>21</v>
      </c>
      <c r="B1" s="144" t="s">
        <v>275</v>
      </c>
      <c r="C1" s="144" t="s">
        <v>276</v>
      </c>
      <c r="D1" s="144" t="s">
        <v>277</v>
      </c>
      <c r="E1" s="144" t="s">
        <v>211</v>
      </c>
      <c r="F1" s="144" t="s">
        <v>278</v>
      </c>
      <c r="G1" s="144" t="s">
        <v>279</v>
      </c>
    </row>
    <row r="2" spans="1:26" ht="27.6" x14ac:dyDescent="0.3">
      <c r="A2" s="145" t="s">
        <v>280</v>
      </c>
      <c r="B2" s="146" t="s">
        <v>281</v>
      </c>
      <c r="C2" s="146" t="s">
        <v>282</v>
      </c>
      <c r="D2" s="146" t="s">
        <v>283</v>
      </c>
      <c r="E2" s="146" t="s">
        <v>284</v>
      </c>
      <c r="F2" s="146" t="s">
        <v>285</v>
      </c>
      <c r="G2" s="146" t="s">
        <v>286</v>
      </c>
      <c r="K2" s="147" t="s">
        <v>287</v>
      </c>
      <c r="L2" s="148"/>
    </row>
    <row r="3" spans="1:26" ht="17.399999999999999" x14ac:dyDescent="0.3">
      <c r="A3" s="145" t="s">
        <v>288</v>
      </c>
      <c r="B3" s="146" t="s">
        <v>289</v>
      </c>
      <c r="C3" s="146" t="s">
        <v>290</v>
      </c>
      <c r="D3" s="146" t="s">
        <v>270</v>
      </c>
      <c r="E3" s="146" t="s">
        <v>291</v>
      </c>
      <c r="F3" s="146" t="s">
        <v>292</v>
      </c>
      <c r="G3" s="146" t="s">
        <v>293</v>
      </c>
      <c r="K3" s="147" t="s">
        <v>294</v>
      </c>
      <c r="L3" s="149" t="s">
        <v>295</v>
      </c>
    </row>
    <row r="4" spans="1:26" ht="27.6" x14ac:dyDescent="0.3">
      <c r="A4" s="150" t="s">
        <v>296</v>
      </c>
      <c r="B4" s="151" t="s">
        <v>297</v>
      </c>
      <c r="C4" s="151" t="s">
        <v>298</v>
      </c>
      <c r="D4" s="151" t="s">
        <v>299</v>
      </c>
      <c r="E4" s="151"/>
      <c r="F4" s="151" t="s">
        <v>298</v>
      </c>
      <c r="G4" s="151" t="s">
        <v>299</v>
      </c>
      <c r="H4" s="44"/>
      <c r="I4" s="44"/>
      <c r="J4" s="44"/>
      <c r="K4" s="147" t="s">
        <v>300</v>
      </c>
      <c r="L4" s="149" t="s">
        <v>301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41.4" x14ac:dyDescent="0.3">
      <c r="A5" s="145" t="s">
        <v>302</v>
      </c>
      <c r="B5" s="146" t="s">
        <v>303</v>
      </c>
      <c r="C5" s="146" t="s">
        <v>304</v>
      </c>
      <c r="D5" s="146" t="s">
        <v>305</v>
      </c>
      <c r="E5" s="146" t="s">
        <v>306</v>
      </c>
      <c r="F5" s="146" t="s">
        <v>307</v>
      </c>
      <c r="G5" s="146" t="s">
        <v>308</v>
      </c>
      <c r="K5" s="147" t="s">
        <v>309</v>
      </c>
      <c r="L5" s="149" t="s">
        <v>310</v>
      </c>
    </row>
    <row r="6" spans="1:26" ht="41.4" x14ac:dyDescent="0.3">
      <c r="A6" s="145" t="s">
        <v>311</v>
      </c>
      <c r="B6" s="146" t="s">
        <v>312</v>
      </c>
      <c r="C6" s="146" t="s">
        <v>313</v>
      </c>
      <c r="D6" s="146" t="s">
        <v>314</v>
      </c>
      <c r="E6" s="146"/>
      <c r="F6" s="146" t="s">
        <v>313</v>
      </c>
      <c r="G6" s="146" t="s">
        <v>315</v>
      </c>
      <c r="K6" s="147" t="s">
        <v>316</v>
      </c>
      <c r="L6" s="149" t="s">
        <v>310</v>
      </c>
    </row>
    <row r="7" spans="1:26" ht="27.6" x14ac:dyDescent="0.3">
      <c r="A7" s="145" t="s">
        <v>317</v>
      </c>
      <c r="B7" s="146" t="s">
        <v>318</v>
      </c>
      <c r="C7" s="146" t="s">
        <v>319</v>
      </c>
      <c r="D7" s="146" t="s">
        <v>320</v>
      </c>
      <c r="E7" s="146" t="s">
        <v>320</v>
      </c>
      <c r="F7" s="146" t="s">
        <v>321</v>
      </c>
      <c r="G7" s="146" t="s">
        <v>322</v>
      </c>
      <c r="K7" s="147" t="s">
        <v>323</v>
      </c>
      <c r="L7" s="148" t="s">
        <v>324</v>
      </c>
    </row>
    <row r="8" spans="1:26" ht="41.4" x14ac:dyDescent="0.3">
      <c r="A8" s="145" t="s">
        <v>325</v>
      </c>
      <c r="B8" s="146" t="s">
        <v>326</v>
      </c>
      <c r="C8" s="146" t="s">
        <v>327</v>
      </c>
      <c r="D8" s="146" t="s">
        <v>328</v>
      </c>
      <c r="E8" s="146" t="s">
        <v>329</v>
      </c>
      <c r="F8" s="146" t="s">
        <v>330</v>
      </c>
      <c r="G8" s="146" t="s">
        <v>331</v>
      </c>
      <c r="K8" s="149" t="s">
        <v>332</v>
      </c>
      <c r="L8" s="149" t="s">
        <v>333</v>
      </c>
    </row>
    <row r="9" spans="1:26" ht="27.6" x14ac:dyDescent="0.3">
      <c r="A9" s="145" t="s">
        <v>334</v>
      </c>
      <c r="B9" s="146" t="s">
        <v>335</v>
      </c>
      <c r="C9" s="146" t="s">
        <v>336</v>
      </c>
      <c r="D9" s="146" t="s">
        <v>337</v>
      </c>
      <c r="E9" s="124" t="s">
        <v>337</v>
      </c>
      <c r="F9" s="146" t="s">
        <v>338</v>
      </c>
      <c r="G9" s="146" t="s">
        <v>339</v>
      </c>
      <c r="K9" s="147" t="s">
        <v>340</v>
      </c>
      <c r="L9" s="149" t="s">
        <v>333</v>
      </c>
    </row>
    <row r="10" spans="1:26" ht="34.799999999999997" x14ac:dyDescent="0.3">
      <c r="A10" s="145" t="s">
        <v>341</v>
      </c>
      <c r="B10" s="146" t="s">
        <v>342</v>
      </c>
      <c r="C10" s="146" t="s">
        <v>343</v>
      </c>
      <c r="D10" s="146" t="s">
        <v>344</v>
      </c>
      <c r="E10" s="146"/>
      <c r="F10" s="146" t="s">
        <v>345</v>
      </c>
      <c r="G10" s="146" t="s">
        <v>346</v>
      </c>
      <c r="K10" s="147" t="s">
        <v>347</v>
      </c>
      <c r="L10" s="149" t="s">
        <v>310</v>
      </c>
    </row>
    <row r="11" spans="1:26" ht="17.399999999999999" x14ac:dyDescent="0.3">
      <c r="A11" s="145" t="s">
        <v>348</v>
      </c>
      <c r="B11" s="146" t="s">
        <v>349</v>
      </c>
      <c r="C11" s="146" t="s">
        <v>350</v>
      </c>
      <c r="D11" s="146" t="s">
        <v>351</v>
      </c>
      <c r="E11" s="146" t="s">
        <v>352</v>
      </c>
      <c r="F11" s="146" t="s">
        <v>353</v>
      </c>
      <c r="G11" s="146" t="s">
        <v>354</v>
      </c>
      <c r="I11" s="48" t="s">
        <v>83</v>
      </c>
      <c r="K11" s="147" t="s">
        <v>355</v>
      </c>
      <c r="L11" s="148" t="s">
        <v>310</v>
      </c>
    </row>
    <row r="12" spans="1:26" ht="27.6" x14ac:dyDescent="0.3">
      <c r="A12" s="150" t="s">
        <v>356</v>
      </c>
      <c r="B12" s="151" t="s">
        <v>357</v>
      </c>
      <c r="C12" s="151" t="s">
        <v>358</v>
      </c>
      <c r="D12" s="151" t="s">
        <v>359</v>
      </c>
      <c r="E12" s="151"/>
      <c r="F12" s="151" t="s">
        <v>358</v>
      </c>
      <c r="G12" s="151" t="s">
        <v>359</v>
      </c>
      <c r="H12" s="44"/>
      <c r="I12" s="44"/>
      <c r="J12" s="44"/>
      <c r="K12" s="149" t="s">
        <v>360</v>
      </c>
      <c r="L12" s="149" t="s">
        <v>310</v>
      </c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62.4" x14ac:dyDescent="0.3">
      <c r="A13" s="145" t="s">
        <v>361</v>
      </c>
      <c r="B13" s="146" t="s">
        <v>362</v>
      </c>
      <c r="C13" s="146" t="s">
        <v>363</v>
      </c>
      <c r="D13" s="146" t="s">
        <v>364</v>
      </c>
      <c r="E13" s="146" t="s">
        <v>365</v>
      </c>
      <c r="F13" s="146" t="s">
        <v>366</v>
      </c>
      <c r="G13" s="146" t="s">
        <v>367</v>
      </c>
      <c r="K13" s="152" t="s">
        <v>368</v>
      </c>
      <c r="L13" s="149" t="s">
        <v>333</v>
      </c>
    </row>
    <row r="14" spans="1:26" ht="55.2" x14ac:dyDescent="0.3">
      <c r="A14" s="145" t="s">
        <v>369</v>
      </c>
      <c r="B14" s="146" t="s">
        <v>370</v>
      </c>
      <c r="C14" s="146" t="s">
        <v>371</v>
      </c>
      <c r="D14" s="146" t="s">
        <v>372</v>
      </c>
      <c r="E14" s="146" t="s">
        <v>373</v>
      </c>
      <c r="F14" s="146" t="s">
        <v>374</v>
      </c>
      <c r="G14" s="146" t="s">
        <v>375</v>
      </c>
      <c r="K14" s="147" t="s">
        <v>376</v>
      </c>
      <c r="L14" s="148" t="s">
        <v>310</v>
      </c>
    </row>
    <row r="15" spans="1:26" ht="41.4" x14ac:dyDescent="0.3">
      <c r="A15" s="145" t="s">
        <v>377</v>
      </c>
      <c r="B15" s="146" t="s">
        <v>378</v>
      </c>
      <c r="C15" s="146" t="s">
        <v>379</v>
      </c>
      <c r="D15" s="146" t="s">
        <v>380</v>
      </c>
      <c r="E15" s="146" t="s">
        <v>380</v>
      </c>
      <c r="F15" s="146" t="s">
        <v>381</v>
      </c>
      <c r="G15" s="146" t="s">
        <v>382</v>
      </c>
      <c r="K15" s="147" t="s">
        <v>383</v>
      </c>
      <c r="L15" s="149" t="s">
        <v>384</v>
      </c>
    </row>
    <row r="16" spans="1:26" ht="34.799999999999997" x14ac:dyDescent="0.3">
      <c r="A16" s="145" t="s">
        <v>385</v>
      </c>
      <c r="B16" s="146" t="s">
        <v>386</v>
      </c>
      <c r="C16" s="146" t="s">
        <v>387</v>
      </c>
      <c r="D16" s="146" t="s">
        <v>388</v>
      </c>
      <c r="E16" s="146" t="s">
        <v>389</v>
      </c>
      <c r="F16" s="146" t="s">
        <v>390</v>
      </c>
      <c r="G16" s="146" t="s">
        <v>391</v>
      </c>
      <c r="K16" s="147" t="s">
        <v>75</v>
      </c>
      <c r="L16" s="149" t="s">
        <v>333</v>
      </c>
    </row>
    <row r="17" spans="1:12" ht="41.4" x14ac:dyDescent="0.3">
      <c r="A17" s="145" t="s">
        <v>63</v>
      </c>
      <c r="B17" s="146" t="s">
        <v>392</v>
      </c>
      <c r="C17" s="146" t="s">
        <v>393</v>
      </c>
      <c r="D17" s="153" t="s">
        <v>394</v>
      </c>
      <c r="E17" s="153" t="s">
        <v>395</v>
      </c>
      <c r="F17" s="146" t="s">
        <v>396</v>
      </c>
      <c r="G17" s="146" t="s">
        <v>397</v>
      </c>
      <c r="K17" s="147"/>
      <c r="L17" s="149"/>
    </row>
    <row r="18" spans="1:12" ht="41.4" x14ac:dyDescent="0.3">
      <c r="A18" s="145" t="s">
        <v>398</v>
      </c>
      <c r="B18" s="146" t="s">
        <v>399</v>
      </c>
      <c r="C18" s="146" t="s">
        <v>400</v>
      </c>
      <c r="D18" s="146" t="s">
        <v>401</v>
      </c>
      <c r="E18" s="146" t="s">
        <v>402</v>
      </c>
      <c r="F18" s="146" t="s">
        <v>403</v>
      </c>
      <c r="G18" s="146" t="s">
        <v>404</v>
      </c>
    </row>
    <row r="19" spans="1:12" ht="27.6" x14ac:dyDescent="0.3">
      <c r="A19" s="154" t="s">
        <v>405</v>
      </c>
      <c r="B19" s="155" t="s">
        <v>406</v>
      </c>
      <c r="C19" s="155" t="s">
        <v>407</v>
      </c>
      <c r="D19" s="155" t="s">
        <v>408</v>
      </c>
      <c r="E19" s="155" t="s">
        <v>408</v>
      </c>
      <c r="F19" s="155" t="s">
        <v>409</v>
      </c>
      <c r="G19" s="155" t="s">
        <v>410</v>
      </c>
    </row>
    <row r="20" spans="1:12" ht="41.4" x14ac:dyDescent="0.3">
      <c r="A20" s="154" t="s">
        <v>411</v>
      </c>
      <c r="B20" s="155" t="s">
        <v>412</v>
      </c>
      <c r="C20" s="155"/>
      <c r="D20" s="155" t="s">
        <v>134</v>
      </c>
      <c r="E20" s="155" t="s">
        <v>413</v>
      </c>
      <c r="F20" s="155"/>
      <c r="G20" s="155"/>
    </row>
    <row r="21" spans="1:12" ht="15.75" customHeight="1" x14ac:dyDescent="0.3">
      <c r="A21" s="156"/>
    </row>
    <row r="22" spans="1:12" ht="15.75" customHeight="1" x14ac:dyDescent="0.3">
      <c r="A22" s="156"/>
    </row>
    <row r="23" spans="1:12" ht="15.75" customHeight="1" x14ac:dyDescent="0.3">
      <c r="A23" s="156"/>
    </row>
    <row r="24" spans="1:12" ht="15.75" customHeight="1" x14ac:dyDescent="0.3">
      <c r="A24" s="156"/>
    </row>
    <row r="25" spans="1:12" ht="15.75" customHeight="1" x14ac:dyDescent="0.3">
      <c r="A25" s="156"/>
    </row>
    <row r="26" spans="1:12" ht="15.75" customHeight="1" x14ac:dyDescent="0.3">
      <c r="A26" s="156"/>
    </row>
    <row r="27" spans="1:12" ht="15.75" customHeight="1" x14ac:dyDescent="0.3">
      <c r="A27" s="156"/>
    </row>
    <row r="28" spans="1:12" ht="15.75" customHeight="1" x14ac:dyDescent="0.3">
      <c r="A28" s="156"/>
    </row>
    <row r="29" spans="1:12" ht="15.75" customHeight="1" x14ac:dyDescent="0.3">
      <c r="A29" s="156"/>
    </row>
    <row r="30" spans="1:12" ht="15.75" customHeight="1" x14ac:dyDescent="0.3">
      <c r="A30" s="156"/>
    </row>
    <row r="31" spans="1:12" ht="15.75" customHeight="1" x14ac:dyDescent="0.3">
      <c r="A31" s="156"/>
    </row>
    <row r="32" spans="1:12" ht="15.75" customHeight="1" x14ac:dyDescent="0.3">
      <c r="A32" s="156"/>
    </row>
    <row r="33" spans="1:1" ht="15.75" customHeight="1" x14ac:dyDescent="0.3">
      <c r="A33" s="156"/>
    </row>
    <row r="34" spans="1:1" ht="15.75" customHeight="1" x14ac:dyDescent="0.3">
      <c r="A34" s="156"/>
    </row>
    <row r="35" spans="1:1" ht="15.75" customHeight="1" x14ac:dyDescent="0.3">
      <c r="A35" s="156"/>
    </row>
    <row r="36" spans="1:1" ht="15.75" customHeight="1" x14ac:dyDescent="0.3">
      <c r="A36" s="156"/>
    </row>
    <row r="37" spans="1:1" ht="15.75" customHeight="1" x14ac:dyDescent="0.3">
      <c r="A37" s="156"/>
    </row>
    <row r="38" spans="1:1" ht="15.75" customHeight="1" x14ac:dyDescent="0.3">
      <c r="A38" s="156"/>
    </row>
    <row r="39" spans="1:1" ht="15.75" customHeight="1" x14ac:dyDescent="0.3">
      <c r="A39" s="156"/>
    </row>
    <row r="40" spans="1:1" ht="15.75" customHeight="1" x14ac:dyDescent="0.3">
      <c r="A40" s="156"/>
    </row>
    <row r="41" spans="1:1" ht="15.75" customHeight="1" x14ac:dyDescent="0.3">
      <c r="A41" s="156"/>
    </row>
    <row r="42" spans="1:1" ht="15.75" customHeight="1" x14ac:dyDescent="0.3">
      <c r="A42" s="156"/>
    </row>
    <row r="43" spans="1:1" ht="15.75" customHeight="1" x14ac:dyDescent="0.3">
      <c r="A43" s="156"/>
    </row>
    <row r="44" spans="1:1" ht="15.75" customHeight="1" x14ac:dyDescent="0.3">
      <c r="A44" s="156"/>
    </row>
    <row r="45" spans="1:1" ht="15.75" customHeight="1" x14ac:dyDescent="0.3">
      <c r="A45" s="156"/>
    </row>
    <row r="46" spans="1:1" ht="15.75" customHeight="1" x14ac:dyDescent="0.3">
      <c r="A46" s="156"/>
    </row>
    <row r="47" spans="1:1" ht="15.75" customHeight="1" x14ac:dyDescent="0.3">
      <c r="A47" s="156"/>
    </row>
    <row r="48" spans="1:1" ht="15.75" customHeight="1" x14ac:dyDescent="0.3">
      <c r="A48" s="156"/>
    </row>
    <row r="49" spans="1:1" ht="15.75" customHeight="1" x14ac:dyDescent="0.3">
      <c r="A49" s="156"/>
    </row>
    <row r="50" spans="1:1" ht="15.75" customHeight="1" x14ac:dyDescent="0.3">
      <c r="A50" s="156"/>
    </row>
    <row r="51" spans="1:1" ht="15.75" customHeight="1" x14ac:dyDescent="0.3">
      <c r="A51" s="156"/>
    </row>
    <row r="52" spans="1:1" ht="15.75" customHeight="1" x14ac:dyDescent="0.3">
      <c r="A52" s="156"/>
    </row>
    <row r="53" spans="1:1" ht="15.75" customHeight="1" x14ac:dyDescent="0.3">
      <c r="A53" s="156"/>
    </row>
    <row r="54" spans="1:1" ht="15.75" customHeight="1" x14ac:dyDescent="0.3">
      <c r="A54" s="156"/>
    </row>
    <row r="55" spans="1:1" ht="15.75" customHeight="1" x14ac:dyDescent="0.3">
      <c r="A55" s="156"/>
    </row>
    <row r="56" spans="1:1" ht="15.75" customHeight="1" x14ac:dyDescent="0.3">
      <c r="A56" s="156"/>
    </row>
    <row r="57" spans="1:1" ht="15.75" customHeight="1" x14ac:dyDescent="0.3">
      <c r="A57" s="156"/>
    </row>
    <row r="58" spans="1:1" ht="15.75" customHeight="1" x14ac:dyDescent="0.3">
      <c r="A58" s="156"/>
    </row>
    <row r="59" spans="1:1" ht="15.75" customHeight="1" x14ac:dyDescent="0.3">
      <c r="A59" s="156"/>
    </row>
    <row r="60" spans="1:1" ht="15.75" customHeight="1" x14ac:dyDescent="0.3">
      <c r="A60" s="156"/>
    </row>
    <row r="61" spans="1:1" ht="15.75" customHeight="1" x14ac:dyDescent="0.3">
      <c r="A61" s="156"/>
    </row>
    <row r="62" spans="1:1" ht="15.75" customHeight="1" x14ac:dyDescent="0.3">
      <c r="A62" s="156"/>
    </row>
    <row r="63" spans="1:1" ht="15.75" customHeight="1" x14ac:dyDescent="0.3">
      <c r="A63" s="156"/>
    </row>
    <row r="64" spans="1:1" ht="15.75" customHeight="1" x14ac:dyDescent="0.3">
      <c r="A64" s="156"/>
    </row>
    <row r="65" spans="1:1" ht="15.75" customHeight="1" x14ac:dyDescent="0.3">
      <c r="A65" s="156"/>
    </row>
    <row r="66" spans="1:1" ht="15.75" customHeight="1" x14ac:dyDescent="0.3">
      <c r="A66" s="156"/>
    </row>
    <row r="67" spans="1:1" ht="15.75" customHeight="1" x14ac:dyDescent="0.3">
      <c r="A67" s="156"/>
    </row>
    <row r="68" spans="1:1" ht="15.75" customHeight="1" x14ac:dyDescent="0.3">
      <c r="A68" s="156"/>
    </row>
    <row r="69" spans="1:1" ht="15.75" customHeight="1" x14ac:dyDescent="0.3">
      <c r="A69" s="156"/>
    </row>
    <row r="70" spans="1:1" ht="15.75" customHeight="1" x14ac:dyDescent="0.3">
      <c r="A70" s="156"/>
    </row>
    <row r="71" spans="1:1" ht="15.75" customHeight="1" x14ac:dyDescent="0.3">
      <c r="A71" s="156"/>
    </row>
    <row r="72" spans="1:1" ht="15.75" customHeight="1" x14ac:dyDescent="0.3">
      <c r="A72" s="156"/>
    </row>
    <row r="73" spans="1:1" ht="15.75" customHeight="1" x14ac:dyDescent="0.3">
      <c r="A73" s="156"/>
    </row>
    <row r="74" spans="1:1" ht="15.75" customHeight="1" x14ac:dyDescent="0.3">
      <c r="A74" s="156"/>
    </row>
    <row r="75" spans="1:1" ht="15.75" customHeight="1" x14ac:dyDescent="0.3">
      <c r="A75" s="156"/>
    </row>
    <row r="76" spans="1:1" ht="15.75" customHeight="1" x14ac:dyDescent="0.3">
      <c r="A76" s="156"/>
    </row>
    <row r="77" spans="1:1" ht="15.75" customHeight="1" x14ac:dyDescent="0.3">
      <c r="A77" s="156"/>
    </row>
    <row r="78" spans="1:1" ht="15.75" customHeight="1" x14ac:dyDescent="0.3">
      <c r="A78" s="156"/>
    </row>
    <row r="79" spans="1:1" ht="15.75" customHeight="1" x14ac:dyDescent="0.3">
      <c r="A79" s="156"/>
    </row>
    <row r="80" spans="1:1" ht="15.75" customHeight="1" x14ac:dyDescent="0.3">
      <c r="A80" s="156"/>
    </row>
    <row r="81" spans="1:1" ht="15.75" customHeight="1" x14ac:dyDescent="0.3">
      <c r="A81" s="156"/>
    </row>
    <row r="82" spans="1:1" ht="15.75" customHeight="1" x14ac:dyDescent="0.3">
      <c r="A82" s="156"/>
    </row>
    <row r="83" spans="1:1" ht="15.75" customHeight="1" x14ac:dyDescent="0.3">
      <c r="A83" s="156"/>
    </row>
    <row r="84" spans="1:1" ht="15.75" customHeight="1" x14ac:dyDescent="0.3">
      <c r="A84" s="156"/>
    </row>
    <row r="85" spans="1:1" ht="15.75" customHeight="1" x14ac:dyDescent="0.3">
      <c r="A85" s="156"/>
    </row>
    <row r="86" spans="1:1" ht="15.75" customHeight="1" x14ac:dyDescent="0.3">
      <c r="A86" s="156"/>
    </row>
    <row r="87" spans="1:1" ht="15.75" customHeight="1" x14ac:dyDescent="0.3">
      <c r="A87" s="156"/>
    </row>
    <row r="88" spans="1:1" ht="15.75" customHeight="1" x14ac:dyDescent="0.3">
      <c r="A88" s="156"/>
    </row>
    <row r="89" spans="1:1" ht="15.75" customHeight="1" x14ac:dyDescent="0.3">
      <c r="A89" s="156"/>
    </row>
    <row r="90" spans="1:1" ht="15.75" customHeight="1" x14ac:dyDescent="0.3">
      <c r="A90" s="156"/>
    </row>
    <row r="91" spans="1:1" ht="15.75" customHeight="1" x14ac:dyDescent="0.3">
      <c r="A91" s="156"/>
    </row>
    <row r="92" spans="1:1" ht="15.75" customHeight="1" x14ac:dyDescent="0.3">
      <c r="A92" s="156"/>
    </row>
    <row r="93" spans="1:1" ht="15.75" customHeight="1" x14ac:dyDescent="0.3">
      <c r="A93" s="156"/>
    </row>
    <row r="94" spans="1:1" ht="15.75" customHeight="1" x14ac:dyDescent="0.3">
      <c r="A94" s="156"/>
    </row>
    <row r="95" spans="1:1" ht="15.75" customHeight="1" x14ac:dyDescent="0.3">
      <c r="A95" s="156"/>
    </row>
    <row r="96" spans="1:1" ht="15.75" customHeight="1" x14ac:dyDescent="0.3">
      <c r="A96" s="156"/>
    </row>
    <row r="97" spans="1:1" ht="15.75" customHeight="1" x14ac:dyDescent="0.3">
      <c r="A97" s="156"/>
    </row>
    <row r="98" spans="1:1" ht="15.75" customHeight="1" x14ac:dyDescent="0.3">
      <c r="A98" s="156"/>
    </row>
    <row r="99" spans="1:1" ht="15.75" customHeight="1" x14ac:dyDescent="0.3">
      <c r="A99" s="156"/>
    </row>
    <row r="100" spans="1:1" ht="15.75" customHeight="1" x14ac:dyDescent="0.3">
      <c r="A100" s="156"/>
    </row>
    <row r="101" spans="1:1" ht="15.75" customHeight="1" x14ac:dyDescent="0.3">
      <c r="A101" s="156"/>
    </row>
    <row r="102" spans="1:1" ht="15.75" customHeight="1" x14ac:dyDescent="0.3">
      <c r="A102" s="156"/>
    </row>
    <row r="103" spans="1:1" ht="15.75" customHeight="1" x14ac:dyDescent="0.3">
      <c r="A103" s="156"/>
    </row>
    <row r="104" spans="1:1" ht="15.75" customHeight="1" x14ac:dyDescent="0.3">
      <c r="A104" s="156"/>
    </row>
    <row r="105" spans="1:1" ht="15.75" customHeight="1" x14ac:dyDescent="0.3">
      <c r="A105" s="156"/>
    </row>
    <row r="106" spans="1:1" ht="15.75" customHeight="1" x14ac:dyDescent="0.3">
      <c r="A106" s="156"/>
    </row>
    <row r="107" spans="1:1" ht="15.75" customHeight="1" x14ac:dyDescent="0.3">
      <c r="A107" s="156"/>
    </row>
    <row r="108" spans="1:1" ht="15.75" customHeight="1" x14ac:dyDescent="0.3">
      <c r="A108" s="156"/>
    </row>
    <row r="109" spans="1:1" ht="15.75" customHeight="1" x14ac:dyDescent="0.3">
      <c r="A109" s="156"/>
    </row>
    <row r="110" spans="1:1" ht="15.75" customHeight="1" x14ac:dyDescent="0.3">
      <c r="A110" s="156"/>
    </row>
    <row r="111" spans="1:1" ht="15.75" customHeight="1" x14ac:dyDescent="0.3">
      <c r="A111" s="156"/>
    </row>
    <row r="112" spans="1:1" ht="15.75" customHeight="1" x14ac:dyDescent="0.3">
      <c r="A112" s="156"/>
    </row>
    <row r="113" spans="1:1" ht="15.75" customHeight="1" x14ac:dyDescent="0.3">
      <c r="A113" s="156"/>
    </row>
    <row r="114" spans="1:1" ht="15.75" customHeight="1" x14ac:dyDescent="0.3">
      <c r="A114" s="156"/>
    </row>
    <row r="115" spans="1:1" ht="15.75" customHeight="1" x14ac:dyDescent="0.3">
      <c r="A115" s="156"/>
    </row>
    <row r="116" spans="1:1" ht="15.75" customHeight="1" x14ac:dyDescent="0.3">
      <c r="A116" s="156"/>
    </row>
    <row r="117" spans="1:1" ht="15.75" customHeight="1" x14ac:dyDescent="0.3">
      <c r="A117" s="156"/>
    </row>
    <row r="118" spans="1:1" ht="15.75" customHeight="1" x14ac:dyDescent="0.3">
      <c r="A118" s="156"/>
    </row>
    <row r="119" spans="1:1" ht="15.75" customHeight="1" x14ac:dyDescent="0.3">
      <c r="A119" s="156"/>
    </row>
    <row r="120" spans="1:1" ht="15.75" customHeight="1" x14ac:dyDescent="0.3">
      <c r="A120" s="156"/>
    </row>
    <row r="121" spans="1:1" ht="15.75" customHeight="1" x14ac:dyDescent="0.3">
      <c r="A121" s="156"/>
    </row>
    <row r="122" spans="1:1" ht="15.75" customHeight="1" x14ac:dyDescent="0.3">
      <c r="A122" s="156"/>
    </row>
    <row r="123" spans="1:1" ht="15.75" customHeight="1" x14ac:dyDescent="0.3">
      <c r="A123" s="156"/>
    </row>
    <row r="124" spans="1:1" ht="15.75" customHeight="1" x14ac:dyDescent="0.3">
      <c r="A124" s="156"/>
    </row>
    <row r="125" spans="1:1" ht="15.75" customHeight="1" x14ac:dyDescent="0.3">
      <c r="A125" s="156"/>
    </row>
    <row r="126" spans="1:1" ht="15.75" customHeight="1" x14ac:dyDescent="0.3">
      <c r="A126" s="156"/>
    </row>
    <row r="127" spans="1:1" ht="15.75" customHeight="1" x14ac:dyDescent="0.3">
      <c r="A127" s="156"/>
    </row>
    <row r="128" spans="1:1" ht="15.75" customHeight="1" x14ac:dyDescent="0.3">
      <c r="A128" s="156"/>
    </row>
    <row r="129" spans="1:1" ht="15.75" customHeight="1" x14ac:dyDescent="0.3">
      <c r="A129" s="156"/>
    </row>
    <row r="130" spans="1:1" ht="15.75" customHeight="1" x14ac:dyDescent="0.3">
      <c r="A130" s="156"/>
    </row>
    <row r="131" spans="1:1" ht="15.75" customHeight="1" x14ac:dyDescent="0.3">
      <c r="A131" s="156"/>
    </row>
    <row r="132" spans="1:1" ht="15.75" customHeight="1" x14ac:dyDescent="0.3">
      <c r="A132" s="156"/>
    </row>
    <row r="133" spans="1:1" ht="15.75" customHeight="1" x14ac:dyDescent="0.3">
      <c r="A133" s="156"/>
    </row>
    <row r="134" spans="1:1" ht="15.75" customHeight="1" x14ac:dyDescent="0.3">
      <c r="A134" s="156"/>
    </row>
    <row r="135" spans="1:1" ht="15.75" customHeight="1" x14ac:dyDescent="0.3">
      <c r="A135" s="156"/>
    </row>
    <row r="136" spans="1:1" ht="15.75" customHeight="1" x14ac:dyDescent="0.3">
      <c r="A136" s="156"/>
    </row>
    <row r="137" spans="1:1" ht="15.75" customHeight="1" x14ac:dyDescent="0.3">
      <c r="A137" s="156"/>
    </row>
    <row r="138" spans="1:1" ht="15.75" customHeight="1" x14ac:dyDescent="0.3">
      <c r="A138" s="156"/>
    </row>
    <row r="139" spans="1:1" ht="15.75" customHeight="1" x14ac:dyDescent="0.3">
      <c r="A139" s="156"/>
    </row>
    <row r="140" spans="1:1" ht="15.75" customHeight="1" x14ac:dyDescent="0.3">
      <c r="A140" s="156"/>
    </row>
    <row r="141" spans="1:1" ht="15.75" customHeight="1" x14ac:dyDescent="0.3">
      <c r="A141" s="156"/>
    </row>
    <row r="142" spans="1:1" ht="15.75" customHeight="1" x14ac:dyDescent="0.3">
      <c r="A142" s="156"/>
    </row>
    <row r="143" spans="1:1" ht="15.75" customHeight="1" x14ac:dyDescent="0.3">
      <c r="A143" s="156"/>
    </row>
    <row r="144" spans="1:1" ht="15.75" customHeight="1" x14ac:dyDescent="0.3">
      <c r="A144" s="156"/>
    </row>
    <row r="145" spans="1:1" ht="15.75" customHeight="1" x14ac:dyDescent="0.3">
      <c r="A145" s="156"/>
    </row>
    <row r="146" spans="1:1" ht="15.75" customHeight="1" x14ac:dyDescent="0.3">
      <c r="A146" s="156"/>
    </row>
    <row r="147" spans="1:1" ht="15.75" customHeight="1" x14ac:dyDescent="0.3">
      <c r="A147" s="156"/>
    </row>
    <row r="148" spans="1:1" ht="15.75" customHeight="1" x14ac:dyDescent="0.3">
      <c r="A148" s="156"/>
    </row>
    <row r="149" spans="1:1" ht="15.75" customHeight="1" x14ac:dyDescent="0.3">
      <c r="A149" s="156"/>
    </row>
    <row r="150" spans="1:1" ht="15.75" customHeight="1" x14ac:dyDescent="0.3">
      <c r="A150" s="156"/>
    </row>
    <row r="151" spans="1:1" ht="15.75" customHeight="1" x14ac:dyDescent="0.3">
      <c r="A151" s="156"/>
    </row>
    <row r="152" spans="1:1" ht="15.75" customHeight="1" x14ac:dyDescent="0.3">
      <c r="A152" s="156"/>
    </row>
    <row r="153" spans="1:1" ht="15.75" customHeight="1" x14ac:dyDescent="0.3">
      <c r="A153" s="156"/>
    </row>
    <row r="154" spans="1:1" ht="15.75" customHeight="1" x14ac:dyDescent="0.3">
      <c r="A154" s="156"/>
    </row>
    <row r="155" spans="1:1" ht="15.75" customHeight="1" x14ac:dyDescent="0.3">
      <c r="A155" s="156"/>
    </row>
    <row r="156" spans="1:1" ht="15.75" customHeight="1" x14ac:dyDescent="0.3">
      <c r="A156" s="156"/>
    </row>
    <row r="157" spans="1:1" ht="15.75" customHeight="1" x14ac:dyDescent="0.3">
      <c r="A157" s="156"/>
    </row>
    <row r="158" spans="1:1" ht="15.75" customHeight="1" x14ac:dyDescent="0.3">
      <c r="A158" s="156"/>
    </row>
    <row r="159" spans="1:1" ht="15.75" customHeight="1" x14ac:dyDescent="0.3">
      <c r="A159" s="156"/>
    </row>
    <row r="160" spans="1:1" ht="15.75" customHeight="1" x14ac:dyDescent="0.3">
      <c r="A160" s="156"/>
    </row>
    <row r="161" spans="1:1" ht="15.75" customHeight="1" x14ac:dyDescent="0.3">
      <c r="A161" s="156"/>
    </row>
    <row r="162" spans="1:1" ht="15.75" customHeight="1" x14ac:dyDescent="0.3">
      <c r="A162" s="156"/>
    </row>
    <row r="163" spans="1:1" ht="15.75" customHeight="1" x14ac:dyDescent="0.3">
      <c r="A163" s="156"/>
    </row>
    <row r="164" spans="1:1" ht="15.75" customHeight="1" x14ac:dyDescent="0.3">
      <c r="A164" s="156"/>
    </row>
    <row r="165" spans="1:1" ht="15.75" customHeight="1" x14ac:dyDescent="0.3">
      <c r="A165" s="156"/>
    </row>
    <row r="166" spans="1:1" ht="15.75" customHeight="1" x14ac:dyDescent="0.3">
      <c r="A166" s="156"/>
    </row>
    <row r="167" spans="1:1" ht="15.75" customHeight="1" x14ac:dyDescent="0.3">
      <c r="A167" s="156"/>
    </row>
    <row r="168" spans="1:1" ht="15.75" customHeight="1" x14ac:dyDescent="0.3">
      <c r="A168" s="156"/>
    </row>
    <row r="169" spans="1:1" ht="15.75" customHeight="1" x14ac:dyDescent="0.3">
      <c r="A169" s="156"/>
    </row>
    <row r="170" spans="1:1" ht="15.75" customHeight="1" x14ac:dyDescent="0.3">
      <c r="A170" s="156"/>
    </row>
    <row r="171" spans="1:1" ht="15.75" customHeight="1" x14ac:dyDescent="0.3">
      <c r="A171" s="156"/>
    </row>
    <row r="172" spans="1:1" ht="15.75" customHeight="1" x14ac:dyDescent="0.3">
      <c r="A172" s="156"/>
    </row>
    <row r="173" spans="1:1" ht="15.75" customHeight="1" x14ac:dyDescent="0.3">
      <c r="A173" s="156"/>
    </row>
    <row r="174" spans="1:1" ht="15.75" customHeight="1" x14ac:dyDescent="0.3">
      <c r="A174" s="156"/>
    </row>
    <row r="175" spans="1:1" ht="15.75" customHeight="1" x14ac:dyDescent="0.3">
      <c r="A175" s="156"/>
    </row>
    <row r="176" spans="1:1" ht="15.75" customHeight="1" x14ac:dyDescent="0.3">
      <c r="A176" s="156"/>
    </row>
    <row r="177" spans="1:1" ht="15.75" customHeight="1" x14ac:dyDescent="0.3">
      <c r="A177" s="156"/>
    </row>
    <row r="178" spans="1:1" ht="15.75" customHeight="1" x14ac:dyDescent="0.3">
      <c r="A178" s="156"/>
    </row>
    <row r="179" spans="1:1" ht="15.75" customHeight="1" x14ac:dyDescent="0.3">
      <c r="A179" s="156"/>
    </row>
    <row r="180" spans="1:1" ht="15.75" customHeight="1" x14ac:dyDescent="0.3">
      <c r="A180" s="156"/>
    </row>
    <row r="181" spans="1:1" ht="15.75" customHeight="1" x14ac:dyDescent="0.3">
      <c r="A181" s="156"/>
    </row>
    <row r="182" spans="1:1" ht="15.75" customHeight="1" x14ac:dyDescent="0.3">
      <c r="A182" s="156"/>
    </row>
    <row r="183" spans="1:1" ht="15.75" customHeight="1" x14ac:dyDescent="0.3">
      <c r="A183" s="156"/>
    </row>
    <row r="184" spans="1:1" ht="15.75" customHeight="1" x14ac:dyDescent="0.3">
      <c r="A184" s="156"/>
    </row>
    <row r="185" spans="1:1" ht="15.75" customHeight="1" x14ac:dyDescent="0.3">
      <c r="A185" s="156"/>
    </row>
    <row r="186" spans="1:1" ht="15.75" customHeight="1" x14ac:dyDescent="0.3">
      <c r="A186" s="156"/>
    </row>
    <row r="187" spans="1:1" ht="15.75" customHeight="1" x14ac:dyDescent="0.3">
      <c r="A187" s="156"/>
    </row>
    <row r="188" spans="1:1" ht="15.75" customHeight="1" x14ac:dyDescent="0.3">
      <c r="A188" s="156"/>
    </row>
    <row r="189" spans="1:1" ht="15.75" customHeight="1" x14ac:dyDescent="0.3">
      <c r="A189" s="156"/>
    </row>
    <row r="190" spans="1:1" ht="15.75" customHeight="1" x14ac:dyDescent="0.3">
      <c r="A190" s="156"/>
    </row>
    <row r="191" spans="1:1" ht="15.75" customHeight="1" x14ac:dyDescent="0.3">
      <c r="A191" s="156"/>
    </row>
    <row r="192" spans="1:1" ht="15.75" customHeight="1" x14ac:dyDescent="0.3">
      <c r="A192" s="156"/>
    </row>
    <row r="193" spans="1:1" ht="15.75" customHeight="1" x14ac:dyDescent="0.3">
      <c r="A193" s="156"/>
    </row>
    <row r="194" spans="1:1" ht="15.75" customHeight="1" x14ac:dyDescent="0.3">
      <c r="A194" s="156"/>
    </row>
    <row r="195" spans="1:1" ht="15.75" customHeight="1" x14ac:dyDescent="0.3">
      <c r="A195" s="156"/>
    </row>
    <row r="196" spans="1:1" ht="15.75" customHeight="1" x14ac:dyDescent="0.3">
      <c r="A196" s="156"/>
    </row>
    <row r="197" spans="1:1" ht="15.75" customHeight="1" x14ac:dyDescent="0.3">
      <c r="A197" s="156"/>
    </row>
    <row r="198" spans="1:1" ht="15.75" customHeight="1" x14ac:dyDescent="0.3">
      <c r="A198" s="156"/>
    </row>
    <row r="199" spans="1:1" ht="15.75" customHeight="1" x14ac:dyDescent="0.3">
      <c r="A199" s="156"/>
    </row>
    <row r="200" spans="1:1" ht="15.75" customHeight="1" x14ac:dyDescent="0.3">
      <c r="A200" s="156"/>
    </row>
    <row r="201" spans="1:1" ht="15.75" customHeight="1" x14ac:dyDescent="0.3">
      <c r="A201" s="156"/>
    </row>
    <row r="202" spans="1:1" ht="15.75" customHeight="1" x14ac:dyDescent="0.3">
      <c r="A202" s="156"/>
    </row>
    <row r="203" spans="1:1" ht="15.75" customHeight="1" x14ac:dyDescent="0.3">
      <c r="A203" s="156"/>
    </row>
    <row r="204" spans="1:1" ht="15.75" customHeight="1" x14ac:dyDescent="0.3">
      <c r="A204" s="156"/>
    </row>
    <row r="205" spans="1:1" ht="15.75" customHeight="1" x14ac:dyDescent="0.3">
      <c r="A205" s="156"/>
    </row>
    <row r="206" spans="1:1" ht="15.75" customHeight="1" x14ac:dyDescent="0.3">
      <c r="A206" s="156"/>
    </row>
    <row r="207" spans="1:1" ht="15.75" customHeight="1" x14ac:dyDescent="0.3">
      <c r="A207" s="156"/>
    </row>
    <row r="208" spans="1:1" ht="15.75" customHeight="1" x14ac:dyDescent="0.3">
      <c r="A208" s="156"/>
    </row>
    <row r="209" spans="1:1" ht="15.75" customHeight="1" x14ac:dyDescent="0.3">
      <c r="A209" s="156"/>
    </row>
    <row r="210" spans="1:1" ht="15.75" customHeight="1" x14ac:dyDescent="0.3">
      <c r="A210" s="156"/>
    </row>
    <row r="211" spans="1:1" ht="15.75" customHeight="1" x14ac:dyDescent="0.3">
      <c r="A211" s="156"/>
    </row>
    <row r="212" spans="1:1" ht="15.75" customHeight="1" x14ac:dyDescent="0.3">
      <c r="A212" s="156"/>
    </row>
    <row r="213" spans="1:1" ht="15.75" customHeight="1" x14ac:dyDescent="0.3">
      <c r="A213" s="156"/>
    </row>
    <row r="214" spans="1:1" ht="15.75" customHeight="1" x14ac:dyDescent="0.3">
      <c r="A214" s="156"/>
    </row>
    <row r="215" spans="1:1" ht="15.75" customHeight="1" x14ac:dyDescent="0.3">
      <c r="A215" s="156"/>
    </row>
    <row r="216" spans="1:1" ht="15.75" customHeight="1" x14ac:dyDescent="0.3">
      <c r="A216" s="156"/>
    </row>
    <row r="217" spans="1:1" ht="15.75" customHeight="1" x14ac:dyDescent="0.3">
      <c r="A217" s="156"/>
    </row>
    <row r="218" spans="1:1" ht="15.75" customHeight="1" x14ac:dyDescent="0.3">
      <c r="A218" s="156"/>
    </row>
    <row r="219" spans="1:1" ht="15.75" customHeight="1" x14ac:dyDescent="0.3">
      <c r="A219" s="156"/>
    </row>
    <row r="220" spans="1:1" ht="15.75" customHeight="1" x14ac:dyDescent="0.3">
      <c r="A220" s="156"/>
    </row>
    <row r="221" spans="1:1" ht="15.75" customHeight="1" x14ac:dyDescent="0.3">
      <c r="A221" s="156"/>
    </row>
    <row r="222" spans="1:1" ht="15.75" customHeight="1" x14ac:dyDescent="0.3">
      <c r="A222" s="156"/>
    </row>
    <row r="223" spans="1:1" ht="15.75" customHeight="1" x14ac:dyDescent="0.3">
      <c r="A223" s="156"/>
    </row>
    <row r="224" spans="1:1" ht="15.75" customHeight="1" x14ac:dyDescent="0.3">
      <c r="A224" s="156"/>
    </row>
    <row r="225" spans="1:1" ht="15.75" customHeight="1" x14ac:dyDescent="0.3">
      <c r="A225" s="156"/>
    </row>
    <row r="226" spans="1:1" ht="15.75" customHeight="1" x14ac:dyDescent="0.3">
      <c r="A226" s="156"/>
    </row>
    <row r="227" spans="1:1" ht="15.75" customHeight="1" x14ac:dyDescent="0.3">
      <c r="A227" s="156"/>
    </row>
    <row r="228" spans="1:1" ht="15.75" customHeight="1" x14ac:dyDescent="0.3">
      <c r="A228" s="156"/>
    </row>
    <row r="229" spans="1:1" ht="15.75" customHeight="1" x14ac:dyDescent="0.3">
      <c r="A229" s="156"/>
    </row>
    <row r="230" spans="1:1" ht="15.75" customHeight="1" x14ac:dyDescent="0.3">
      <c r="A230" s="156"/>
    </row>
    <row r="231" spans="1:1" ht="15.75" customHeight="1" x14ac:dyDescent="0.3">
      <c r="A231" s="156"/>
    </row>
    <row r="232" spans="1:1" ht="15.75" customHeight="1" x14ac:dyDescent="0.3">
      <c r="A232" s="156"/>
    </row>
    <row r="233" spans="1:1" ht="15.75" customHeight="1" x14ac:dyDescent="0.3">
      <c r="A233" s="156"/>
    </row>
    <row r="234" spans="1:1" ht="15.75" customHeight="1" x14ac:dyDescent="0.3">
      <c r="A234" s="156"/>
    </row>
    <row r="235" spans="1:1" ht="15.75" customHeight="1" x14ac:dyDescent="0.3">
      <c r="A235" s="156"/>
    </row>
    <row r="236" spans="1:1" ht="15.75" customHeight="1" x14ac:dyDescent="0.3">
      <c r="A236" s="156"/>
    </row>
    <row r="237" spans="1:1" ht="15.75" customHeight="1" x14ac:dyDescent="0.3">
      <c r="A237" s="156"/>
    </row>
    <row r="238" spans="1:1" ht="15.75" customHeight="1" x14ac:dyDescent="0.3">
      <c r="A238" s="156"/>
    </row>
    <row r="239" spans="1:1" ht="15.75" customHeight="1" x14ac:dyDescent="0.3">
      <c r="A239" s="156"/>
    </row>
    <row r="240" spans="1:1" ht="15.75" customHeight="1" x14ac:dyDescent="0.3">
      <c r="A240" s="156"/>
    </row>
    <row r="241" spans="1:1" ht="15.75" customHeight="1" x14ac:dyDescent="0.3">
      <c r="A241" s="156"/>
    </row>
    <row r="242" spans="1:1" ht="15.75" customHeight="1" x14ac:dyDescent="0.3">
      <c r="A242" s="156"/>
    </row>
    <row r="243" spans="1:1" ht="15.75" customHeight="1" x14ac:dyDescent="0.3">
      <c r="A243" s="156"/>
    </row>
    <row r="244" spans="1:1" ht="15.75" customHeight="1" x14ac:dyDescent="0.3">
      <c r="A244" s="156"/>
    </row>
    <row r="245" spans="1:1" ht="15.75" customHeight="1" x14ac:dyDescent="0.3">
      <c r="A245" s="156"/>
    </row>
    <row r="246" spans="1:1" ht="15.75" customHeight="1" x14ac:dyDescent="0.3">
      <c r="A246" s="156"/>
    </row>
    <row r="247" spans="1:1" ht="15.75" customHeight="1" x14ac:dyDescent="0.3">
      <c r="A247" s="156"/>
    </row>
    <row r="248" spans="1:1" ht="15.75" customHeight="1" x14ac:dyDescent="0.3">
      <c r="A248" s="156"/>
    </row>
    <row r="249" spans="1:1" ht="15.75" customHeight="1" x14ac:dyDescent="0.3">
      <c r="A249" s="156"/>
    </row>
    <row r="250" spans="1:1" ht="15.75" customHeight="1" x14ac:dyDescent="0.3">
      <c r="A250" s="156"/>
    </row>
    <row r="251" spans="1:1" ht="15.75" customHeight="1" x14ac:dyDescent="0.3">
      <c r="A251" s="156"/>
    </row>
    <row r="252" spans="1:1" ht="15.75" customHeight="1" x14ac:dyDescent="0.3">
      <c r="A252" s="156"/>
    </row>
    <row r="253" spans="1:1" ht="15.75" customHeight="1" x14ac:dyDescent="0.3">
      <c r="A253" s="156"/>
    </row>
    <row r="254" spans="1:1" ht="15.75" customHeight="1" x14ac:dyDescent="0.3">
      <c r="A254" s="156"/>
    </row>
    <row r="255" spans="1:1" ht="15.75" customHeight="1" x14ac:dyDescent="0.3">
      <c r="A255" s="156"/>
    </row>
    <row r="256" spans="1:1" ht="15.75" customHeight="1" x14ac:dyDescent="0.3">
      <c r="A256" s="156"/>
    </row>
    <row r="257" spans="1:1" ht="15.75" customHeight="1" x14ac:dyDescent="0.3">
      <c r="A257" s="156"/>
    </row>
    <row r="258" spans="1:1" ht="15.75" customHeight="1" x14ac:dyDescent="0.3">
      <c r="A258" s="156"/>
    </row>
    <row r="259" spans="1:1" ht="15.75" customHeight="1" x14ac:dyDescent="0.3">
      <c r="A259" s="156"/>
    </row>
    <row r="260" spans="1:1" ht="15.75" customHeight="1" x14ac:dyDescent="0.3">
      <c r="A260" s="156"/>
    </row>
    <row r="261" spans="1:1" ht="15.75" customHeight="1" x14ac:dyDescent="0.3">
      <c r="A261" s="156"/>
    </row>
    <row r="262" spans="1:1" ht="15.75" customHeight="1" x14ac:dyDescent="0.3">
      <c r="A262" s="156"/>
    </row>
    <row r="263" spans="1:1" ht="15.75" customHeight="1" x14ac:dyDescent="0.3">
      <c r="A263" s="156"/>
    </row>
    <row r="264" spans="1:1" ht="15.75" customHeight="1" x14ac:dyDescent="0.3">
      <c r="A264" s="156"/>
    </row>
    <row r="265" spans="1:1" ht="15.75" customHeight="1" x14ac:dyDescent="0.3">
      <c r="A265" s="156"/>
    </row>
    <row r="266" spans="1:1" ht="15.75" customHeight="1" x14ac:dyDescent="0.3">
      <c r="A266" s="156"/>
    </row>
    <row r="267" spans="1:1" ht="15.75" customHeight="1" x14ac:dyDescent="0.3">
      <c r="A267" s="156"/>
    </row>
    <row r="268" spans="1:1" ht="15.75" customHeight="1" x14ac:dyDescent="0.3">
      <c r="A268" s="156"/>
    </row>
    <row r="269" spans="1:1" ht="15.75" customHeight="1" x14ac:dyDescent="0.3">
      <c r="A269" s="156"/>
    </row>
    <row r="270" spans="1:1" ht="15.75" customHeight="1" x14ac:dyDescent="0.3">
      <c r="A270" s="156"/>
    </row>
    <row r="271" spans="1:1" ht="15.75" customHeight="1" x14ac:dyDescent="0.3">
      <c r="A271" s="156"/>
    </row>
    <row r="272" spans="1:1" ht="15.75" customHeight="1" x14ac:dyDescent="0.3">
      <c r="A272" s="156"/>
    </row>
    <row r="273" spans="1:1" ht="15.75" customHeight="1" x14ac:dyDescent="0.3">
      <c r="A273" s="156"/>
    </row>
    <row r="274" spans="1:1" ht="15.75" customHeight="1" x14ac:dyDescent="0.3">
      <c r="A274" s="156"/>
    </row>
    <row r="275" spans="1:1" ht="15.75" customHeight="1" x14ac:dyDescent="0.3">
      <c r="A275" s="156"/>
    </row>
    <row r="276" spans="1:1" ht="15.75" customHeight="1" x14ac:dyDescent="0.3">
      <c r="A276" s="156"/>
    </row>
    <row r="277" spans="1:1" ht="15.75" customHeight="1" x14ac:dyDescent="0.3">
      <c r="A277" s="156"/>
    </row>
    <row r="278" spans="1:1" ht="15.75" customHeight="1" x14ac:dyDescent="0.3">
      <c r="A278" s="156"/>
    </row>
    <row r="279" spans="1:1" ht="15.75" customHeight="1" x14ac:dyDescent="0.3">
      <c r="A279" s="156"/>
    </row>
    <row r="280" spans="1:1" ht="15.75" customHeight="1" x14ac:dyDescent="0.3">
      <c r="A280" s="156"/>
    </row>
    <row r="281" spans="1:1" ht="15.75" customHeight="1" x14ac:dyDescent="0.3">
      <c r="A281" s="156"/>
    </row>
    <row r="282" spans="1:1" ht="15.75" customHeight="1" x14ac:dyDescent="0.3">
      <c r="A282" s="156"/>
    </row>
    <row r="283" spans="1:1" ht="15.75" customHeight="1" x14ac:dyDescent="0.3">
      <c r="A283" s="156"/>
    </row>
    <row r="284" spans="1:1" ht="15.75" customHeight="1" x14ac:dyDescent="0.3">
      <c r="A284" s="156"/>
    </row>
    <row r="285" spans="1:1" ht="15.75" customHeight="1" x14ac:dyDescent="0.3">
      <c r="A285" s="156"/>
    </row>
    <row r="286" spans="1:1" ht="15.75" customHeight="1" x14ac:dyDescent="0.3">
      <c r="A286" s="156"/>
    </row>
    <row r="287" spans="1:1" ht="15.75" customHeight="1" x14ac:dyDescent="0.3">
      <c r="A287" s="156"/>
    </row>
    <row r="288" spans="1:1" ht="15.75" customHeight="1" x14ac:dyDescent="0.3">
      <c r="A288" s="156"/>
    </row>
    <row r="289" spans="1:1" ht="15.75" customHeight="1" x14ac:dyDescent="0.3">
      <c r="A289" s="156"/>
    </row>
    <row r="290" spans="1:1" ht="15.75" customHeight="1" x14ac:dyDescent="0.3">
      <c r="A290" s="156"/>
    </row>
    <row r="291" spans="1:1" ht="15.75" customHeight="1" x14ac:dyDescent="0.3">
      <c r="A291" s="156"/>
    </row>
    <row r="292" spans="1:1" ht="15.75" customHeight="1" x14ac:dyDescent="0.3">
      <c r="A292" s="156"/>
    </row>
    <row r="293" spans="1:1" ht="15.75" customHeight="1" x14ac:dyDescent="0.3">
      <c r="A293" s="156"/>
    </row>
    <row r="294" spans="1:1" ht="15.75" customHeight="1" x14ac:dyDescent="0.3">
      <c r="A294" s="156"/>
    </row>
    <row r="295" spans="1:1" ht="15.75" customHeight="1" x14ac:dyDescent="0.3">
      <c r="A295" s="156"/>
    </row>
    <row r="296" spans="1:1" ht="15.75" customHeight="1" x14ac:dyDescent="0.3">
      <c r="A296" s="156"/>
    </row>
    <row r="297" spans="1:1" ht="15.75" customHeight="1" x14ac:dyDescent="0.3">
      <c r="A297" s="156"/>
    </row>
    <row r="298" spans="1:1" ht="15.75" customHeight="1" x14ac:dyDescent="0.3">
      <c r="A298" s="156"/>
    </row>
    <row r="299" spans="1:1" ht="15.75" customHeight="1" x14ac:dyDescent="0.3">
      <c r="A299" s="156"/>
    </row>
    <row r="300" spans="1:1" ht="15.75" customHeight="1" x14ac:dyDescent="0.3">
      <c r="A300" s="156"/>
    </row>
    <row r="301" spans="1:1" ht="15.75" customHeight="1" x14ac:dyDescent="0.3">
      <c r="A301" s="156"/>
    </row>
    <row r="302" spans="1:1" ht="15.75" customHeight="1" x14ac:dyDescent="0.3">
      <c r="A302" s="156"/>
    </row>
    <row r="303" spans="1:1" ht="15.75" customHeight="1" x14ac:dyDescent="0.3">
      <c r="A303" s="156"/>
    </row>
    <row r="304" spans="1:1" ht="15.75" customHeight="1" x14ac:dyDescent="0.3">
      <c r="A304" s="156"/>
    </row>
    <row r="305" spans="1:1" ht="15.75" customHeight="1" x14ac:dyDescent="0.3">
      <c r="A305" s="156"/>
    </row>
    <row r="306" spans="1:1" ht="15.75" customHeight="1" x14ac:dyDescent="0.3">
      <c r="A306" s="156"/>
    </row>
    <row r="307" spans="1:1" ht="15.75" customHeight="1" x14ac:dyDescent="0.3">
      <c r="A307" s="156"/>
    </row>
    <row r="308" spans="1:1" ht="15.75" customHeight="1" x14ac:dyDescent="0.3">
      <c r="A308" s="156"/>
    </row>
    <row r="309" spans="1:1" ht="15.75" customHeight="1" x14ac:dyDescent="0.3">
      <c r="A309" s="156"/>
    </row>
    <row r="310" spans="1:1" ht="15.75" customHeight="1" x14ac:dyDescent="0.3">
      <c r="A310" s="156"/>
    </row>
    <row r="311" spans="1:1" ht="15.75" customHeight="1" x14ac:dyDescent="0.3">
      <c r="A311" s="156"/>
    </row>
    <row r="312" spans="1:1" ht="15.75" customHeight="1" x14ac:dyDescent="0.3">
      <c r="A312" s="156"/>
    </row>
    <row r="313" spans="1:1" ht="15.75" customHeight="1" x14ac:dyDescent="0.3">
      <c r="A313" s="156"/>
    </row>
    <row r="314" spans="1:1" ht="15.75" customHeight="1" x14ac:dyDescent="0.3">
      <c r="A314" s="156"/>
    </row>
    <row r="315" spans="1:1" ht="15.75" customHeight="1" x14ac:dyDescent="0.3">
      <c r="A315" s="156"/>
    </row>
    <row r="316" spans="1:1" ht="15.75" customHeight="1" x14ac:dyDescent="0.3">
      <c r="A316" s="156"/>
    </row>
    <row r="317" spans="1:1" ht="15.75" customHeight="1" x14ac:dyDescent="0.3">
      <c r="A317" s="156"/>
    </row>
    <row r="318" spans="1:1" ht="15.75" customHeight="1" x14ac:dyDescent="0.3">
      <c r="A318" s="156"/>
    </row>
    <row r="319" spans="1:1" ht="15.75" customHeight="1" x14ac:dyDescent="0.3">
      <c r="A319" s="156"/>
    </row>
    <row r="320" spans="1:1" ht="15.75" customHeight="1" x14ac:dyDescent="0.3">
      <c r="A320" s="156"/>
    </row>
    <row r="321" spans="1:1" ht="15.75" customHeight="1" x14ac:dyDescent="0.3">
      <c r="A321" s="156"/>
    </row>
    <row r="322" spans="1:1" ht="15.75" customHeight="1" x14ac:dyDescent="0.3">
      <c r="A322" s="156"/>
    </row>
    <row r="323" spans="1:1" ht="15.75" customHeight="1" x14ac:dyDescent="0.3">
      <c r="A323" s="156"/>
    </row>
    <row r="324" spans="1:1" ht="15.75" customHeight="1" x14ac:dyDescent="0.3">
      <c r="A324" s="156"/>
    </row>
    <row r="325" spans="1:1" ht="15.75" customHeight="1" x14ac:dyDescent="0.3">
      <c r="A325" s="156"/>
    </row>
    <row r="326" spans="1:1" ht="15.75" customHeight="1" x14ac:dyDescent="0.3">
      <c r="A326" s="156"/>
    </row>
    <row r="327" spans="1:1" ht="15.75" customHeight="1" x14ac:dyDescent="0.3">
      <c r="A327" s="156"/>
    </row>
    <row r="328" spans="1:1" ht="15.75" customHeight="1" x14ac:dyDescent="0.3">
      <c r="A328" s="156"/>
    </row>
    <row r="329" spans="1:1" ht="15.75" customHeight="1" x14ac:dyDescent="0.3">
      <c r="A329" s="156"/>
    </row>
    <row r="330" spans="1:1" ht="15.75" customHeight="1" x14ac:dyDescent="0.3">
      <c r="A330" s="156"/>
    </row>
    <row r="331" spans="1:1" ht="15.75" customHeight="1" x14ac:dyDescent="0.3">
      <c r="A331" s="156"/>
    </row>
    <row r="332" spans="1:1" ht="15.75" customHeight="1" x14ac:dyDescent="0.3">
      <c r="A332" s="156"/>
    </row>
    <row r="333" spans="1:1" ht="15.75" customHeight="1" x14ac:dyDescent="0.3">
      <c r="A333" s="156"/>
    </row>
    <row r="334" spans="1:1" ht="15.75" customHeight="1" x14ac:dyDescent="0.3">
      <c r="A334" s="156"/>
    </row>
    <row r="335" spans="1:1" ht="15.75" customHeight="1" x14ac:dyDescent="0.3">
      <c r="A335" s="156"/>
    </row>
    <row r="336" spans="1:1" ht="15.75" customHeight="1" x14ac:dyDescent="0.3">
      <c r="A336" s="156"/>
    </row>
    <row r="337" spans="1:1" ht="15.75" customHeight="1" x14ac:dyDescent="0.3">
      <c r="A337" s="156"/>
    </row>
    <row r="338" spans="1:1" ht="15.75" customHeight="1" x14ac:dyDescent="0.3">
      <c r="A338" s="156"/>
    </row>
    <row r="339" spans="1:1" ht="15.75" customHeight="1" x14ac:dyDescent="0.3">
      <c r="A339" s="156"/>
    </row>
    <row r="340" spans="1:1" ht="15.75" customHeight="1" x14ac:dyDescent="0.3">
      <c r="A340" s="156"/>
    </row>
    <row r="341" spans="1:1" ht="15.75" customHeight="1" x14ac:dyDescent="0.3">
      <c r="A341" s="156"/>
    </row>
    <row r="342" spans="1:1" ht="15.75" customHeight="1" x14ac:dyDescent="0.3">
      <c r="A342" s="156"/>
    </row>
    <row r="343" spans="1:1" ht="15.75" customHeight="1" x14ac:dyDescent="0.3">
      <c r="A343" s="156"/>
    </row>
    <row r="344" spans="1:1" ht="15.75" customHeight="1" x14ac:dyDescent="0.3">
      <c r="A344" s="156"/>
    </row>
    <row r="345" spans="1:1" ht="15.75" customHeight="1" x14ac:dyDescent="0.3">
      <c r="A345" s="156"/>
    </row>
    <row r="346" spans="1:1" ht="15.75" customHeight="1" x14ac:dyDescent="0.3">
      <c r="A346" s="156"/>
    </row>
    <row r="347" spans="1:1" ht="15.75" customHeight="1" x14ac:dyDescent="0.3">
      <c r="A347" s="156"/>
    </row>
    <row r="348" spans="1:1" ht="15.75" customHeight="1" x14ac:dyDescent="0.3">
      <c r="A348" s="156"/>
    </row>
    <row r="349" spans="1:1" ht="15.75" customHeight="1" x14ac:dyDescent="0.3">
      <c r="A349" s="156"/>
    </row>
    <row r="350" spans="1:1" ht="15.75" customHeight="1" x14ac:dyDescent="0.3">
      <c r="A350" s="156"/>
    </row>
    <row r="351" spans="1:1" ht="15.75" customHeight="1" x14ac:dyDescent="0.3">
      <c r="A351" s="156"/>
    </row>
    <row r="352" spans="1:1" ht="15.75" customHeight="1" x14ac:dyDescent="0.3">
      <c r="A352" s="156"/>
    </row>
    <row r="353" spans="1:1" ht="15.75" customHeight="1" x14ac:dyDescent="0.3">
      <c r="A353" s="156"/>
    </row>
    <row r="354" spans="1:1" ht="15.75" customHeight="1" x14ac:dyDescent="0.3">
      <c r="A354" s="156"/>
    </row>
    <row r="355" spans="1:1" ht="15.75" customHeight="1" x14ac:dyDescent="0.3">
      <c r="A355" s="156"/>
    </row>
    <row r="356" spans="1:1" ht="15.75" customHeight="1" x14ac:dyDescent="0.3">
      <c r="A356" s="156"/>
    </row>
    <row r="357" spans="1:1" ht="15.75" customHeight="1" x14ac:dyDescent="0.3">
      <c r="A357" s="156"/>
    </row>
    <row r="358" spans="1:1" ht="15.75" customHeight="1" x14ac:dyDescent="0.3">
      <c r="A358" s="156"/>
    </row>
    <row r="359" spans="1:1" ht="15.75" customHeight="1" x14ac:dyDescent="0.3">
      <c r="A359" s="156"/>
    </row>
    <row r="360" spans="1:1" ht="15.75" customHeight="1" x14ac:dyDescent="0.3">
      <c r="A360" s="156"/>
    </row>
    <row r="361" spans="1:1" ht="15.75" customHeight="1" x14ac:dyDescent="0.3">
      <c r="A361" s="156"/>
    </row>
    <row r="362" spans="1:1" ht="15.75" customHeight="1" x14ac:dyDescent="0.3">
      <c r="A362" s="156"/>
    </row>
    <row r="363" spans="1:1" ht="15.75" customHeight="1" x14ac:dyDescent="0.3">
      <c r="A363" s="156"/>
    </row>
    <row r="364" spans="1:1" ht="15.75" customHeight="1" x14ac:dyDescent="0.3">
      <c r="A364" s="156"/>
    </row>
    <row r="365" spans="1:1" ht="15.75" customHeight="1" x14ac:dyDescent="0.3">
      <c r="A365" s="156"/>
    </row>
    <row r="366" spans="1:1" ht="15.75" customHeight="1" x14ac:dyDescent="0.3">
      <c r="A366" s="156"/>
    </row>
    <row r="367" spans="1:1" ht="15.75" customHeight="1" x14ac:dyDescent="0.3">
      <c r="A367" s="156"/>
    </row>
    <row r="368" spans="1:1" ht="15.75" customHeight="1" x14ac:dyDescent="0.3">
      <c r="A368" s="156"/>
    </row>
    <row r="369" spans="1:1" ht="15.75" customHeight="1" x14ac:dyDescent="0.3">
      <c r="A369" s="156"/>
    </row>
    <row r="370" spans="1:1" ht="15.75" customHeight="1" x14ac:dyDescent="0.3">
      <c r="A370" s="156"/>
    </row>
    <row r="371" spans="1:1" ht="15.75" customHeight="1" x14ac:dyDescent="0.3">
      <c r="A371" s="156"/>
    </row>
    <row r="372" spans="1:1" ht="15.75" customHeight="1" x14ac:dyDescent="0.3">
      <c r="A372" s="156"/>
    </row>
    <row r="373" spans="1:1" ht="15.75" customHeight="1" x14ac:dyDescent="0.3">
      <c r="A373" s="156"/>
    </row>
    <row r="374" spans="1:1" ht="15.75" customHeight="1" x14ac:dyDescent="0.3">
      <c r="A374" s="156"/>
    </row>
    <row r="375" spans="1:1" ht="15.75" customHeight="1" x14ac:dyDescent="0.3">
      <c r="A375" s="156"/>
    </row>
    <row r="376" spans="1:1" ht="15.75" customHeight="1" x14ac:dyDescent="0.3">
      <c r="A376" s="156"/>
    </row>
    <row r="377" spans="1:1" ht="15.75" customHeight="1" x14ac:dyDescent="0.3">
      <c r="A377" s="156"/>
    </row>
    <row r="378" spans="1:1" ht="15.75" customHeight="1" x14ac:dyDescent="0.3">
      <c r="A378" s="156"/>
    </row>
    <row r="379" spans="1:1" ht="15.75" customHeight="1" x14ac:dyDescent="0.3">
      <c r="A379" s="156"/>
    </row>
    <row r="380" spans="1:1" ht="15.75" customHeight="1" x14ac:dyDescent="0.3">
      <c r="A380" s="156"/>
    </row>
    <row r="381" spans="1:1" ht="15.75" customHeight="1" x14ac:dyDescent="0.3">
      <c r="A381" s="156"/>
    </row>
    <row r="382" spans="1:1" ht="15.75" customHeight="1" x14ac:dyDescent="0.3">
      <c r="A382" s="156"/>
    </row>
    <row r="383" spans="1:1" ht="15.75" customHeight="1" x14ac:dyDescent="0.3">
      <c r="A383" s="156"/>
    </row>
    <row r="384" spans="1:1" ht="15.75" customHeight="1" x14ac:dyDescent="0.3">
      <c r="A384" s="156"/>
    </row>
    <row r="385" spans="1:1" ht="15.75" customHeight="1" x14ac:dyDescent="0.3">
      <c r="A385" s="156"/>
    </row>
    <row r="386" spans="1:1" ht="15.75" customHeight="1" x14ac:dyDescent="0.3">
      <c r="A386" s="156"/>
    </row>
    <row r="387" spans="1:1" ht="15.75" customHeight="1" x14ac:dyDescent="0.3">
      <c r="A387" s="156"/>
    </row>
    <row r="388" spans="1:1" ht="15.75" customHeight="1" x14ac:dyDescent="0.3">
      <c r="A388" s="156"/>
    </row>
    <row r="389" spans="1:1" ht="15.75" customHeight="1" x14ac:dyDescent="0.3">
      <c r="A389" s="156"/>
    </row>
    <row r="390" spans="1:1" ht="15.75" customHeight="1" x14ac:dyDescent="0.3">
      <c r="A390" s="156"/>
    </row>
    <row r="391" spans="1:1" ht="15.75" customHeight="1" x14ac:dyDescent="0.3">
      <c r="A391" s="156"/>
    </row>
    <row r="392" spans="1:1" ht="15.75" customHeight="1" x14ac:dyDescent="0.3">
      <c r="A392" s="156"/>
    </row>
    <row r="393" spans="1:1" ht="15.75" customHeight="1" x14ac:dyDescent="0.3">
      <c r="A393" s="156"/>
    </row>
    <row r="394" spans="1:1" ht="15.75" customHeight="1" x14ac:dyDescent="0.3">
      <c r="A394" s="156"/>
    </row>
    <row r="395" spans="1:1" ht="15.75" customHeight="1" x14ac:dyDescent="0.3">
      <c r="A395" s="156"/>
    </row>
    <row r="396" spans="1:1" ht="15.75" customHeight="1" x14ac:dyDescent="0.3">
      <c r="A396" s="156"/>
    </row>
    <row r="397" spans="1:1" ht="15.75" customHeight="1" x14ac:dyDescent="0.3">
      <c r="A397" s="156"/>
    </row>
    <row r="398" spans="1:1" ht="15.75" customHeight="1" x14ac:dyDescent="0.3">
      <c r="A398" s="156"/>
    </row>
    <row r="399" spans="1:1" ht="15.75" customHeight="1" x14ac:dyDescent="0.3">
      <c r="A399" s="156"/>
    </row>
    <row r="400" spans="1:1" ht="15.75" customHeight="1" x14ac:dyDescent="0.3">
      <c r="A400" s="156"/>
    </row>
    <row r="401" spans="1:1" ht="15.75" customHeight="1" x14ac:dyDescent="0.3">
      <c r="A401" s="156"/>
    </row>
    <row r="402" spans="1:1" ht="15.75" customHeight="1" x14ac:dyDescent="0.3">
      <c r="A402" s="156"/>
    </row>
    <row r="403" spans="1:1" ht="15.75" customHeight="1" x14ac:dyDescent="0.3">
      <c r="A403" s="156"/>
    </row>
    <row r="404" spans="1:1" ht="15.75" customHeight="1" x14ac:dyDescent="0.3">
      <c r="A404" s="156"/>
    </row>
    <row r="405" spans="1:1" ht="15.75" customHeight="1" x14ac:dyDescent="0.3">
      <c r="A405" s="156"/>
    </row>
    <row r="406" spans="1:1" ht="15.75" customHeight="1" x14ac:dyDescent="0.3">
      <c r="A406" s="156"/>
    </row>
    <row r="407" spans="1:1" ht="15.75" customHeight="1" x14ac:dyDescent="0.3">
      <c r="A407" s="156"/>
    </row>
    <row r="408" spans="1:1" ht="15.75" customHeight="1" x14ac:dyDescent="0.3">
      <c r="A408" s="156"/>
    </row>
    <row r="409" spans="1:1" ht="15.75" customHeight="1" x14ac:dyDescent="0.3">
      <c r="A409" s="156"/>
    </row>
    <row r="410" spans="1:1" ht="15.75" customHeight="1" x14ac:dyDescent="0.3">
      <c r="A410" s="156"/>
    </row>
    <row r="411" spans="1:1" ht="15.75" customHeight="1" x14ac:dyDescent="0.3">
      <c r="A411" s="156"/>
    </row>
    <row r="412" spans="1:1" ht="15.75" customHeight="1" x14ac:dyDescent="0.3">
      <c r="A412" s="156"/>
    </row>
    <row r="413" spans="1:1" ht="15.75" customHeight="1" x14ac:dyDescent="0.3">
      <c r="A413" s="156"/>
    </row>
    <row r="414" spans="1:1" ht="15.75" customHeight="1" x14ac:dyDescent="0.3">
      <c r="A414" s="156"/>
    </row>
    <row r="415" spans="1:1" ht="15.75" customHeight="1" x14ac:dyDescent="0.3">
      <c r="A415" s="156"/>
    </row>
    <row r="416" spans="1:1" ht="15.75" customHeight="1" x14ac:dyDescent="0.3">
      <c r="A416" s="156"/>
    </row>
    <row r="417" spans="1:1" ht="15.75" customHeight="1" x14ac:dyDescent="0.3">
      <c r="A417" s="156"/>
    </row>
    <row r="418" spans="1:1" ht="15.75" customHeight="1" x14ac:dyDescent="0.3">
      <c r="A418" s="156"/>
    </row>
    <row r="419" spans="1:1" ht="15.75" customHeight="1" x14ac:dyDescent="0.3">
      <c r="A419" s="156"/>
    </row>
    <row r="420" spans="1:1" ht="15.75" customHeight="1" x14ac:dyDescent="0.3">
      <c r="A420" s="156"/>
    </row>
    <row r="421" spans="1:1" ht="15.75" customHeight="1" x14ac:dyDescent="0.3">
      <c r="A421" s="156"/>
    </row>
    <row r="422" spans="1:1" ht="15.75" customHeight="1" x14ac:dyDescent="0.3">
      <c r="A422" s="156"/>
    </row>
    <row r="423" spans="1:1" ht="15.75" customHeight="1" x14ac:dyDescent="0.3">
      <c r="A423" s="156"/>
    </row>
    <row r="424" spans="1:1" ht="15.75" customHeight="1" x14ac:dyDescent="0.3">
      <c r="A424" s="156"/>
    </row>
    <row r="425" spans="1:1" ht="15.75" customHeight="1" x14ac:dyDescent="0.3">
      <c r="A425" s="156"/>
    </row>
    <row r="426" spans="1:1" ht="15.75" customHeight="1" x14ac:dyDescent="0.3">
      <c r="A426" s="156"/>
    </row>
    <row r="427" spans="1:1" ht="15.75" customHeight="1" x14ac:dyDescent="0.3">
      <c r="A427" s="156"/>
    </row>
    <row r="428" spans="1:1" ht="15.75" customHeight="1" x14ac:dyDescent="0.3">
      <c r="A428" s="156"/>
    </row>
    <row r="429" spans="1:1" ht="15.75" customHeight="1" x14ac:dyDescent="0.3">
      <c r="A429" s="156"/>
    </row>
    <row r="430" spans="1:1" ht="15.75" customHeight="1" x14ac:dyDescent="0.3">
      <c r="A430" s="156"/>
    </row>
    <row r="431" spans="1:1" ht="15.75" customHeight="1" x14ac:dyDescent="0.3">
      <c r="A431" s="156"/>
    </row>
    <row r="432" spans="1:1" ht="15.75" customHeight="1" x14ac:dyDescent="0.3">
      <c r="A432" s="156"/>
    </row>
    <row r="433" spans="1:1" ht="15.75" customHeight="1" x14ac:dyDescent="0.3">
      <c r="A433" s="156"/>
    </row>
    <row r="434" spans="1:1" ht="15.75" customHeight="1" x14ac:dyDescent="0.3">
      <c r="A434" s="156"/>
    </row>
    <row r="435" spans="1:1" ht="15.75" customHeight="1" x14ac:dyDescent="0.3">
      <c r="A435" s="156"/>
    </row>
    <row r="436" spans="1:1" ht="15.75" customHeight="1" x14ac:dyDescent="0.3">
      <c r="A436" s="156"/>
    </row>
    <row r="437" spans="1:1" ht="15.75" customHeight="1" x14ac:dyDescent="0.3">
      <c r="A437" s="156"/>
    </row>
    <row r="438" spans="1:1" ht="15.75" customHeight="1" x14ac:dyDescent="0.3">
      <c r="A438" s="156"/>
    </row>
    <row r="439" spans="1:1" ht="15.75" customHeight="1" x14ac:dyDescent="0.3">
      <c r="A439" s="156"/>
    </row>
    <row r="440" spans="1:1" ht="15.75" customHeight="1" x14ac:dyDescent="0.3">
      <c r="A440" s="156"/>
    </row>
    <row r="441" spans="1:1" ht="15.75" customHeight="1" x14ac:dyDescent="0.3">
      <c r="A441" s="156"/>
    </row>
    <row r="442" spans="1:1" ht="15.75" customHeight="1" x14ac:dyDescent="0.3">
      <c r="A442" s="156"/>
    </row>
    <row r="443" spans="1:1" ht="15.75" customHeight="1" x14ac:dyDescent="0.3">
      <c r="A443" s="156"/>
    </row>
    <row r="444" spans="1:1" ht="15.75" customHeight="1" x14ac:dyDescent="0.3">
      <c r="A444" s="156"/>
    </row>
    <row r="445" spans="1:1" ht="15.75" customHeight="1" x14ac:dyDescent="0.3">
      <c r="A445" s="156"/>
    </row>
    <row r="446" spans="1:1" ht="15.75" customHeight="1" x14ac:dyDescent="0.3">
      <c r="A446" s="156"/>
    </row>
    <row r="447" spans="1:1" ht="15.75" customHeight="1" x14ac:dyDescent="0.3">
      <c r="A447" s="156"/>
    </row>
    <row r="448" spans="1:1" ht="15.75" customHeight="1" x14ac:dyDescent="0.3">
      <c r="A448" s="156"/>
    </row>
    <row r="449" spans="1:1" ht="15.75" customHeight="1" x14ac:dyDescent="0.3">
      <c r="A449" s="156"/>
    </row>
    <row r="450" spans="1:1" ht="15.75" customHeight="1" x14ac:dyDescent="0.3">
      <c r="A450" s="156"/>
    </row>
    <row r="451" spans="1:1" ht="15.75" customHeight="1" x14ac:dyDescent="0.3">
      <c r="A451" s="156"/>
    </row>
    <row r="452" spans="1:1" ht="15.75" customHeight="1" x14ac:dyDescent="0.3">
      <c r="A452" s="156"/>
    </row>
    <row r="453" spans="1:1" ht="15.75" customHeight="1" x14ac:dyDescent="0.3">
      <c r="A453" s="156"/>
    </row>
    <row r="454" spans="1:1" ht="15.75" customHeight="1" x14ac:dyDescent="0.3">
      <c r="A454" s="156"/>
    </row>
    <row r="455" spans="1:1" ht="15.75" customHeight="1" x14ac:dyDescent="0.3">
      <c r="A455" s="156"/>
    </row>
    <row r="456" spans="1:1" ht="15.75" customHeight="1" x14ac:dyDescent="0.3">
      <c r="A456" s="156"/>
    </row>
    <row r="457" spans="1:1" ht="15.75" customHeight="1" x14ac:dyDescent="0.3">
      <c r="A457" s="156"/>
    </row>
    <row r="458" spans="1:1" ht="15.75" customHeight="1" x14ac:dyDescent="0.3">
      <c r="A458" s="156"/>
    </row>
    <row r="459" spans="1:1" ht="15.75" customHeight="1" x14ac:dyDescent="0.3">
      <c r="A459" s="156"/>
    </row>
    <row r="460" spans="1:1" ht="15.75" customHeight="1" x14ac:dyDescent="0.3">
      <c r="A460" s="156"/>
    </row>
    <row r="461" spans="1:1" ht="15.75" customHeight="1" x14ac:dyDescent="0.3">
      <c r="A461" s="156"/>
    </row>
    <row r="462" spans="1:1" ht="15.75" customHeight="1" x14ac:dyDescent="0.3">
      <c r="A462" s="156"/>
    </row>
    <row r="463" spans="1:1" ht="15.75" customHeight="1" x14ac:dyDescent="0.3">
      <c r="A463" s="156"/>
    </row>
    <row r="464" spans="1:1" ht="15.75" customHeight="1" x14ac:dyDescent="0.3">
      <c r="A464" s="156"/>
    </row>
    <row r="465" spans="1:1" ht="15.75" customHeight="1" x14ac:dyDescent="0.3">
      <c r="A465" s="156"/>
    </row>
    <row r="466" spans="1:1" ht="15.75" customHeight="1" x14ac:dyDescent="0.3">
      <c r="A466" s="156"/>
    </row>
    <row r="467" spans="1:1" ht="15.75" customHeight="1" x14ac:dyDescent="0.3">
      <c r="A467" s="156"/>
    </row>
    <row r="468" spans="1:1" ht="15.75" customHeight="1" x14ac:dyDescent="0.3">
      <c r="A468" s="156"/>
    </row>
    <row r="469" spans="1:1" ht="15.75" customHeight="1" x14ac:dyDescent="0.3">
      <c r="A469" s="156"/>
    </row>
    <row r="470" spans="1:1" ht="15.75" customHeight="1" x14ac:dyDescent="0.3">
      <c r="A470" s="156"/>
    </row>
    <row r="471" spans="1:1" ht="15.75" customHeight="1" x14ac:dyDescent="0.3">
      <c r="A471" s="156"/>
    </row>
    <row r="472" spans="1:1" ht="15.75" customHeight="1" x14ac:dyDescent="0.3">
      <c r="A472" s="156"/>
    </row>
    <row r="473" spans="1:1" ht="15.75" customHeight="1" x14ac:dyDescent="0.3">
      <c r="A473" s="156"/>
    </row>
    <row r="474" spans="1:1" ht="15.75" customHeight="1" x14ac:dyDescent="0.3">
      <c r="A474" s="156"/>
    </row>
    <row r="475" spans="1:1" ht="15.75" customHeight="1" x14ac:dyDescent="0.3">
      <c r="A475" s="156"/>
    </row>
    <row r="476" spans="1:1" ht="15.75" customHeight="1" x14ac:dyDescent="0.3">
      <c r="A476" s="156"/>
    </row>
    <row r="477" spans="1:1" ht="15.75" customHeight="1" x14ac:dyDescent="0.3">
      <c r="A477" s="156"/>
    </row>
    <row r="478" spans="1:1" ht="15.75" customHeight="1" x14ac:dyDescent="0.3">
      <c r="A478" s="156"/>
    </row>
    <row r="479" spans="1:1" ht="15.75" customHeight="1" x14ac:dyDescent="0.3">
      <c r="A479" s="156"/>
    </row>
    <row r="480" spans="1:1" ht="15.75" customHeight="1" x14ac:dyDescent="0.3">
      <c r="A480" s="156"/>
    </row>
    <row r="481" spans="1:1" ht="15.75" customHeight="1" x14ac:dyDescent="0.3">
      <c r="A481" s="156"/>
    </row>
    <row r="482" spans="1:1" ht="15.75" customHeight="1" x14ac:dyDescent="0.3">
      <c r="A482" s="156"/>
    </row>
    <row r="483" spans="1:1" ht="15.75" customHeight="1" x14ac:dyDescent="0.3">
      <c r="A483" s="156"/>
    </row>
    <row r="484" spans="1:1" ht="15.75" customHeight="1" x14ac:dyDescent="0.3">
      <c r="A484" s="156"/>
    </row>
    <row r="485" spans="1:1" ht="15.75" customHeight="1" x14ac:dyDescent="0.3">
      <c r="A485" s="156"/>
    </row>
    <row r="486" spans="1:1" ht="15.75" customHeight="1" x14ac:dyDescent="0.3">
      <c r="A486" s="156"/>
    </row>
    <row r="487" spans="1:1" ht="15.75" customHeight="1" x14ac:dyDescent="0.3">
      <c r="A487" s="156"/>
    </row>
    <row r="488" spans="1:1" ht="15.75" customHeight="1" x14ac:dyDescent="0.3">
      <c r="A488" s="156"/>
    </row>
    <row r="489" spans="1:1" ht="15.75" customHeight="1" x14ac:dyDescent="0.3">
      <c r="A489" s="156"/>
    </row>
    <row r="490" spans="1:1" ht="15.75" customHeight="1" x14ac:dyDescent="0.3">
      <c r="A490" s="156"/>
    </row>
    <row r="491" spans="1:1" ht="15.75" customHeight="1" x14ac:dyDescent="0.3">
      <c r="A491" s="156"/>
    </row>
    <row r="492" spans="1:1" ht="15.75" customHeight="1" x14ac:dyDescent="0.3">
      <c r="A492" s="156"/>
    </row>
    <row r="493" spans="1:1" ht="15.75" customHeight="1" x14ac:dyDescent="0.3">
      <c r="A493" s="156"/>
    </row>
    <row r="494" spans="1:1" ht="15.75" customHeight="1" x14ac:dyDescent="0.3">
      <c r="A494" s="156"/>
    </row>
    <row r="495" spans="1:1" ht="15.75" customHeight="1" x14ac:dyDescent="0.3">
      <c r="A495" s="156"/>
    </row>
    <row r="496" spans="1:1" ht="15.75" customHeight="1" x14ac:dyDescent="0.3">
      <c r="A496" s="156"/>
    </row>
    <row r="497" spans="1:1" ht="15.75" customHeight="1" x14ac:dyDescent="0.3">
      <c r="A497" s="156"/>
    </row>
    <row r="498" spans="1:1" ht="15.75" customHeight="1" x14ac:dyDescent="0.3">
      <c r="A498" s="156"/>
    </row>
    <row r="499" spans="1:1" ht="15.75" customHeight="1" x14ac:dyDescent="0.3">
      <c r="A499" s="156"/>
    </row>
    <row r="500" spans="1:1" ht="15.75" customHeight="1" x14ac:dyDescent="0.3">
      <c r="A500" s="156"/>
    </row>
    <row r="501" spans="1:1" ht="15.75" customHeight="1" x14ac:dyDescent="0.3">
      <c r="A501" s="156"/>
    </row>
    <row r="502" spans="1:1" ht="15.75" customHeight="1" x14ac:dyDescent="0.3">
      <c r="A502" s="156"/>
    </row>
    <row r="503" spans="1:1" ht="15.75" customHeight="1" x14ac:dyDescent="0.3">
      <c r="A503" s="156"/>
    </row>
    <row r="504" spans="1:1" ht="15.75" customHeight="1" x14ac:dyDescent="0.3">
      <c r="A504" s="156"/>
    </row>
    <row r="505" spans="1:1" ht="15.75" customHeight="1" x14ac:dyDescent="0.3">
      <c r="A505" s="156"/>
    </row>
    <row r="506" spans="1:1" ht="15.75" customHeight="1" x14ac:dyDescent="0.3">
      <c r="A506" s="156"/>
    </row>
    <row r="507" spans="1:1" ht="15.75" customHeight="1" x14ac:dyDescent="0.3">
      <c r="A507" s="156"/>
    </row>
    <row r="508" spans="1:1" ht="15.75" customHeight="1" x14ac:dyDescent="0.3">
      <c r="A508" s="156"/>
    </row>
    <row r="509" spans="1:1" ht="15.75" customHeight="1" x14ac:dyDescent="0.3">
      <c r="A509" s="156"/>
    </row>
    <row r="510" spans="1:1" ht="15.75" customHeight="1" x14ac:dyDescent="0.3">
      <c r="A510" s="156"/>
    </row>
    <row r="511" spans="1:1" ht="15.75" customHeight="1" x14ac:dyDescent="0.3">
      <c r="A511" s="156"/>
    </row>
    <row r="512" spans="1:1" ht="15.75" customHeight="1" x14ac:dyDescent="0.3">
      <c r="A512" s="156"/>
    </row>
    <row r="513" spans="1:1" ht="15.75" customHeight="1" x14ac:dyDescent="0.3">
      <c r="A513" s="156"/>
    </row>
    <row r="514" spans="1:1" ht="15.75" customHeight="1" x14ac:dyDescent="0.3">
      <c r="A514" s="156"/>
    </row>
    <row r="515" spans="1:1" ht="15.75" customHeight="1" x14ac:dyDescent="0.3">
      <c r="A515" s="156"/>
    </row>
    <row r="516" spans="1:1" ht="15.75" customHeight="1" x14ac:dyDescent="0.3">
      <c r="A516" s="156"/>
    </row>
    <row r="517" spans="1:1" ht="15.75" customHeight="1" x14ac:dyDescent="0.3">
      <c r="A517" s="156"/>
    </row>
    <row r="518" spans="1:1" ht="15.75" customHeight="1" x14ac:dyDescent="0.3">
      <c r="A518" s="156"/>
    </row>
    <row r="519" spans="1:1" ht="15.75" customHeight="1" x14ac:dyDescent="0.3">
      <c r="A519" s="156"/>
    </row>
    <row r="520" spans="1:1" ht="15.75" customHeight="1" x14ac:dyDescent="0.3">
      <c r="A520" s="156"/>
    </row>
    <row r="521" spans="1:1" ht="15.75" customHeight="1" x14ac:dyDescent="0.3">
      <c r="A521" s="156"/>
    </row>
    <row r="522" spans="1:1" ht="15.75" customHeight="1" x14ac:dyDescent="0.3">
      <c r="A522" s="156"/>
    </row>
    <row r="523" spans="1:1" ht="15.75" customHeight="1" x14ac:dyDescent="0.3">
      <c r="A523" s="156"/>
    </row>
    <row r="524" spans="1:1" ht="15.75" customHeight="1" x14ac:dyDescent="0.3">
      <c r="A524" s="156"/>
    </row>
    <row r="525" spans="1:1" ht="15.75" customHeight="1" x14ac:dyDescent="0.3">
      <c r="A525" s="156"/>
    </row>
    <row r="526" spans="1:1" ht="15.75" customHeight="1" x14ac:dyDescent="0.3">
      <c r="A526" s="156"/>
    </row>
    <row r="527" spans="1:1" ht="15.75" customHeight="1" x14ac:dyDescent="0.3">
      <c r="A527" s="156"/>
    </row>
    <row r="528" spans="1:1" ht="15.75" customHeight="1" x14ac:dyDescent="0.3">
      <c r="A528" s="156"/>
    </row>
    <row r="529" spans="1:1" ht="15.75" customHeight="1" x14ac:dyDescent="0.3">
      <c r="A529" s="156"/>
    </row>
    <row r="530" spans="1:1" ht="15.75" customHeight="1" x14ac:dyDescent="0.3">
      <c r="A530" s="156"/>
    </row>
    <row r="531" spans="1:1" ht="15.75" customHeight="1" x14ac:dyDescent="0.3">
      <c r="A531" s="156"/>
    </row>
    <row r="532" spans="1:1" ht="15.75" customHeight="1" x14ac:dyDescent="0.3">
      <c r="A532" s="156"/>
    </row>
    <row r="533" spans="1:1" ht="15.75" customHeight="1" x14ac:dyDescent="0.3">
      <c r="A533" s="156"/>
    </row>
    <row r="534" spans="1:1" ht="15.75" customHeight="1" x14ac:dyDescent="0.3">
      <c r="A534" s="156"/>
    </row>
    <row r="535" spans="1:1" ht="15.75" customHeight="1" x14ac:dyDescent="0.3">
      <c r="A535" s="156"/>
    </row>
    <row r="536" spans="1:1" ht="15.75" customHeight="1" x14ac:dyDescent="0.3">
      <c r="A536" s="156"/>
    </row>
    <row r="537" spans="1:1" ht="15.75" customHeight="1" x14ac:dyDescent="0.3">
      <c r="A537" s="156"/>
    </row>
    <row r="538" spans="1:1" ht="15.75" customHeight="1" x14ac:dyDescent="0.3">
      <c r="A538" s="156"/>
    </row>
    <row r="539" spans="1:1" ht="15.75" customHeight="1" x14ac:dyDescent="0.3">
      <c r="A539" s="156"/>
    </row>
    <row r="540" spans="1:1" ht="15.75" customHeight="1" x14ac:dyDescent="0.3">
      <c r="A540" s="156"/>
    </row>
    <row r="541" spans="1:1" ht="15.75" customHeight="1" x14ac:dyDescent="0.3">
      <c r="A541" s="156"/>
    </row>
    <row r="542" spans="1:1" ht="15.75" customHeight="1" x14ac:dyDescent="0.3">
      <c r="A542" s="156"/>
    </row>
    <row r="543" spans="1:1" ht="15.75" customHeight="1" x14ac:dyDescent="0.3">
      <c r="A543" s="156"/>
    </row>
    <row r="544" spans="1:1" ht="15.75" customHeight="1" x14ac:dyDescent="0.3">
      <c r="A544" s="156"/>
    </row>
    <row r="545" spans="1:1" ht="15.75" customHeight="1" x14ac:dyDescent="0.3">
      <c r="A545" s="156"/>
    </row>
    <row r="546" spans="1:1" ht="15.75" customHeight="1" x14ac:dyDescent="0.3">
      <c r="A546" s="156"/>
    </row>
    <row r="547" spans="1:1" ht="15.75" customHeight="1" x14ac:dyDescent="0.3">
      <c r="A547" s="156"/>
    </row>
    <row r="548" spans="1:1" ht="15.75" customHeight="1" x14ac:dyDescent="0.3">
      <c r="A548" s="156"/>
    </row>
    <row r="549" spans="1:1" ht="15.75" customHeight="1" x14ac:dyDescent="0.3">
      <c r="A549" s="156"/>
    </row>
    <row r="550" spans="1:1" ht="15.75" customHeight="1" x14ac:dyDescent="0.3">
      <c r="A550" s="156"/>
    </row>
    <row r="551" spans="1:1" ht="15.75" customHeight="1" x14ac:dyDescent="0.3">
      <c r="A551" s="156"/>
    </row>
    <row r="552" spans="1:1" ht="15.75" customHeight="1" x14ac:dyDescent="0.3">
      <c r="A552" s="156"/>
    </row>
    <row r="553" spans="1:1" ht="15.75" customHeight="1" x14ac:dyDescent="0.3">
      <c r="A553" s="156"/>
    </row>
    <row r="554" spans="1:1" ht="15.75" customHeight="1" x14ac:dyDescent="0.3">
      <c r="A554" s="156"/>
    </row>
    <row r="555" spans="1:1" ht="15.75" customHeight="1" x14ac:dyDescent="0.3">
      <c r="A555" s="156"/>
    </row>
    <row r="556" spans="1:1" ht="15.75" customHeight="1" x14ac:dyDescent="0.3">
      <c r="A556" s="156"/>
    </row>
    <row r="557" spans="1:1" ht="15.75" customHeight="1" x14ac:dyDescent="0.3">
      <c r="A557" s="156"/>
    </row>
    <row r="558" spans="1:1" ht="15.75" customHeight="1" x14ac:dyDescent="0.3">
      <c r="A558" s="156"/>
    </row>
    <row r="559" spans="1:1" ht="15.75" customHeight="1" x14ac:dyDescent="0.3">
      <c r="A559" s="156"/>
    </row>
    <row r="560" spans="1:1" ht="15.75" customHeight="1" x14ac:dyDescent="0.3">
      <c r="A560" s="156"/>
    </row>
    <row r="561" spans="1:1" ht="15.75" customHeight="1" x14ac:dyDescent="0.3">
      <c r="A561" s="156"/>
    </row>
    <row r="562" spans="1:1" ht="15.75" customHeight="1" x14ac:dyDescent="0.3">
      <c r="A562" s="156"/>
    </row>
    <row r="563" spans="1:1" ht="15.75" customHeight="1" x14ac:dyDescent="0.3">
      <c r="A563" s="156"/>
    </row>
    <row r="564" spans="1:1" ht="15.75" customHeight="1" x14ac:dyDescent="0.3">
      <c r="A564" s="156"/>
    </row>
    <row r="565" spans="1:1" ht="15.75" customHeight="1" x14ac:dyDescent="0.3">
      <c r="A565" s="156"/>
    </row>
    <row r="566" spans="1:1" ht="15.75" customHeight="1" x14ac:dyDescent="0.3">
      <c r="A566" s="156"/>
    </row>
    <row r="567" spans="1:1" ht="15.75" customHeight="1" x14ac:dyDescent="0.3">
      <c r="A567" s="156"/>
    </row>
    <row r="568" spans="1:1" ht="15.75" customHeight="1" x14ac:dyDescent="0.3">
      <c r="A568" s="156"/>
    </row>
    <row r="569" spans="1:1" ht="15.75" customHeight="1" x14ac:dyDescent="0.3">
      <c r="A569" s="156"/>
    </row>
    <row r="570" spans="1:1" ht="15.75" customHeight="1" x14ac:dyDescent="0.3">
      <c r="A570" s="156"/>
    </row>
    <row r="571" spans="1:1" ht="15.75" customHeight="1" x14ac:dyDescent="0.3">
      <c r="A571" s="156"/>
    </row>
    <row r="572" spans="1:1" ht="15.75" customHeight="1" x14ac:dyDescent="0.3">
      <c r="A572" s="156"/>
    </row>
    <row r="573" spans="1:1" ht="15.75" customHeight="1" x14ac:dyDescent="0.3">
      <c r="A573" s="156"/>
    </row>
    <row r="574" spans="1:1" ht="15.75" customHeight="1" x14ac:dyDescent="0.3">
      <c r="A574" s="156"/>
    </row>
    <row r="575" spans="1:1" ht="15.75" customHeight="1" x14ac:dyDescent="0.3">
      <c r="A575" s="156"/>
    </row>
    <row r="576" spans="1:1" ht="15.75" customHeight="1" x14ac:dyDescent="0.3">
      <c r="A576" s="156"/>
    </row>
    <row r="577" spans="1:1" ht="15.75" customHeight="1" x14ac:dyDescent="0.3">
      <c r="A577" s="156"/>
    </row>
    <row r="578" spans="1:1" ht="15.75" customHeight="1" x14ac:dyDescent="0.3">
      <c r="A578" s="156"/>
    </row>
    <row r="579" spans="1:1" ht="15.75" customHeight="1" x14ac:dyDescent="0.3">
      <c r="A579" s="156"/>
    </row>
    <row r="580" spans="1:1" ht="15.75" customHeight="1" x14ac:dyDescent="0.3">
      <c r="A580" s="156"/>
    </row>
    <row r="581" spans="1:1" ht="15.75" customHeight="1" x14ac:dyDescent="0.3">
      <c r="A581" s="156"/>
    </row>
    <row r="582" spans="1:1" ht="15.75" customHeight="1" x14ac:dyDescent="0.3">
      <c r="A582" s="156"/>
    </row>
    <row r="583" spans="1:1" ht="15.75" customHeight="1" x14ac:dyDescent="0.3">
      <c r="A583" s="156"/>
    </row>
    <row r="584" spans="1:1" ht="15.75" customHeight="1" x14ac:dyDescent="0.3">
      <c r="A584" s="156"/>
    </row>
    <row r="585" spans="1:1" ht="15.75" customHeight="1" x14ac:dyDescent="0.3">
      <c r="A585" s="156"/>
    </row>
    <row r="586" spans="1:1" ht="15.75" customHeight="1" x14ac:dyDescent="0.3">
      <c r="A586" s="156"/>
    </row>
    <row r="587" spans="1:1" ht="15.75" customHeight="1" x14ac:dyDescent="0.3">
      <c r="A587" s="156"/>
    </row>
    <row r="588" spans="1:1" ht="15.75" customHeight="1" x14ac:dyDescent="0.3">
      <c r="A588" s="156"/>
    </row>
    <row r="589" spans="1:1" ht="15.75" customHeight="1" x14ac:dyDescent="0.3">
      <c r="A589" s="156"/>
    </row>
    <row r="590" spans="1:1" ht="15.75" customHeight="1" x14ac:dyDescent="0.3">
      <c r="A590" s="156"/>
    </row>
    <row r="591" spans="1:1" ht="15.75" customHeight="1" x14ac:dyDescent="0.3">
      <c r="A591" s="156"/>
    </row>
    <row r="592" spans="1:1" ht="15.75" customHeight="1" x14ac:dyDescent="0.3">
      <c r="A592" s="156"/>
    </row>
    <row r="593" spans="1:1" ht="15.75" customHeight="1" x14ac:dyDescent="0.3">
      <c r="A593" s="156"/>
    </row>
    <row r="594" spans="1:1" ht="15.75" customHeight="1" x14ac:dyDescent="0.3">
      <c r="A594" s="156"/>
    </row>
    <row r="595" spans="1:1" ht="15.75" customHeight="1" x14ac:dyDescent="0.3">
      <c r="A595" s="156"/>
    </row>
    <row r="596" spans="1:1" ht="15.75" customHeight="1" x14ac:dyDescent="0.3">
      <c r="A596" s="156"/>
    </row>
    <row r="597" spans="1:1" ht="15.75" customHeight="1" x14ac:dyDescent="0.3">
      <c r="A597" s="156"/>
    </row>
    <row r="598" spans="1:1" ht="15.75" customHeight="1" x14ac:dyDescent="0.3">
      <c r="A598" s="156"/>
    </row>
    <row r="599" spans="1:1" ht="15.75" customHeight="1" x14ac:dyDescent="0.3">
      <c r="A599" s="156"/>
    </row>
    <row r="600" spans="1:1" ht="15.75" customHeight="1" x14ac:dyDescent="0.3">
      <c r="A600" s="156"/>
    </row>
    <row r="601" spans="1:1" ht="15.75" customHeight="1" x14ac:dyDescent="0.3">
      <c r="A601" s="156"/>
    </row>
    <row r="602" spans="1:1" ht="15.75" customHeight="1" x14ac:dyDescent="0.3">
      <c r="A602" s="156"/>
    </row>
    <row r="603" spans="1:1" ht="15.75" customHeight="1" x14ac:dyDescent="0.3">
      <c r="A603" s="156"/>
    </row>
    <row r="604" spans="1:1" ht="15.75" customHeight="1" x14ac:dyDescent="0.3">
      <c r="A604" s="156"/>
    </row>
    <row r="605" spans="1:1" ht="15.75" customHeight="1" x14ac:dyDescent="0.3">
      <c r="A605" s="156"/>
    </row>
    <row r="606" spans="1:1" ht="15.75" customHeight="1" x14ac:dyDescent="0.3">
      <c r="A606" s="156"/>
    </row>
    <row r="607" spans="1:1" ht="15.75" customHeight="1" x14ac:dyDescent="0.3">
      <c r="A607" s="156"/>
    </row>
    <row r="608" spans="1:1" ht="15.75" customHeight="1" x14ac:dyDescent="0.3">
      <c r="A608" s="156"/>
    </row>
    <row r="609" spans="1:1" ht="15.75" customHeight="1" x14ac:dyDescent="0.3">
      <c r="A609" s="156"/>
    </row>
    <row r="610" spans="1:1" ht="15.75" customHeight="1" x14ac:dyDescent="0.3">
      <c r="A610" s="156"/>
    </row>
    <row r="611" spans="1:1" ht="15.75" customHeight="1" x14ac:dyDescent="0.3">
      <c r="A611" s="156"/>
    </row>
    <row r="612" spans="1:1" ht="15.75" customHeight="1" x14ac:dyDescent="0.3">
      <c r="A612" s="156"/>
    </row>
    <row r="613" spans="1:1" ht="15.75" customHeight="1" x14ac:dyDescent="0.3">
      <c r="A613" s="156"/>
    </row>
    <row r="614" spans="1:1" ht="15.75" customHeight="1" x14ac:dyDescent="0.3">
      <c r="A614" s="156"/>
    </row>
    <row r="615" spans="1:1" ht="15.75" customHeight="1" x14ac:dyDescent="0.3">
      <c r="A615" s="156"/>
    </row>
    <row r="616" spans="1:1" ht="15.75" customHeight="1" x14ac:dyDescent="0.3">
      <c r="A616" s="156"/>
    </row>
    <row r="617" spans="1:1" ht="15.75" customHeight="1" x14ac:dyDescent="0.3">
      <c r="A617" s="156"/>
    </row>
    <row r="618" spans="1:1" ht="15.75" customHeight="1" x14ac:dyDescent="0.3">
      <c r="A618" s="156"/>
    </row>
    <row r="619" spans="1:1" ht="15.75" customHeight="1" x14ac:dyDescent="0.3">
      <c r="A619" s="156"/>
    </row>
    <row r="620" spans="1:1" ht="15.75" customHeight="1" x14ac:dyDescent="0.3">
      <c r="A620" s="156"/>
    </row>
    <row r="621" spans="1:1" ht="15.75" customHeight="1" x14ac:dyDescent="0.3">
      <c r="A621" s="156"/>
    </row>
    <row r="622" spans="1:1" ht="15.75" customHeight="1" x14ac:dyDescent="0.3">
      <c r="A622" s="156"/>
    </row>
    <row r="623" spans="1:1" ht="15.75" customHeight="1" x14ac:dyDescent="0.3">
      <c r="A623" s="156"/>
    </row>
    <row r="624" spans="1:1" ht="15.75" customHeight="1" x14ac:dyDescent="0.3">
      <c r="A624" s="156"/>
    </row>
    <row r="625" spans="1:1" ht="15.75" customHeight="1" x14ac:dyDescent="0.3">
      <c r="A625" s="156"/>
    </row>
    <row r="626" spans="1:1" ht="15.75" customHeight="1" x14ac:dyDescent="0.3">
      <c r="A626" s="156"/>
    </row>
    <row r="627" spans="1:1" ht="15.75" customHeight="1" x14ac:dyDescent="0.3">
      <c r="A627" s="156"/>
    </row>
    <row r="628" spans="1:1" ht="15.75" customHeight="1" x14ac:dyDescent="0.3">
      <c r="A628" s="156"/>
    </row>
    <row r="629" spans="1:1" ht="15.75" customHeight="1" x14ac:dyDescent="0.3">
      <c r="A629" s="156"/>
    </row>
    <row r="630" spans="1:1" ht="15.75" customHeight="1" x14ac:dyDescent="0.3">
      <c r="A630" s="156"/>
    </row>
    <row r="631" spans="1:1" ht="15.75" customHeight="1" x14ac:dyDescent="0.3">
      <c r="A631" s="156"/>
    </row>
    <row r="632" spans="1:1" ht="15.75" customHeight="1" x14ac:dyDescent="0.3">
      <c r="A632" s="156"/>
    </row>
    <row r="633" spans="1:1" ht="15.75" customHeight="1" x14ac:dyDescent="0.3">
      <c r="A633" s="156"/>
    </row>
    <row r="634" spans="1:1" ht="15.75" customHeight="1" x14ac:dyDescent="0.3">
      <c r="A634" s="156"/>
    </row>
    <row r="635" spans="1:1" ht="15.75" customHeight="1" x14ac:dyDescent="0.3">
      <c r="A635" s="156"/>
    </row>
    <row r="636" spans="1:1" ht="15.75" customHeight="1" x14ac:dyDescent="0.3">
      <c r="A636" s="156"/>
    </row>
    <row r="637" spans="1:1" ht="15.75" customHeight="1" x14ac:dyDescent="0.3">
      <c r="A637" s="156"/>
    </row>
    <row r="638" spans="1:1" ht="15.75" customHeight="1" x14ac:dyDescent="0.3">
      <c r="A638" s="156"/>
    </row>
    <row r="639" spans="1:1" ht="15.75" customHeight="1" x14ac:dyDescent="0.3">
      <c r="A639" s="156"/>
    </row>
    <row r="640" spans="1:1" ht="15.75" customHeight="1" x14ac:dyDescent="0.3">
      <c r="A640" s="156"/>
    </row>
    <row r="641" spans="1:1" ht="15.75" customHeight="1" x14ac:dyDescent="0.3">
      <c r="A641" s="156"/>
    </row>
    <row r="642" spans="1:1" ht="15.75" customHeight="1" x14ac:dyDescent="0.3">
      <c r="A642" s="156"/>
    </row>
    <row r="643" spans="1:1" ht="15.75" customHeight="1" x14ac:dyDescent="0.3">
      <c r="A643" s="156"/>
    </row>
    <row r="644" spans="1:1" ht="15.75" customHeight="1" x14ac:dyDescent="0.3">
      <c r="A644" s="156"/>
    </row>
    <row r="645" spans="1:1" ht="15.75" customHeight="1" x14ac:dyDescent="0.3">
      <c r="A645" s="156"/>
    </row>
    <row r="646" spans="1:1" ht="15.75" customHeight="1" x14ac:dyDescent="0.3">
      <c r="A646" s="156"/>
    </row>
    <row r="647" spans="1:1" ht="15.75" customHeight="1" x14ac:dyDescent="0.3">
      <c r="A647" s="156"/>
    </row>
    <row r="648" spans="1:1" ht="15.75" customHeight="1" x14ac:dyDescent="0.3">
      <c r="A648" s="156"/>
    </row>
    <row r="649" spans="1:1" ht="15.75" customHeight="1" x14ac:dyDescent="0.3">
      <c r="A649" s="156"/>
    </row>
    <row r="650" spans="1:1" ht="15.75" customHeight="1" x14ac:dyDescent="0.3">
      <c r="A650" s="156"/>
    </row>
    <row r="651" spans="1:1" ht="15.75" customHeight="1" x14ac:dyDescent="0.3">
      <c r="A651" s="156"/>
    </row>
    <row r="652" spans="1:1" ht="15.75" customHeight="1" x14ac:dyDescent="0.3">
      <c r="A652" s="156"/>
    </row>
    <row r="653" spans="1:1" ht="15.75" customHeight="1" x14ac:dyDescent="0.3">
      <c r="A653" s="156"/>
    </row>
    <row r="654" spans="1:1" ht="15.75" customHeight="1" x14ac:dyDescent="0.3">
      <c r="A654" s="156"/>
    </row>
    <row r="655" spans="1:1" ht="15.75" customHeight="1" x14ac:dyDescent="0.3">
      <c r="A655" s="156"/>
    </row>
    <row r="656" spans="1:1" ht="15.75" customHeight="1" x14ac:dyDescent="0.3">
      <c r="A656" s="156"/>
    </row>
    <row r="657" spans="1:1" ht="15.75" customHeight="1" x14ac:dyDescent="0.3">
      <c r="A657" s="156"/>
    </row>
    <row r="658" spans="1:1" ht="15.75" customHeight="1" x14ac:dyDescent="0.3">
      <c r="A658" s="156"/>
    </row>
    <row r="659" spans="1:1" ht="15.75" customHeight="1" x14ac:dyDescent="0.3">
      <c r="A659" s="156"/>
    </row>
    <row r="660" spans="1:1" ht="15.75" customHeight="1" x14ac:dyDescent="0.3">
      <c r="A660" s="156"/>
    </row>
    <row r="661" spans="1:1" ht="15.75" customHeight="1" x14ac:dyDescent="0.3">
      <c r="A661" s="156"/>
    </row>
    <row r="662" spans="1:1" ht="15.75" customHeight="1" x14ac:dyDescent="0.3">
      <c r="A662" s="156"/>
    </row>
    <row r="663" spans="1:1" ht="15.75" customHeight="1" x14ac:dyDescent="0.3">
      <c r="A663" s="156"/>
    </row>
    <row r="664" spans="1:1" ht="15.75" customHeight="1" x14ac:dyDescent="0.3">
      <c r="A664" s="156"/>
    </row>
    <row r="665" spans="1:1" ht="15.75" customHeight="1" x14ac:dyDescent="0.3">
      <c r="A665" s="156"/>
    </row>
    <row r="666" spans="1:1" ht="15.75" customHeight="1" x14ac:dyDescent="0.3">
      <c r="A666" s="156"/>
    </row>
    <row r="667" spans="1:1" ht="15.75" customHeight="1" x14ac:dyDescent="0.3">
      <c r="A667" s="156"/>
    </row>
    <row r="668" spans="1:1" ht="15.75" customHeight="1" x14ac:dyDescent="0.3">
      <c r="A668" s="156"/>
    </row>
    <row r="669" spans="1:1" ht="15.75" customHeight="1" x14ac:dyDescent="0.3">
      <c r="A669" s="156"/>
    </row>
    <row r="670" spans="1:1" ht="15.75" customHeight="1" x14ac:dyDescent="0.3">
      <c r="A670" s="156"/>
    </row>
    <row r="671" spans="1:1" ht="15.75" customHeight="1" x14ac:dyDescent="0.3">
      <c r="A671" s="156"/>
    </row>
    <row r="672" spans="1:1" ht="15.75" customHeight="1" x14ac:dyDescent="0.3">
      <c r="A672" s="156"/>
    </row>
    <row r="673" spans="1:1" ht="15.75" customHeight="1" x14ac:dyDescent="0.3">
      <c r="A673" s="156"/>
    </row>
    <row r="674" spans="1:1" ht="15.75" customHeight="1" x14ac:dyDescent="0.3">
      <c r="A674" s="156"/>
    </row>
    <row r="675" spans="1:1" ht="15.75" customHeight="1" x14ac:dyDescent="0.3">
      <c r="A675" s="156"/>
    </row>
    <row r="676" spans="1:1" ht="15.75" customHeight="1" x14ac:dyDescent="0.3">
      <c r="A676" s="156"/>
    </row>
    <row r="677" spans="1:1" ht="15.75" customHeight="1" x14ac:dyDescent="0.3">
      <c r="A677" s="156"/>
    </row>
    <row r="678" spans="1:1" ht="15.75" customHeight="1" x14ac:dyDescent="0.3">
      <c r="A678" s="156"/>
    </row>
    <row r="679" spans="1:1" ht="15.75" customHeight="1" x14ac:dyDescent="0.3">
      <c r="A679" s="156"/>
    </row>
    <row r="680" spans="1:1" ht="15.75" customHeight="1" x14ac:dyDescent="0.3">
      <c r="A680" s="156"/>
    </row>
    <row r="681" spans="1:1" ht="15.75" customHeight="1" x14ac:dyDescent="0.3">
      <c r="A681" s="156"/>
    </row>
    <row r="682" spans="1:1" ht="15.75" customHeight="1" x14ac:dyDescent="0.3">
      <c r="A682" s="156"/>
    </row>
    <row r="683" spans="1:1" ht="15.75" customHeight="1" x14ac:dyDescent="0.3">
      <c r="A683" s="156"/>
    </row>
    <row r="684" spans="1:1" ht="15.75" customHeight="1" x14ac:dyDescent="0.3">
      <c r="A684" s="156"/>
    </row>
    <row r="685" spans="1:1" ht="15.75" customHeight="1" x14ac:dyDescent="0.3">
      <c r="A685" s="156"/>
    </row>
    <row r="686" spans="1:1" ht="15.75" customHeight="1" x14ac:dyDescent="0.3">
      <c r="A686" s="156"/>
    </row>
    <row r="687" spans="1:1" ht="15.75" customHeight="1" x14ac:dyDescent="0.3">
      <c r="A687" s="156"/>
    </row>
    <row r="688" spans="1:1" ht="15.75" customHeight="1" x14ac:dyDescent="0.3">
      <c r="A688" s="156"/>
    </row>
    <row r="689" spans="1:1" ht="15.75" customHeight="1" x14ac:dyDescent="0.3">
      <c r="A689" s="156"/>
    </row>
    <row r="690" spans="1:1" ht="15.75" customHeight="1" x14ac:dyDescent="0.3">
      <c r="A690" s="156"/>
    </row>
    <row r="691" spans="1:1" ht="15.75" customHeight="1" x14ac:dyDescent="0.3">
      <c r="A691" s="156"/>
    </row>
    <row r="692" spans="1:1" ht="15.75" customHeight="1" x14ac:dyDescent="0.3">
      <c r="A692" s="156"/>
    </row>
    <row r="693" spans="1:1" ht="15.75" customHeight="1" x14ac:dyDescent="0.3">
      <c r="A693" s="156"/>
    </row>
    <row r="694" spans="1:1" ht="15.75" customHeight="1" x14ac:dyDescent="0.3">
      <c r="A694" s="156"/>
    </row>
    <row r="695" spans="1:1" ht="15.75" customHeight="1" x14ac:dyDescent="0.3">
      <c r="A695" s="156"/>
    </row>
    <row r="696" spans="1:1" ht="15.75" customHeight="1" x14ac:dyDescent="0.3">
      <c r="A696" s="156"/>
    </row>
    <row r="697" spans="1:1" ht="15.75" customHeight="1" x14ac:dyDescent="0.3">
      <c r="A697" s="156"/>
    </row>
    <row r="698" spans="1:1" ht="15.75" customHeight="1" x14ac:dyDescent="0.3">
      <c r="A698" s="156"/>
    </row>
    <row r="699" spans="1:1" ht="15.75" customHeight="1" x14ac:dyDescent="0.3">
      <c r="A699" s="156"/>
    </row>
    <row r="700" spans="1:1" ht="15.75" customHeight="1" x14ac:dyDescent="0.3">
      <c r="A700" s="156"/>
    </row>
    <row r="701" spans="1:1" ht="15.75" customHeight="1" x14ac:dyDescent="0.3">
      <c r="A701" s="156"/>
    </row>
    <row r="702" spans="1:1" ht="15.75" customHeight="1" x14ac:dyDescent="0.3">
      <c r="A702" s="156"/>
    </row>
    <row r="703" spans="1:1" ht="15.75" customHeight="1" x14ac:dyDescent="0.3">
      <c r="A703" s="156"/>
    </row>
    <row r="704" spans="1:1" ht="15.75" customHeight="1" x14ac:dyDescent="0.3">
      <c r="A704" s="156"/>
    </row>
    <row r="705" spans="1:1" ht="15.75" customHeight="1" x14ac:dyDescent="0.3">
      <c r="A705" s="156"/>
    </row>
    <row r="706" spans="1:1" ht="15.75" customHeight="1" x14ac:dyDescent="0.3">
      <c r="A706" s="156"/>
    </row>
    <row r="707" spans="1:1" ht="15.75" customHeight="1" x14ac:dyDescent="0.3">
      <c r="A707" s="156"/>
    </row>
    <row r="708" spans="1:1" ht="15.75" customHeight="1" x14ac:dyDescent="0.3">
      <c r="A708" s="156"/>
    </row>
    <row r="709" spans="1:1" ht="15.75" customHeight="1" x14ac:dyDescent="0.3">
      <c r="A709" s="156"/>
    </row>
    <row r="710" spans="1:1" ht="15.75" customHeight="1" x14ac:dyDescent="0.3">
      <c r="A710" s="156"/>
    </row>
    <row r="711" spans="1:1" ht="15.75" customHeight="1" x14ac:dyDescent="0.3">
      <c r="A711" s="156"/>
    </row>
    <row r="712" spans="1:1" ht="15.75" customHeight="1" x14ac:dyDescent="0.3">
      <c r="A712" s="156"/>
    </row>
    <row r="713" spans="1:1" ht="15.75" customHeight="1" x14ac:dyDescent="0.3">
      <c r="A713" s="156"/>
    </row>
    <row r="714" spans="1:1" ht="15.75" customHeight="1" x14ac:dyDescent="0.3">
      <c r="A714" s="156"/>
    </row>
    <row r="715" spans="1:1" ht="15.75" customHeight="1" x14ac:dyDescent="0.3">
      <c r="A715" s="156"/>
    </row>
    <row r="716" spans="1:1" ht="15.75" customHeight="1" x14ac:dyDescent="0.3">
      <c r="A716" s="156"/>
    </row>
    <row r="717" spans="1:1" ht="15.75" customHeight="1" x14ac:dyDescent="0.3">
      <c r="A717" s="156"/>
    </row>
    <row r="718" spans="1:1" ht="15.75" customHeight="1" x14ac:dyDescent="0.3">
      <c r="A718" s="156"/>
    </row>
    <row r="719" spans="1:1" ht="15.75" customHeight="1" x14ac:dyDescent="0.3">
      <c r="A719" s="156"/>
    </row>
    <row r="720" spans="1:1" ht="15.75" customHeight="1" x14ac:dyDescent="0.3">
      <c r="A720" s="156"/>
    </row>
    <row r="721" spans="1:1" ht="15.75" customHeight="1" x14ac:dyDescent="0.3">
      <c r="A721" s="156"/>
    </row>
    <row r="722" spans="1:1" ht="15.75" customHeight="1" x14ac:dyDescent="0.3">
      <c r="A722" s="156"/>
    </row>
    <row r="723" spans="1:1" ht="15.75" customHeight="1" x14ac:dyDescent="0.3">
      <c r="A723" s="156"/>
    </row>
    <row r="724" spans="1:1" ht="15.75" customHeight="1" x14ac:dyDescent="0.3">
      <c r="A724" s="156"/>
    </row>
    <row r="725" spans="1:1" ht="15.75" customHeight="1" x14ac:dyDescent="0.3">
      <c r="A725" s="156"/>
    </row>
    <row r="726" spans="1:1" ht="15.75" customHeight="1" x14ac:dyDescent="0.3">
      <c r="A726" s="156"/>
    </row>
    <row r="727" spans="1:1" ht="15.75" customHeight="1" x14ac:dyDescent="0.3">
      <c r="A727" s="156"/>
    </row>
    <row r="728" spans="1:1" ht="15.75" customHeight="1" x14ac:dyDescent="0.3">
      <c r="A728" s="156"/>
    </row>
    <row r="729" spans="1:1" ht="15.75" customHeight="1" x14ac:dyDescent="0.3">
      <c r="A729" s="156"/>
    </row>
    <row r="730" spans="1:1" ht="15.75" customHeight="1" x14ac:dyDescent="0.3">
      <c r="A730" s="156"/>
    </row>
    <row r="731" spans="1:1" ht="15.75" customHeight="1" x14ac:dyDescent="0.3">
      <c r="A731" s="156"/>
    </row>
    <row r="732" spans="1:1" ht="15.75" customHeight="1" x14ac:dyDescent="0.3">
      <c r="A732" s="156"/>
    </row>
    <row r="733" spans="1:1" ht="15.75" customHeight="1" x14ac:dyDescent="0.3">
      <c r="A733" s="156"/>
    </row>
    <row r="734" spans="1:1" ht="15.75" customHeight="1" x14ac:dyDescent="0.3">
      <c r="A734" s="156"/>
    </row>
    <row r="735" spans="1:1" ht="15.75" customHeight="1" x14ac:dyDescent="0.3">
      <c r="A735" s="156"/>
    </row>
    <row r="736" spans="1:1" ht="15.75" customHeight="1" x14ac:dyDescent="0.3">
      <c r="A736" s="156"/>
    </row>
    <row r="737" spans="1:1" ht="15.75" customHeight="1" x14ac:dyDescent="0.3">
      <c r="A737" s="156"/>
    </row>
    <row r="738" spans="1:1" ht="15.75" customHeight="1" x14ac:dyDescent="0.3">
      <c r="A738" s="156"/>
    </row>
    <row r="739" spans="1:1" ht="15.75" customHeight="1" x14ac:dyDescent="0.3">
      <c r="A739" s="156"/>
    </row>
    <row r="740" spans="1:1" ht="15.75" customHeight="1" x14ac:dyDescent="0.3">
      <c r="A740" s="156"/>
    </row>
    <row r="741" spans="1:1" ht="15.75" customHeight="1" x14ac:dyDescent="0.3">
      <c r="A741" s="156"/>
    </row>
    <row r="742" spans="1:1" ht="15.75" customHeight="1" x14ac:dyDescent="0.3">
      <c r="A742" s="156"/>
    </row>
    <row r="743" spans="1:1" ht="15.75" customHeight="1" x14ac:dyDescent="0.3">
      <c r="A743" s="156"/>
    </row>
    <row r="744" spans="1:1" ht="15.75" customHeight="1" x14ac:dyDescent="0.3">
      <c r="A744" s="156"/>
    </row>
    <row r="745" spans="1:1" ht="15.75" customHeight="1" x14ac:dyDescent="0.3">
      <c r="A745" s="156"/>
    </row>
    <row r="746" spans="1:1" ht="15.75" customHeight="1" x14ac:dyDescent="0.3">
      <c r="A746" s="156"/>
    </row>
    <row r="747" spans="1:1" ht="15.75" customHeight="1" x14ac:dyDescent="0.3">
      <c r="A747" s="156"/>
    </row>
    <row r="748" spans="1:1" ht="15.75" customHeight="1" x14ac:dyDescent="0.3">
      <c r="A748" s="156"/>
    </row>
    <row r="749" spans="1:1" ht="15.75" customHeight="1" x14ac:dyDescent="0.3">
      <c r="A749" s="156"/>
    </row>
    <row r="750" spans="1:1" ht="15.75" customHeight="1" x14ac:dyDescent="0.3">
      <c r="A750" s="156"/>
    </row>
    <row r="751" spans="1:1" ht="15.75" customHeight="1" x14ac:dyDescent="0.3">
      <c r="A751" s="156"/>
    </row>
    <row r="752" spans="1:1" ht="15.75" customHeight="1" x14ac:dyDescent="0.3">
      <c r="A752" s="156"/>
    </row>
    <row r="753" spans="1:1" ht="15.75" customHeight="1" x14ac:dyDescent="0.3">
      <c r="A753" s="156"/>
    </row>
    <row r="754" spans="1:1" ht="15.75" customHeight="1" x14ac:dyDescent="0.3">
      <c r="A754" s="156"/>
    </row>
    <row r="755" spans="1:1" ht="15.75" customHeight="1" x14ac:dyDescent="0.3">
      <c r="A755" s="156"/>
    </row>
    <row r="756" spans="1:1" ht="15.75" customHeight="1" x14ac:dyDescent="0.3">
      <c r="A756" s="156"/>
    </row>
    <row r="757" spans="1:1" ht="15.75" customHeight="1" x14ac:dyDescent="0.3">
      <c r="A757" s="156"/>
    </row>
    <row r="758" spans="1:1" ht="15.75" customHeight="1" x14ac:dyDescent="0.3">
      <c r="A758" s="156"/>
    </row>
    <row r="759" spans="1:1" ht="15.75" customHeight="1" x14ac:dyDescent="0.3">
      <c r="A759" s="156"/>
    </row>
    <row r="760" spans="1:1" ht="15.75" customHeight="1" x14ac:dyDescent="0.3">
      <c r="A760" s="156"/>
    </row>
    <row r="761" spans="1:1" ht="15.75" customHeight="1" x14ac:dyDescent="0.3">
      <c r="A761" s="156"/>
    </row>
    <row r="762" spans="1:1" ht="15.75" customHeight="1" x14ac:dyDescent="0.3">
      <c r="A762" s="156"/>
    </row>
    <row r="763" spans="1:1" ht="15.75" customHeight="1" x14ac:dyDescent="0.3">
      <c r="A763" s="156"/>
    </row>
    <row r="764" spans="1:1" ht="15.75" customHeight="1" x14ac:dyDescent="0.3">
      <c r="A764" s="156"/>
    </row>
    <row r="765" spans="1:1" ht="15.75" customHeight="1" x14ac:dyDescent="0.3">
      <c r="A765" s="156"/>
    </row>
    <row r="766" spans="1:1" ht="15.75" customHeight="1" x14ac:dyDescent="0.3">
      <c r="A766" s="156"/>
    </row>
    <row r="767" spans="1:1" ht="15.75" customHeight="1" x14ac:dyDescent="0.3">
      <c r="A767" s="156"/>
    </row>
    <row r="768" spans="1:1" ht="15.75" customHeight="1" x14ac:dyDescent="0.3">
      <c r="A768" s="156"/>
    </row>
    <row r="769" spans="1:1" ht="15.75" customHeight="1" x14ac:dyDescent="0.3">
      <c r="A769" s="156"/>
    </row>
    <row r="770" spans="1:1" ht="15.75" customHeight="1" x14ac:dyDescent="0.3">
      <c r="A770" s="156"/>
    </row>
    <row r="771" spans="1:1" ht="15.75" customHeight="1" x14ac:dyDescent="0.3">
      <c r="A771" s="156"/>
    </row>
    <row r="772" spans="1:1" ht="15.75" customHeight="1" x14ac:dyDescent="0.3">
      <c r="A772" s="156"/>
    </row>
    <row r="773" spans="1:1" ht="15.75" customHeight="1" x14ac:dyDescent="0.3">
      <c r="A773" s="156"/>
    </row>
    <row r="774" spans="1:1" ht="15.75" customHeight="1" x14ac:dyDescent="0.3">
      <c r="A774" s="156"/>
    </row>
    <row r="775" spans="1:1" ht="15.75" customHeight="1" x14ac:dyDescent="0.3">
      <c r="A775" s="156"/>
    </row>
    <row r="776" spans="1:1" ht="15.75" customHeight="1" x14ac:dyDescent="0.3">
      <c r="A776" s="156"/>
    </row>
    <row r="777" spans="1:1" ht="15.75" customHeight="1" x14ac:dyDescent="0.3">
      <c r="A777" s="156"/>
    </row>
    <row r="778" spans="1:1" ht="15.75" customHeight="1" x14ac:dyDescent="0.3">
      <c r="A778" s="156"/>
    </row>
    <row r="779" spans="1:1" ht="15.75" customHeight="1" x14ac:dyDescent="0.3">
      <c r="A779" s="156"/>
    </row>
    <row r="780" spans="1:1" ht="15.75" customHeight="1" x14ac:dyDescent="0.3">
      <c r="A780" s="156"/>
    </row>
    <row r="781" spans="1:1" ht="15.75" customHeight="1" x14ac:dyDescent="0.3">
      <c r="A781" s="156"/>
    </row>
    <row r="782" spans="1:1" ht="15.75" customHeight="1" x14ac:dyDescent="0.3">
      <c r="A782" s="156"/>
    </row>
    <row r="783" spans="1:1" ht="15.75" customHeight="1" x14ac:dyDescent="0.3">
      <c r="A783" s="156"/>
    </row>
    <row r="784" spans="1:1" ht="15.75" customHeight="1" x14ac:dyDescent="0.3">
      <c r="A784" s="156"/>
    </row>
    <row r="785" spans="1:1" ht="15.75" customHeight="1" x14ac:dyDescent="0.3">
      <c r="A785" s="156"/>
    </row>
    <row r="786" spans="1:1" ht="15.75" customHeight="1" x14ac:dyDescent="0.3">
      <c r="A786" s="156"/>
    </row>
    <row r="787" spans="1:1" ht="15.75" customHeight="1" x14ac:dyDescent="0.3">
      <c r="A787" s="156"/>
    </row>
    <row r="788" spans="1:1" ht="15.75" customHeight="1" x14ac:dyDescent="0.3">
      <c r="A788" s="156"/>
    </row>
    <row r="789" spans="1:1" ht="15.75" customHeight="1" x14ac:dyDescent="0.3">
      <c r="A789" s="156"/>
    </row>
    <row r="790" spans="1:1" ht="15.75" customHeight="1" x14ac:dyDescent="0.3">
      <c r="A790" s="156"/>
    </row>
    <row r="791" spans="1:1" ht="15.75" customHeight="1" x14ac:dyDescent="0.3">
      <c r="A791" s="156"/>
    </row>
    <row r="792" spans="1:1" ht="15.75" customHeight="1" x14ac:dyDescent="0.3">
      <c r="A792" s="156"/>
    </row>
    <row r="793" spans="1:1" ht="15.75" customHeight="1" x14ac:dyDescent="0.3">
      <c r="A793" s="156"/>
    </row>
    <row r="794" spans="1:1" ht="15.75" customHeight="1" x14ac:dyDescent="0.3">
      <c r="A794" s="156"/>
    </row>
    <row r="795" spans="1:1" ht="15.75" customHeight="1" x14ac:dyDescent="0.3">
      <c r="A795" s="156"/>
    </row>
    <row r="796" spans="1:1" ht="15.75" customHeight="1" x14ac:dyDescent="0.3">
      <c r="A796" s="156"/>
    </row>
    <row r="797" spans="1:1" ht="15.75" customHeight="1" x14ac:dyDescent="0.3">
      <c r="A797" s="156"/>
    </row>
    <row r="798" spans="1:1" ht="15.75" customHeight="1" x14ac:dyDescent="0.3">
      <c r="A798" s="156"/>
    </row>
    <row r="799" spans="1:1" ht="15.75" customHeight="1" x14ac:dyDescent="0.3">
      <c r="A799" s="156"/>
    </row>
    <row r="800" spans="1:1" ht="15.75" customHeight="1" x14ac:dyDescent="0.3">
      <c r="A800" s="156"/>
    </row>
    <row r="801" spans="1:1" ht="15.75" customHeight="1" x14ac:dyDescent="0.3">
      <c r="A801" s="156"/>
    </row>
    <row r="802" spans="1:1" ht="15.75" customHeight="1" x14ac:dyDescent="0.3">
      <c r="A802" s="156"/>
    </row>
    <row r="803" spans="1:1" ht="15.75" customHeight="1" x14ac:dyDescent="0.3">
      <c r="A803" s="156"/>
    </row>
    <row r="804" spans="1:1" ht="15.75" customHeight="1" x14ac:dyDescent="0.3">
      <c r="A804" s="156"/>
    </row>
    <row r="805" spans="1:1" ht="15.75" customHeight="1" x14ac:dyDescent="0.3">
      <c r="A805" s="156"/>
    </row>
    <row r="806" spans="1:1" ht="15.75" customHeight="1" x14ac:dyDescent="0.3">
      <c r="A806" s="156"/>
    </row>
    <row r="807" spans="1:1" ht="15.75" customHeight="1" x14ac:dyDescent="0.3">
      <c r="A807" s="156"/>
    </row>
    <row r="808" spans="1:1" ht="15.75" customHeight="1" x14ac:dyDescent="0.3">
      <c r="A808" s="156"/>
    </row>
    <row r="809" spans="1:1" ht="15.75" customHeight="1" x14ac:dyDescent="0.3">
      <c r="A809" s="156"/>
    </row>
    <row r="810" spans="1:1" ht="15.75" customHeight="1" x14ac:dyDescent="0.3">
      <c r="A810" s="156"/>
    </row>
    <row r="811" spans="1:1" ht="15.75" customHeight="1" x14ac:dyDescent="0.3">
      <c r="A811" s="156"/>
    </row>
    <row r="812" spans="1:1" ht="15.75" customHeight="1" x14ac:dyDescent="0.3">
      <c r="A812" s="156"/>
    </row>
    <row r="813" spans="1:1" ht="15.75" customHeight="1" x14ac:dyDescent="0.3">
      <c r="A813" s="156"/>
    </row>
    <row r="814" spans="1:1" ht="15.75" customHeight="1" x14ac:dyDescent="0.3">
      <c r="A814" s="156"/>
    </row>
    <row r="815" spans="1:1" ht="15.75" customHeight="1" x14ac:dyDescent="0.3">
      <c r="A815" s="156"/>
    </row>
    <row r="816" spans="1:1" ht="15.75" customHeight="1" x14ac:dyDescent="0.3">
      <c r="A816" s="156"/>
    </row>
    <row r="817" spans="1:1" ht="15.75" customHeight="1" x14ac:dyDescent="0.3">
      <c r="A817" s="156"/>
    </row>
    <row r="818" spans="1:1" ht="15.75" customHeight="1" x14ac:dyDescent="0.3">
      <c r="A818" s="156"/>
    </row>
    <row r="819" spans="1:1" ht="15.75" customHeight="1" x14ac:dyDescent="0.3">
      <c r="A819" s="156"/>
    </row>
    <row r="820" spans="1:1" ht="15.75" customHeight="1" x14ac:dyDescent="0.3">
      <c r="A820" s="156"/>
    </row>
    <row r="821" spans="1:1" ht="15.75" customHeight="1" x14ac:dyDescent="0.3">
      <c r="A821" s="156"/>
    </row>
    <row r="822" spans="1:1" ht="15.75" customHeight="1" x14ac:dyDescent="0.3">
      <c r="A822" s="156"/>
    </row>
    <row r="823" spans="1:1" ht="15.75" customHeight="1" x14ac:dyDescent="0.3">
      <c r="A823" s="156"/>
    </row>
    <row r="824" spans="1:1" ht="15.75" customHeight="1" x14ac:dyDescent="0.3">
      <c r="A824" s="156"/>
    </row>
    <row r="825" spans="1:1" ht="15.75" customHeight="1" x14ac:dyDescent="0.3">
      <c r="A825" s="156"/>
    </row>
    <row r="826" spans="1:1" ht="15.75" customHeight="1" x14ac:dyDescent="0.3">
      <c r="A826" s="156"/>
    </row>
    <row r="827" spans="1:1" ht="15.75" customHeight="1" x14ac:dyDescent="0.3">
      <c r="A827" s="156"/>
    </row>
    <row r="828" spans="1:1" ht="15.75" customHeight="1" x14ac:dyDescent="0.3">
      <c r="A828" s="156"/>
    </row>
    <row r="829" spans="1:1" ht="15.75" customHeight="1" x14ac:dyDescent="0.3">
      <c r="A829" s="156"/>
    </row>
    <row r="830" spans="1:1" ht="15.75" customHeight="1" x14ac:dyDescent="0.3">
      <c r="A830" s="156"/>
    </row>
    <row r="831" spans="1:1" ht="15.75" customHeight="1" x14ac:dyDescent="0.3">
      <c r="A831" s="156"/>
    </row>
    <row r="832" spans="1:1" ht="15.75" customHeight="1" x14ac:dyDescent="0.3">
      <c r="A832" s="156"/>
    </row>
    <row r="833" spans="1:1" ht="15.75" customHeight="1" x14ac:dyDescent="0.3">
      <c r="A833" s="156"/>
    </row>
    <row r="834" spans="1:1" ht="15.75" customHeight="1" x14ac:dyDescent="0.3">
      <c r="A834" s="156"/>
    </row>
    <row r="835" spans="1:1" ht="15.75" customHeight="1" x14ac:dyDescent="0.3">
      <c r="A835" s="156"/>
    </row>
    <row r="836" spans="1:1" ht="15.75" customHeight="1" x14ac:dyDescent="0.3">
      <c r="A836" s="156"/>
    </row>
    <row r="837" spans="1:1" ht="15.75" customHeight="1" x14ac:dyDescent="0.3">
      <c r="A837" s="156"/>
    </row>
    <row r="838" spans="1:1" ht="15.75" customHeight="1" x14ac:dyDescent="0.3">
      <c r="A838" s="156"/>
    </row>
    <row r="839" spans="1:1" ht="15.75" customHeight="1" x14ac:dyDescent="0.3">
      <c r="A839" s="156"/>
    </row>
    <row r="840" spans="1:1" ht="15.75" customHeight="1" x14ac:dyDescent="0.3">
      <c r="A840" s="156"/>
    </row>
    <row r="841" spans="1:1" ht="15.75" customHeight="1" x14ac:dyDescent="0.3">
      <c r="A841" s="156"/>
    </row>
    <row r="842" spans="1:1" ht="15.75" customHeight="1" x14ac:dyDescent="0.3">
      <c r="A842" s="156"/>
    </row>
    <row r="843" spans="1:1" ht="15.75" customHeight="1" x14ac:dyDescent="0.3">
      <c r="A843" s="156"/>
    </row>
    <row r="844" spans="1:1" ht="15.75" customHeight="1" x14ac:dyDescent="0.3">
      <c r="A844" s="156"/>
    </row>
    <row r="845" spans="1:1" ht="15.75" customHeight="1" x14ac:dyDescent="0.3">
      <c r="A845" s="156"/>
    </row>
    <row r="846" spans="1:1" ht="15.75" customHeight="1" x14ac:dyDescent="0.3">
      <c r="A846" s="156"/>
    </row>
    <row r="847" spans="1:1" ht="15.75" customHeight="1" x14ac:dyDescent="0.3">
      <c r="A847" s="156"/>
    </row>
    <row r="848" spans="1:1" ht="15.75" customHeight="1" x14ac:dyDescent="0.3">
      <c r="A848" s="156"/>
    </row>
    <row r="849" spans="1:1" ht="15.75" customHeight="1" x14ac:dyDescent="0.3">
      <c r="A849" s="156"/>
    </row>
    <row r="850" spans="1:1" ht="15.75" customHeight="1" x14ac:dyDescent="0.3">
      <c r="A850" s="156"/>
    </row>
    <row r="851" spans="1:1" ht="15.75" customHeight="1" x14ac:dyDescent="0.3">
      <c r="A851" s="156"/>
    </row>
    <row r="852" spans="1:1" ht="15.75" customHeight="1" x14ac:dyDescent="0.3">
      <c r="A852" s="156"/>
    </row>
    <row r="853" spans="1:1" ht="15.75" customHeight="1" x14ac:dyDescent="0.3">
      <c r="A853" s="156"/>
    </row>
    <row r="854" spans="1:1" ht="15.75" customHeight="1" x14ac:dyDescent="0.3">
      <c r="A854" s="156"/>
    </row>
    <row r="855" spans="1:1" ht="15.75" customHeight="1" x14ac:dyDescent="0.3">
      <c r="A855" s="156"/>
    </row>
    <row r="856" spans="1:1" ht="15.75" customHeight="1" x14ac:dyDescent="0.3">
      <c r="A856" s="156"/>
    </row>
    <row r="857" spans="1:1" ht="15.75" customHeight="1" x14ac:dyDescent="0.3">
      <c r="A857" s="156"/>
    </row>
    <row r="858" spans="1:1" ht="15.75" customHeight="1" x14ac:dyDescent="0.3">
      <c r="A858" s="156"/>
    </row>
    <row r="859" spans="1:1" ht="15.75" customHeight="1" x14ac:dyDescent="0.3">
      <c r="A859" s="156"/>
    </row>
    <row r="860" spans="1:1" ht="15.75" customHeight="1" x14ac:dyDescent="0.3">
      <c r="A860" s="156"/>
    </row>
    <row r="861" spans="1:1" ht="15.75" customHeight="1" x14ac:dyDescent="0.3">
      <c r="A861" s="156"/>
    </row>
    <row r="862" spans="1:1" ht="15.75" customHeight="1" x14ac:dyDescent="0.3">
      <c r="A862" s="156"/>
    </row>
    <row r="863" spans="1:1" ht="15.75" customHeight="1" x14ac:dyDescent="0.3">
      <c r="A863" s="156"/>
    </row>
    <row r="864" spans="1:1" ht="15.75" customHeight="1" x14ac:dyDescent="0.3">
      <c r="A864" s="156"/>
    </row>
    <row r="865" spans="1:1" ht="15.75" customHeight="1" x14ac:dyDescent="0.3">
      <c r="A865" s="156"/>
    </row>
    <row r="866" spans="1:1" ht="15.75" customHeight="1" x14ac:dyDescent="0.3">
      <c r="A866" s="156"/>
    </row>
    <row r="867" spans="1:1" ht="15.75" customHeight="1" x14ac:dyDescent="0.3">
      <c r="A867" s="156"/>
    </row>
    <row r="868" spans="1:1" ht="15.75" customHeight="1" x14ac:dyDescent="0.3">
      <c r="A868" s="156"/>
    </row>
    <row r="869" spans="1:1" ht="15.75" customHeight="1" x14ac:dyDescent="0.3">
      <c r="A869" s="156"/>
    </row>
    <row r="870" spans="1:1" ht="15.75" customHeight="1" x14ac:dyDescent="0.3">
      <c r="A870" s="156"/>
    </row>
    <row r="871" spans="1:1" ht="15.75" customHeight="1" x14ac:dyDescent="0.3">
      <c r="A871" s="156"/>
    </row>
    <row r="872" spans="1:1" ht="15.75" customHeight="1" x14ac:dyDescent="0.3">
      <c r="A872" s="156"/>
    </row>
    <row r="873" spans="1:1" ht="15.75" customHeight="1" x14ac:dyDescent="0.3">
      <c r="A873" s="156"/>
    </row>
    <row r="874" spans="1:1" ht="15.75" customHeight="1" x14ac:dyDescent="0.3">
      <c r="A874" s="156"/>
    </row>
    <row r="875" spans="1:1" ht="15.75" customHeight="1" x14ac:dyDescent="0.3">
      <c r="A875" s="156"/>
    </row>
    <row r="876" spans="1:1" ht="15.75" customHeight="1" x14ac:dyDescent="0.3">
      <c r="A876" s="156"/>
    </row>
    <row r="877" spans="1:1" ht="15.75" customHeight="1" x14ac:dyDescent="0.3">
      <c r="A877" s="156"/>
    </row>
    <row r="878" spans="1:1" ht="15.75" customHeight="1" x14ac:dyDescent="0.3">
      <c r="A878" s="156"/>
    </row>
    <row r="879" spans="1:1" ht="15.75" customHeight="1" x14ac:dyDescent="0.3">
      <c r="A879" s="156"/>
    </row>
    <row r="880" spans="1:1" ht="15.75" customHeight="1" x14ac:dyDescent="0.3">
      <c r="A880" s="156"/>
    </row>
    <row r="881" spans="1:1" ht="15.75" customHeight="1" x14ac:dyDescent="0.3">
      <c r="A881" s="156"/>
    </row>
    <row r="882" spans="1:1" ht="15.75" customHeight="1" x14ac:dyDescent="0.3">
      <c r="A882" s="156"/>
    </row>
    <row r="883" spans="1:1" ht="15.75" customHeight="1" x14ac:dyDescent="0.3">
      <c r="A883" s="156"/>
    </row>
    <row r="884" spans="1:1" ht="15.75" customHeight="1" x14ac:dyDescent="0.3">
      <c r="A884" s="156"/>
    </row>
    <row r="885" spans="1:1" ht="15.75" customHeight="1" x14ac:dyDescent="0.3">
      <c r="A885" s="156"/>
    </row>
    <row r="886" spans="1:1" ht="15.75" customHeight="1" x14ac:dyDescent="0.3">
      <c r="A886" s="156"/>
    </row>
    <row r="887" spans="1:1" ht="15.75" customHeight="1" x14ac:dyDescent="0.3">
      <c r="A887" s="156"/>
    </row>
    <row r="888" spans="1:1" ht="15.75" customHeight="1" x14ac:dyDescent="0.3">
      <c r="A888" s="156"/>
    </row>
    <row r="889" spans="1:1" ht="15.75" customHeight="1" x14ac:dyDescent="0.3">
      <c r="A889" s="156"/>
    </row>
    <row r="890" spans="1:1" ht="15.75" customHeight="1" x14ac:dyDescent="0.3">
      <c r="A890" s="156"/>
    </row>
    <row r="891" spans="1:1" ht="15.75" customHeight="1" x14ac:dyDescent="0.3">
      <c r="A891" s="156"/>
    </row>
    <row r="892" spans="1:1" ht="15.75" customHeight="1" x14ac:dyDescent="0.3">
      <c r="A892" s="156"/>
    </row>
    <row r="893" spans="1:1" ht="15.75" customHeight="1" x14ac:dyDescent="0.3">
      <c r="A893" s="156"/>
    </row>
    <row r="894" spans="1:1" ht="15.75" customHeight="1" x14ac:dyDescent="0.3">
      <c r="A894" s="156"/>
    </row>
    <row r="895" spans="1:1" ht="15.75" customHeight="1" x14ac:dyDescent="0.3">
      <c r="A895" s="156"/>
    </row>
    <row r="896" spans="1:1" ht="15.75" customHeight="1" x14ac:dyDescent="0.3">
      <c r="A896" s="156"/>
    </row>
    <row r="897" spans="1:1" ht="15.75" customHeight="1" x14ac:dyDescent="0.3">
      <c r="A897" s="156"/>
    </row>
    <row r="898" spans="1:1" ht="15.75" customHeight="1" x14ac:dyDescent="0.3">
      <c r="A898" s="156"/>
    </row>
    <row r="899" spans="1:1" ht="15.75" customHeight="1" x14ac:dyDescent="0.3">
      <c r="A899" s="156"/>
    </row>
    <row r="900" spans="1:1" ht="15.75" customHeight="1" x14ac:dyDescent="0.3">
      <c r="A900" s="156"/>
    </row>
    <row r="901" spans="1:1" ht="15.75" customHeight="1" x14ac:dyDescent="0.3">
      <c r="A901" s="156"/>
    </row>
    <row r="902" spans="1:1" ht="15.75" customHeight="1" x14ac:dyDescent="0.3">
      <c r="A902" s="156"/>
    </row>
    <row r="903" spans="1:1" ht="15.75" customHeight="1" x14ac:dyDescent="0.3">
      <c r="A903" s="156"/>
    </row>
    <row r="904" spans="1:1" ht="15.75" customHeight="1" x14ac:dyDescent="0.3">
      <c r="A904" s="156"/>
    </row>
    <row r="905" spans="1:1" ht="15.75" customHeight="1" x14ac:dyDescent="0.3">
      <c r="A905" s="156"/>
    </row>
    <row r="906" spans="1:1" ht="15.75" customHeight="1" x14ac:dyDescent="0.3">
      <c r="A906" s="156"/>
    </row>
    <row r="907" spans="1:1" ht="15.75" customHeight="1" x14ac:dyDescent="0.3">
      <c r="A907" s="156"/>
    </row>
    <row r="908" spans="1:1" ht="15.75" customHeight="1" x14ac:dyDescent="0.3">
      <c r="A908" s="156"/>
    </row>
    <row r="909" spans="1:1" ht="15.75" customHeight="1" x14ac:dyDescent="0.3">
      <c r="A909" s="156"/>
    </row>
    <row r="910" spans="1:1" ht="15.75" customHeight="1" x14ac:dyDescent="0.3">
      <c r="A910" s="156"/>
    </row>
    <row r="911" spans="1:1" ht="15.75" customHeight="1" x14ac:dyDescent="0.3">
      <c r="A911" s="156"/>
    </row>
    <row r="912" spans="1:1" ht="15.75" customHeight="1" x14ac:dyDescent="0.3">
      <c r="A912" s="156"/>
    </row>
    <row r="913" spans="1:1" ht="15.75" customHeight="1" x14ac:dyDescent="0.3">
      <c r="A913" s="156"/>
    </row>
    <row r="914" spans="1:1" ht="15.75" customHeight="1" x14ac:dyDescent="0.3">
      <c r="A914" s="156"/>
    </row>
    <row r="915" spans="1:1" ht="15.75" customHeight="1" x14ac:dyDescent="0.3">
      <c r="A915" s="156"/>
    </row>
    <row r="916" spans="1:1" ht="15.75" customHeight="1" x14ac:dyDescent="0.3">
      <c r="A916" s="156"/>
    </row>
    <row r="917" spans="1:1" ht="15.75" customHeight="1" x14ac:dyDescent="0.3">
      <c r="A917" s="156"/>
    </row>
    <row r="918" spans="1:1" ht="15.75" customHeight="1" x14ac:dyDescent="0.3">
      <c r="A918" s="156"/>
    </row>
    <row r="919" spans="1:1" ht="15.75" customHeight="1" x14ac:dyDescent="0.3">
      <c r="A919" s="156"/>
    </row>
    <row r="920" spans="1:1" ht="15.75" customHeight="1" x14ac:dyDescent="0.3">
      <c r="A920" s="156"/>
    </row>
    <row r="921" spans="1:1" ht="15.75" customHeight="1" x14ac:dyDescent="0.3">
      <c r="A921" s="156"/>
    </row>
    <row r="922" spans="1:1" ht="15.75" customHeight="1" x14ac:dyDescent="0.3">
      <c r="A922" s="156"/>
    </row>
    <row r="923" spans="1:1" ht="15.75" customHeight="1" x14ac:dyDescent="0.3">
      <c r="A923" s="156"/>
    </row>
    <row r="924" spans="1:1" ht="15.75" customHeight="1" x14ac:dyDescent="0.3">
      <c r="A924" s="156"/>
    </row>
    <row r="925" spans="1:1" ht="15.75" customHeight="1" x14ac:dyDescent="0.3">
      <c r="A925" s="156"/>
    </row>
    <row r="926" spans="1:1" ht="15.75" customHeight="1" x14ac:dyDescent="0.3">
      <c r="A926" s="156"/>
    </row>
    <row r="927" spans="1:1" ht="15.75" customHeight="1" x14ac:dyDescent="0.3">
      <c r="A927" s="156"/>
    </row>
    <row r="928" spans="1:1" ht="15.75" customHeight="1" x14ac:dyDescent="0.3">
      <c r="A928" s="156"/>
    </row>
    <row r="929" spans="1:1" ht="15.75" customHeight="1" x14ac:dyDescent="0.3">
      <c r="A929" s="156"/>
    </row>
    <row r="930" spans="1:1" ht="15.75" customHeight="1" x14ac:dyDescent="0.3">
      <c r="A930" s="156"/>
    </row>
    <row r="931" spans="1:1" ht="15.75" customHeight="1" x14ac:dyDescent="0.3">
      <c r="A931" s="156"/>
    </row>
    <row r="932" spans="1:1" ht="15.75" customHeight="1" x14ac:dyDescent="0.3">
      <c r="A932" s="156"/>
    </row>
    <row r="933" spans="1:1" ht="15.75" customHeight="1" x14ac:dyDescent="0.3">
      <c r="A933" s="156"/>
    </row>
    <row r="934" spans="1:1" ht="15.75" customHeight="1" x14ac:dyDescent="0.3">
      <c r="A934" s="156"/>
    </row>
    <row r="935" spans="1:1" ht="15.75" customHeight="1" x14ac:dyDescent="0.3">
      <c r="A935" s="156"/>
    </row>
    <row r="936" spans="1:1" ht="15.75" customHeight="1" x14ac:dyDescent="0.3">
      <c r="A936" s="156"/>
    </row>
    <row r="937" spans="1:1" ht="15.75" customHeight="1" x14ac:dyDescent="0.3">
      <c r="A937" s="156"/>
    </row>
    <row r="938" spans="1:1" ht="15.75" customHeight="1" x14ac:dyDescent="0.3">
      <c r="A938" s="156"/>
    </row>
    <row r="939" spans="1:1" ht="15.75" customHeight="1" x14ac:dyDescent="0.3">
      <c r="A939" s="156"/>
    </row>
    <row r="940" spans="1:1" ht="15.75" customHeight="1" x14ac:dyDescent="0.3">
      <c r="A940" s="156"/>
    </row>
    <row r="941" spans="1:1" ht="15.75" customHeight="1" x14ac:dyDescent="0.3">
      <c r="A941" s="156"/>
    </row>
    <row r="942" spans="1:1" ht="15.75" customHeight="1" x14ac:dyDescent="0.3">
      <c r="A942" s="156"/>
    </row>
    <row r="943" spans="1:1" ht="15.75" customHeight="1" x14ac:dyDescent="0.3">
      <c r="A943" s="156"/>
    </row>
    <row r="944" spans="1:1" ht="15.75" customHeight="1" x14ac:dyDescent="0.3">
      <c r="A944" s="156"/>
    </row>
    <row r="945" spans="1:1" ht="15.75" customHeight="1" x14ac:dyDescent="0.3">
      <c r="A945" s="156"/>
    </row>
    <row r="946" spans="1:1" ht="15.75" customHeight="1" x14ac:dyDescent="0.3">
      <c r="A946" s="156"/>
    </row>
    <row r="947" spans="1:1" ht="15.75" customHeight="1" x14ac:dyDescent="0.3">
      <c r="A947" s="156"/>
    </row>
    <row r="948" spans="1:1" ht="15.75" customHeight="1" x14ac:dyDescent="0.3">
      <c r="A948" s="156"/>
    </row>
    <row r="949" spans="1:1" ht="15.75" customHeight="1" x14ac:dyDescent="0.3">
      <c r="A949" s="156"/>
    </row>
    <row r="950" spans="1:1" ht="15.75" customHeight="1" x14ac:dyDescent="0.3">
      <c r="A950" s="156"/>
    </row>
    <row r="951" spans="1:1" ht="15.75" customHeight="1" x14ac:dyDescent="0.3">
      <c r="A951" s="156"/>
    </row>
    <row r="952" spans="1:1" ht="15.75" customHeight="1" x14ac:dyDescent="0.3">
      <c r="A952" s="156"/>
    </row>
    <row r="953" spans="1:1" ht="15.75" customHeight="1" x14ac:dyDescent="0.3">
      <c r="A953" s="156"/>
    </row>
    <row r="954" spans="1:1" ht="15.75" customHeight="1" x14ac:dyDescent="0.3">
      <c r="A954" s="156"/>
    </row>
    <row r="955" spans="1:1" ht="15.75" customHeight="1" x14ac:dyDescent="0.3">
      <c r="A955" s="156"/>
    </row>
    <row r="956" spans="1:1" ht="15.75" customHeight="1" x14ac:dyDescent="0.3">
      <c r="A956" s="156"/>
    </row>
    <row r="957" spans="1:1" ht="15.75" customHeight="1" x14ac:dyDescent="0.3">
      <c r="A957" s="156"/>
    </row>
    <row r="958" spans="1:1" ht="15.75" customHeight="1" x14ac:dyDescent="0.3">
      <c r="A958" s="156"/>
    </row>
    <row r="959" spans="1:1" ht="15.75" customHeight="1" x14ac:dyDescent="0.3">
      <c r="A959" s="156"/>
    </row>
    <row r="960" spans="1:1" ht="15.75" customHeight="1" x14ac:dyDescent="0.3">
      <c r="A960" s="156"/>
    </row>
    <row r="961" spans="1:1" ht="15.75" customHeight="1" x14ac:dyDescent="0.3">
      <c r="A961" s="156"/>
    </row>
    <row r="962" spans="1:1" ht="15.75" customHeight="1" x14ac:dyDescent="0.3">
      <c r="A962" s="156"/>
    </row>
    <row r="963" spans="1:1" ht="15.75" customHeight="1" x14ac:dyDescent="0.3">
      <c r="A963" s="156"/>
    </row>
    <row r="964" spans="1:1" ht="15.75" customHeight="1" x14ac:dyDescent="0.3">
      <c r="A964" s="156"/>
    </row>
    <row r="965" spans="1:1" ht="15.75" customHeight="1" x14ac:dyDescent="0.3">
      <c r="A965" s="156"/>
    </row>
    <row r="966" spans="1:1" ht="15.75" customHeight="1" x14ac:dyDescent="0.3">
      <c r="A966" s="156"/>
    </row>
    <row r="967" spans="1:1" ht="15.75" customHeight="1" x14ac:dyDescent="0.3">
      <c r="A967" s="156"/>
    </row>
    <row r="968" spans="1:1" ht="15.75" customHeight="1" x14ac:dyDescent="0.3">
      <c r="A968" s="156"/>
    </row>
    <row r="969" spans="1:1" ht="15.75" customHeight="1" x14ac:dyDescent="0.3">
      <c r="A969" s="156"/>
    </row>
    <row r="970" spans="1:1" ht="15.75" customHeight="1" x14ac:dyDescent="0.3">
      <c r="A970" s="156"/>
    </row>
    <row r="971" spans="1:1" ht="15.75" customHeight="1" x14ac:dyDescent="0.3">
      <c r="A971" s="156"/>
    </row>
    <row r="972" spans="1:1" ht="15.75" customHeight="1" x14ac:dyDescent="0.3">
      <c r="A972" s="156"/>
    </row>
    <row r="973" spans="1:1" ht="15.75" customHeight="1" x14ac:dyDescent="0.3">
      <c r="A973" s="156"/>
    </row>
    <row r="974" spans="1:1" ht="15.75" customHeight="1" x14ac:dyDescent="0.3">
      <c r="A974" s="156"/>
    </row>
    <row r="975" spans="1:1" ht="15.75" customHeight="1" x14ac:dyDescent="0.3">
      <c r="A975" s="156"/>
    </row>
    <row r="976" spans="1:1" ht="15.75" customHeight="1" x14ac:dyDescent="0.3">
      <c r="A976" s="156"/>
    </row>
    <row r="977" spans="1:1" ht="15.75" customHeight="1" x14ac:dyDescent="0.3">
      <c r="A977" s="156"/>
    </row>
    <row r="978" spans="1:1" ht="15.75" customHeight="1" x14ac:dyDescent="0.3">
      <c r="A978" s="156"/>
    </row>
    <row r="979" spans="1:1" ht="15.75" customHeight="1" x14ac:dyDescent="0.3">
      <c r="A979" s="156"/>
    </row>
    <row r="980" spans="1:1" ht="15.75" customHeight="1" x14ac:dyDescent="0.3">
      <c r="A980" s="156"/>
    </row>
    <row r="981" spans="1:1" ht="15.75" customHeight="1" x14ac:dyDescent="0.3">
      <c r="A981" s="156"/>
    </row>
    <row r="982" spans="1:1" ht="15.75" customHeight="1" x14ac:dyDescent="0.3">
      <c r="A982" s="156"/>
    </row>
    <row r="983" spans="1:1" ht="15.75" customHeight="1" x14ac:dyDescent="0.3">
      <c r="A983" s="156"/>
    </row>
    <row r="984" spans="1:1" ht="15.75" customHeight="1" x14ac:dyDescent="0.3">
      <c r="A984" s="156"/>
    </row>
    <row r="985" spans="1:1" ht="15.75" customHeight="1" x14ac:dyDescent="0.3">
      <c r="A985" s="156"/>
    </row>
    <row r="986" spans="1:1" ht="15.75" customHeight="1" x14ac:dyDescent="0.3">
      <c r="A986" s="156"/>
    </row>
    <row r="987" spans="1:1" ht="15.75" customHeight="1" x14ac:dyDescent="0.3">
      <c r="A987" s="156"/>
    </row>
    <row r="988" spans="1:1" ht="15.75" customHeight="1" x14ac:dyDescent="0.3">
      <c r="A988" s="156"/>
    </row>
    <row r="989" spans="1:1" ht="15.75" customHeight="1" x14ac:dyDescent="0.3">
      <c r="A989" s="156"/>
    </row>
    <row r="990" spans="1:1" ht="15.75" customHeight="1" x14ac:dyDescent="0.3">
      <c r="A990" s="156"/>
    </row>
    <row r="991" spans="1:1" ht="15.75" customHeight="1" x14ac:dyDescent="0.3">
      <c r="A991" s="156"/>
    </row>
    <row r="992" spans="1:1" ht="15.75" customHeight="1" x14ac:dyDescent="0.3">
      <c r="A992" s="156"/>
    </row>
    <row r="993" spans="1:1" ht="15.75" customHeight="1" x14ac:dyDescent="0.3">
      <c r="A993" s="156"/>
    </row>
    <row r="994" spans="1:1" ht="15.75" customHeight="1" x14ac:dyDescent="0.3">
      <c r="A994" s="156"/>
    </row>
    <row r="995" spans="1:1" ht="15.75" customHeight="1" x14ac:dyDescent="0.3">
      <c r="A995" s="156"/>
    </row>
    <row r="996" spans="1:1" ht="15.75" customHeight="1" x14ac:dyDescent="0.3">
      <c r="A996" s="156"/>
    </row>
    <row r="997" spans="1:1" ht="15.75" customHeight="1" x14ac:dyDescent="0.3">
      <c r="A997" s="156"/>
    </row>
    <row r="998" spans="1:1" ht="15.75" customHeight="1" x14ac:dyDescent="0.3">
      <c r="A998" s="156"/>
    </row>
    <row r="999" spans="1:1" ht="15.75" customHeight="1" x14ac:dyDescent="0.3">
      <c r="A999" s="156"/>
    </row>
    <row r="1000" spans="1:1" ht="15.75" customHeight="1" x14ac:dyDescent="0.3">
      <c r="A1000" s="156"/>
    </row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33203125" customWidth="1"/>
    <col min="2" max="3" width="47.109375" customWidth="1"/>
    <col min="4" max="4" width="18.5546875" customWidth="1"/>
    <col min="5" max="5" width="18.6640625" customWidth="1"/>
    <col min="6" max="6" width="56" customWidth="1"/>
    <col min="7" max="26" width="8.6640625" customWidth="1"/>
  </cols>
  <sheetData>
    <row r="1" spans="1:26" ht="18.75" customHeight="1" x14ac:dyDescent="0.35">
      <c r="A1" s="157"/>
      <c r="B1" s="132"/>
      <c r="C1" s="132"/>
      <c r="D1" s="132"/>
      <c r="E1" s="158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 x14ac:dyDescent="0.35">
      <c r="A2" s="159" t="s">
        <v>414</v>
      </c>
      <c r="B2" s="159" t="s">
        <v>190</v>
      </c>
      <c r="C2" s="159" t="s">
        <v>114</v>
      </c>
      <c r="D2" s="160" t="s">
        <v>415</v>
      </c>
      <c r="E2" s="161" t="s">
        <v>416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 x14ac:dyDescent="0.35">
      <c r="A3" s="162" t="s">
        <v>280</v>
      </c>
      <c r="B3" s="163"/>
      <c r="C3" s="159"/>
      <c r="D3" s="164"/>
      <c r="E3" s="163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 x14ac:dyDescent="0.35">
      <c r="A4" s="160" t="s">
        <v>417</v>
      </c>
      <c r="B4" s="165" t="s">
        <v>418</v>
      </c>
      <c r="C4" s="165" t="s">
        <v>419</v>
      </c>
      <c r="D4" s="166" t="s">
        <v>420</v>
      </c>
      <c r="E4" s="166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8.75" customHeight="1" x14ac:dyDescent="0.35">
      <c r="A5" s="160" t="s">
        <v>417</v>
      </c>
      <c r="B5" s="165" t="s">
        <v>418</v>
      </c>
      <c r="C5" s="165" t="s">
        <v>421</v>
      </c>
      <c r="D5" s="166" t="s">
        <v>420</v>
      </c>
      <c r="E5" s="163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8.75" customHeight="1" x14ac:dyDescent="0.35">
      <c r="A6" s="160" t="s">
        <v>417</v>
      </c>
      <c r="B6" s="165" t="s">
        <v>418</v>
      </c>
      <c r="C6" s="165" t="s">
        <v>422</v>
      </c>
      <c r="D6" s="166" t="s">
        <v>420</v>
      </c>
      <c r="E6" s="163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8.75" customHeight="1" x14ac:dyDescent="0.35">
      <c r="A7" s="160" t="s">
        <v>417</v>
      </c>
      <c r="B7" s="165" t="s">
        <v>418</v>
      </c>
      <c r="C7" s="165" t="s">
        <v>423</v>
      </c>
      <c r="D7" s="166" t="s">
        <v>420</v>
      </c>
      <c r="E7" s="163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8.75" customHeight="1" x14ac:dyDescent="0.35">
      <c r="A8" s="160" t="s">
        <v>417</v>
      </c>
      <c r="B8" s="165" t="s">
        <v>418</v>
      </c>
      <c r="C8" s="165" t="s">
        <v>424</v>
      </c>
      <c r="D8" s="166" t="s">
        <v>420</v>
      </c>
      <c r="E8" s="163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8.75" customHeight="1" x14ac:dyDescent="0.35">
      <c r="A9" s="160" t="s">
        <v>417</v>
      </c>
      <c r="B9" s="165" t="s">
        <v>418</v>
      </c>
      <c r="C9" s="165" t="s">
        <v>425</v>
      </c>
      <c r="D9" s="166" t="s">
        <v>420</v>
      </c>
      <c r="E9" s="163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8.75" customHeight="1" x14ac:dyDescent="0.35">
      <c r="A10" s="160" t="s">
        <v>426</v>
      </c>
      <c r="B10" s="165" t="s">
        <v>427</v>
      </c>
      <c r="C10" s="165" t="s">
        <v>428</v>
      </c>
      <c r="D10" s="166" t="s">
        <v>420</v>
      </c>
      <c r="E10" s="166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8.75" customHeight="1" x14ac:dyDescent="0.35">
      <c r="A11" s="160" t="s">
        <v>429</v>
      </c>
      <c r="B11" s="165" t="s">
        <v>430</v>
      </c>
      <c r="C11" s="165" t="s">
        <v>431</v>
      </c>
      <c r="D11" s="166" t="s">
        <v>420</v>
      </c>
      <c r="E11" s="166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8.75" customHeight="1" x14ac:dyDescent="0.35">
      <c r="A12" s="160" t="s">
        <v>432</v>
      </c>
      <c r="B12" s="165" t="s">
        <v>433</v>
      </c>
      <c r="C12" s="165" t="s">
        <v>434</v>
      </c>
      <c r="D12" s="166" t="s">
        <v>420</v>
      </c>
      <c r="E12" s="166" t="s">
        <v>435</v>
      </c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8.75" customHeight="1" x14ac:dyDescent="0.35">
      <c r="A13" s="160" t="s">
        <v>436</v>
      </c>
      <c r="B13" s="165" t="s">
        <v>437</v>
      </c>
      <c r="C13" s="165" t="s">
        <v>438</v>
      </c>
      <c r="D13" s="166" t="s">
        <v>420</v>
      </c>
      <c r="E13" s="166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8.75" customHeight="1" x14ac:dyDescent="0.35">
      <c r="A14" s="160" t="s">
        <v>439</v>
      </c>
      <c r="B14" s="165" t="s">
        <v>440</v>
      </c>
      <c r="C14" s="165" t="s">
        <v>441</v>
      </c>
      <c r="D14" s="166" t="s">
        <v>420</v>
      </c>
      <c r="E14" s="166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8.75" customHeight="1" x14ac:dyDescent="0.35">
      <c r="A15" s="160" t="s">
        <v>442</v>
      </c>
      <c r="B15" s="165" t="s">
        <v>443</v>
      </c>
      <c r="C15" s="165" t="s">
        <v>65</v>
      </c>
      <c r="D15" s="166" t="s">
        <v>420</v>
      </c>
      <c r="E15" s="166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8.75" customHeight="1" x14ac:dyDescent="0.35">
      <c r="A16" s="160" t="s">
        <v>444</v>
      </c>
      <c r="B16" s="165" t="s">
        <v>445</v>
      </c>
      <c r="C16" s="165" t="s">
        <v>446</v>
      </c>
      <c r="D16" s="166" t="s">
        <v>420</v>
      </c>
      <c r="E16" s="166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8.75" customHeight="1" x14ac:dyDescent="0.35">
      <c r="A17" s="160" t="s">
        <v>447</v>
      </c>
      <c r="B17" s="165" t="s">
        <v>448</v>
      </c>
      <c r="C17" s="165" t="s">
        <v>449</v>
      </c>
      <c r="D17" s="166" t="s">
        <v>420</v>
      </c>
      <c r="E17" s="166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8.75" customHeight="1" x14ac:dyDescent="0.35">
      <c r="A18" s="160" t="s">
        <v>450</v>
      </c>
      <c r="B18" s="165" t="s">
        <v>451</v>
      </c>
      <c r="C18" s="165" t="s">
        <v>452</v>
      </c>
      <c r="D18" s="166" t="s">
        <v>420</v>
      </c>
      <c r="E18" s="166" t="s">
        <v>435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8.75" customHeight="1" x14ac:dyDescent="0.35">
      <c r="A19" s="160" t="s">
        <v>361</v>
      </c>
      <c r="B19" s="167"/>
      <c r="C19" s="167"/>
      <c r="D19" s="166"/>
      <c r="E19" s="166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8.75" customHeight="1" x14ac:dyDescent="0.35">
      <c r="A20" s="160" t="s">
        <v>453</v>
      </c>
      <c r="B20" s="165" t="s">
        <v>454</v>
      </c>
      <c r="C20" s="165" t="s">
        <v>455</v>
      </c>
      <c r="D20" s="166" t="s">
        <v>456</v>
      </c>
      <c r="E20" s="166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8.75" customHeight="1" x14ac:dyDescent="0.35">
      <c r="A21" s="160" t="s">
        <v>457</v>
      </c>
      <c r="B21" s="165" t="s">
        <v>458</v>
      </c>
      <c r="C21" s="165" t="s">
        <v>459</v>
      </c>
      <c r="D21" s="166" t="s">
        <v>456</v>
      </c>
      <c r="E21" s="166" t="s">
        <v>460</v>
      </c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8.75" customHeight="1" x14ac:dyDescent="0.35">
      <c r="A22" s="160" t="s">
        <v>457</v>
      </c>
      <c r="B22" s="165" t="s">
        <v>458</v>
      </c>
      <c r="C22" s="165" t="s">
        <v>461</v>
      </c>
      <c r="D22" s="164" t="s">
        <v>456</v>
      </c>
      <c r="E22" s="163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8.75" customHeight="1" x14ac:dyDescent="0.35">
      <c r="A23" s="160" t="s">
        <v>317</v>
      </c>
      <c r="B23" s="165"/>
      <c r="C23" s="165"/>
      <c r="D23" s="166"/>
      <c r="E23" s="166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8.75" customHeight="1" x14ac:dyDescent="0.35">
      <c r="A24" s="160" t="s">
        <v>462</v>
      </c>
      <c r="B24" s="165" t="s">
        <v>463</v>
      </c>
      <c r="C24" s="165" t="s">
        <v>464</v>
      </c>
      <c r="D24" s="166" t="s">
        <v>420</v>
      </c>
      <c r="E24" s="166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8.75" customHeight="1" x14ac:dyDescent="0.35">
      <c r="A25" s="160" t="s">
        <v>462</v>
      </c>
      <c r="B25" s="165" t="s">
        <v>463</v>
      </c>
      <c r="C25" s="165" t="s">
        <v>465</v>
      </c>
      <c r="D25" s="166" t="s">
        <v>420</v>
      </c>
      <c r="E25" s="166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8.75" customHeight="1" x14ac:dyDescent="0.35">
      <c r="A26" s="160" t="s">
        <v>462</v>
      </c>
      <c r="B26" s="165" t="s">
        <v>463</v>
      </c>
      <c r="C26" s="165" t="s">
        <v>466</v>
      </c>
      <c r="D26" s="166" t="s">
        <v>420</v>
      </c>
      <c r="E26" s="166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8.75" customHeight="1" x14ac:dyDescent="0.35">
      <c r="A27" s="160" t="s">
        <v>462</v>
      </c>
      <c r="B27" s="165" t="s">
        <v>463</v>
      </c>
      <c r="C27" s="165" t="s">
        <v>467</v>
      </c>
      <c r="D27" s="166" t="s">
        <v>420</v>
      </c>
      <c r="E27" s="166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8.75" customHeight="1" x14ac:dyDescent="0.35">
      <c r="A28" s="160" t="s">
        <v>468</v>
      </c>
      <c r="B28" s="165" t="s">
        <v>469</v>
      </c>
      <c r="C28" s="165" t="s">
        <v>470</v>
      </c>
      <c r="D28" s="166" t="s">
        <v>420</v>
      </c>
      <c r="E28" s="166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8.75" customHeight="1" x14ac:dyDescent="0.35">
      <c r="A29" s="160" t="s">
        <v>468</v>
      </c>
      <c r="B29" s="165" t="s">
        <v>469</v>
      </c>
      <c r="C29" s="165" t="s">
        <v>471</v>
      </c>
      <c r="D29" s="166" t="s">
        <v>420</v>
      </c>
      <c r="E29" s="166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8.75" customHeight="1" x14ac:dyDescent="0.35">
      <c r="A30" s="160" t="s">
        <v>468</v>
      </c>
      <c r="B30" s="165" t="s">
        <v>469</v>
      </c>
      <c r="C30" s="165" t="s">
        <v>472</v>
      </c>
      <c r="D30" s="166" t="s">
        <v>420</v>
      </c>
      <c r="E30" s="166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8.75" customHeight="1" x14ac:dyDescent="0.35">
      <c r="A31" s="160" t="s">
        <v>447</v>
      </c>
      <c r="B31" s="165" t="s">
        <v>448</v>
      </c>
      <c r="C31" s="165" t="s">
        <v>473</v>
      </c>
      <c r="D31" s="166" t="s">
        <v>420</v>
      </c>
      <c r="E31" s="166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8.75" customHeight="1" x14ac:dyDescent="0.35">
      <c r="A32" s="160" t="s">
        <v>447</v>
      </c>
      <c r="B32" s="165" t="s">
        <v>448</v>
      </c>
      <c r="C32" s="165" t="s">
        <v>474</v>
      </c>
      <c r="D32" s="166" t="s">
        <v>420</v>
      </c>
      <c r="E32" s="166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8.75" customHeight="1" x14ac:dyDescent="0.35">
      <c r="A33" s="160" t="s">
        <v>325</v>
      </c>
      <c r="B33" s="165"/>
      <c r="C33" s="165"/>
      <c r="D33" s="166"/>
      <c r="E33" s="166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8.75" customHeight="1" x14ac:dyDescent="0.35">
      <c r="A34" s="160" t="s">
        <v>475</v>
      </c>
      <c r="B34" s="165" t="s">
        <v>476</v>
      </c>
      <c r="C34" s="165" t="s">
        <v>477</v>
      </c>
      <c r="D34" s="166" t="s">
        <v>420</v>
      </c>
      <c r="E34" s="166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8.75" customHeight="1" x14ac:dyDescent="0.35">
      <c r="A35" s="160" t="s">
        <v>475</v>
      </c>
      <c r="B35" s="165" t="s">
        <v>476</v>
      </c>
      <c r="C35" s="165" t="s">
        <v>478</v>
      </c>
      <c r="D35" s="166" t="s">
        <v>420</v>
      </c>
      <c r="E35" s="166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8.75" customHeight="1" x14ac:dyDescent="0.35">
      <c r="A36" s="160" t="s">
        <v>475</v>
      </c>
      <c r="B36" s="165" t="s">
        <v>476</v>
      </c>
      <c r="C36" s="165" t="s">
        <v>479</v>
      </c>
      <c r="D36" s="166" t="s">
        <v>420</v>
      </c>
      <c r="E36" s="166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8.75" customHeight="1" x14ac:dyDescent="0.35">
      <c r="A37" s="160" t="s">
        <v>480</v>
      </c>
      <c r="B37" s="165" t="s">
        <v>481</v>
      </c>
      <c r="C37" s="165" t="s">
        <v>482</v>
      </c>
      <c r="D37" s="166" t="s">
        <v>420</v>
      </c>
      <c r="E37" s="166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8.75" customHeight="1" x14ac:dyDescent="0.35">
      <c r="A38" s="160" t="s">
        <v>480</v>
      </c>
      <c r="B38" s="165" t="s">
        <v>481</v>
      </c>
      <c r="C38" s="165" t="s">
        <v>483</v>
      </c>
      <c r="D38" s="166" t="s">
        <v>420</v>
      </c>
      <c r="E38" s="166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8.75" customHeight="1" x14ac:dyDescent="0.35">
      <c r="A39" s="160" t="s">
        <v>480</v>
      </c>
      <c r="B39" s="165" t="s">
        <v>481</v>
      </c>
      <c r="C39" s="165" t="s">
        <v>484</v>
      </c>
      <c r="D39" s="166" t="s">
        <v>420</v>
      </c>
      <c r="E39" s="166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8.75" customHeight="1" x14ac:dyDescent="0.35">
      <c r="A40" s="160" t="s">
        <v>480</v>
      </c>
      <c r="B40" s="165" t="s">
        <v>481</v>
      </c>
      <c r="C40" s="165" t="s">
        <v>485</v>
      </c>
      <c r="D40" s="166" t="s">
        <v>420</v>
      </c>
      <c r="E40" s="166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8.75" customHeight="1" x14ac:dyDescent="0.35">
      <c r="A41" s="160" t="s">
        <v>480</v>
      </c>
      <c r="B41" s="165" t="s">
        <v>481</v>
      </c>
      <c r="C41" s="165" t="s">
        <v>486</v>
      </c>
      <c r="D41" s="166" t="s">
        <v>420</v>
      </c>
      <c r="E41" s="166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8.75" customHeight="1" x14ac:dyDescent="0.35">
      <c r="A42" s="160" t="s">
        <v>377</v>
      </c>
      <c r="B42" s="165"/>
      <c r="C42" s="165"/>
      <c r="D42" s="166"/>
      <c r="E42" s="166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8.75" customHeight="1" x14ac:dyDescent="0.35">
      <c r="A43" s="160" t="s">
        <v>64</v>
      </c>
      <c r="B43" s="165" t="s">
        <v>487</v>
      </c>
      <c r="C43" s="163" t="s">
        <v>488</v>
      </c>
      <c r="D43" s="166" t="s">
        <v>420</v>
      </c>
      <c r="E43" s="166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8.75" customHeight="1" x14ac:dyDescent="0.35">
      <c r="A44" s="160" t="s">
        <v>489</v>
      </c>
      <c r="B44" s="165" t="s">
        <v>490</v>
      </c>
      <c r="C44" s="165" t="s">
        <v>491</v>
      </c>
      <c r="D44" s="166" t="s">
        <v>420</v>
      </c>
      <c r="E44" s="166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8.75" customHeight="1" x14ac:dyDescent="0.35">
      <c r="A45" s="160" t="s">
        <v>492</v>
      </c>
      <c r="B45" s="165" t="s">
        <v>493</v>
      </c>
      <c r="C45" s="163" t="s">
        <v>494</v>
      </c>
      <c r="D45" s="166" t="s">
        <v>420</v>
      </c>
      <c r="E45" s="166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8.75" customHeight="1" x14ac:dyDescent="0.35">
      <c r="A46" s="160" t="s">
        <v>447</v>
      </c>
      <c r="B46" s="165" t="s">
        <v>448</v>
      </c>
      <c r="C46" s="163" t="s">
        <v>495</v>
      </c>
      <c r="D46" s="166" t="s">
        <v>420</v>
      </c>
      <c r="E46" s="166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8.75" customHeight="1" x14ac:dyDescent="0.35">
      <c r="A47" s="160" t="s">
        <v>447</v>
      </c>
      <c r="B47" s="165" t="s">
        <v>448</v>
      </c>
      <c r="C47" s="163" t="s">
        <v>496</v>
      </c>
      <c r="D47" s="166" t="s">
        <v>420</v>
      </c>
      <c r="E47" s="166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8.75" customHeight="1" x14ac:dyDescent="0.35">
      <c r="A48" s="160" t="s">
        <v>447</v>
      </c>
      <c r="B48" s="165" t="s">
        <v>448</v>
      </c>
      <c r="C48" s="163" t="s">
        <v>497</v>
      </c>
      <c r="D48" s="166" t="s">
        <v>420</v>
      </c>
      <c r="E48" s="166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8.75" customHeight="1" x14ac:dyDescent="0.35">
      <c r="A49" s="160" t="s">
        <v>498</v>
      </c>
      <c r="B49" s="165" t="s">
        <v>499</v>
      </c>
      <c r="C49" s="163" t="s">
        <v>500</v>
      </c>
      <c r="D49" s="166" t="s">
        <v>420</v>
      </c>
      <c r="E49" s="166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8.75" customHeight="1" x14ac:dyDescent="0.35">
      <c r="A50" s="160" t="s">
        <v>501</v>
      </c>
      <c r="B50" s="165" t="s">
        <v>502</v>
      </c>
      <c r="C50" s="163" t="s">
        <v>503</v>
      </c>
      <c r="D50" s="166" t="s">
        <v>420</v>
      </c>
      <c r="E50" s="166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8.75" customHeight="1" x14ac:dyDescent="0.35">
      <c r="A51" s="160" t="s">
        <v>405</v>
      </c>
      <c r="B51" s="165"/>
      <c r="C51" s="165"/>
      <c r="D51" s="166"/>
      <c r="E51" s="166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8.75" customHeight="1" x14ac:dyDescent="0.35">
      <c r="A52" s="160" t="s">
        <v>504</v>
      </c>
      <c r="B52" s="165" t="s">
        <v>505</v>
      </c>
      <c r="C52" s="165" t="s">
        <v>506</v>
      </c>
      <c r="D52" s="166" t="s">
        <v>435</v>
      </c>
      <c r="E52" s="166" t="s">
        <v>460</v>
      </c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8.75" customHeight="1" x14ac:dyDescent="0.35">
      <c r="A53" s="160" t="s">
        <v>504</v>
      </c>
      <c r="B53" s="165" t="s">
        <v>505</v>
      </c>
      <c r="C53" s="165" t="s">
        <v>507</v>
      </c>
      <c r="D53" s="166" t="s">
        <v>435</v>
      </c>
      <c r="E53" s="166" t="s">
        <v>460</v>
      </c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8.75" customHeight="1" x14ac:dyDescent="0.35">
      <c r="A54" s="160" t="s">
        <v>504</v>
      </c>
      <c r="B54" s="165" t="s">
        <v>505</v>
      </c>
      <c r="C54" s="165" t="s">
        <v>508</v>
      </c>
      <c r="D54" s="166" t="s">
        <v>435</v>
      </c>
      <c r="E54" s="166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8.75" customHeight="1" x14ac:dyDescent="0.35">
      <c r="A55" s="160" t="s">
        <v>504</v>
      </c>
      <c r="B55" s="165" t="s">
        <v>505</v>
      </c>
      <c r="C55" s="165" t="s">
        <v>509</v>
      </c>
      <c r="D55" s="166" t="s">
        <v>435</v>
      </c>
      <c r="E55" s="166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8.75" customHeight="1" x14ac:dyDescent="0.35">
      <c r="A56" s="160" t="s">
        <v>510</v>
      </c>
      <c r="B56" s="165" t="s">
        <v>511</v>
      </c>
      <c r="C56" s="165" t="s">
        <v>511</v>
      </c>
      <c r="D56" s="166" t="s">
        <v>435</v>
      </c>
      <c r="E56" s="166" t="s">
        <v>460</v>
      </c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8.75" customHeight="1" x14ac:dyDescent="0.35">
      <c r="A57" s="160" t="s">
        <v>510</v>
      </c>
      <c r="B57" s="165" t="s">
        <v>511</v>
      </c>
      <c r="C57" s="165" t="s">
        <v>512</v>
      </c>
      <c r="D57" s="166" t="s">
        <v>435</v>
      </c>
      <c r="E57" s="166" t="s">
        <v>460</v>
      </c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8.75" customHeight="1" x14ac:dyDescent="0.35">
      <c r="A58" s="160" t="s">
        <v>510</v>
      </c>
      <c r="B58" s="165" t="s">
        <v>511</v>
      </c>
      <c r="C58" s="165" t="s">
        <v>513</v>
      </c>
      <c r="D58" s="166" t="s">
        <v>435</v>
      </c>
      <c r="E58" s="166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8.75" customHeight="1" x14ac:dyDescent="0.35">
      <c r="A59" s="160" t="s">
        <v>514</v>
      </c>
      <c r="B59" s="165" t="s">
        <v>515</v>
      </c>
      <c r="C59" s="165"/>
      <c r="D59" s="166" t="s">
        <v>435</v>
      </c>
      <c r="E59" s="166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8.75" customHeight="1" x14ac:dyDescent="0.35">
      <c r="A60" s="160" t="s">
        <v>447</v>
      </c>
      <c r="B60" s="165" t="s">
        <v>448</v>
      </c>
      <c r="C60" s="165" t="s">
        <v>516</v>
      </c>
      <c r="D60" s="166" t="s">
        <v>420</v>
      </c>
      <c r="E60" s="166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8.75" customHeight="1" x14ac:dyDescent="0.35">
      <c r="A61" s="160" t="s">
        <v>369</v>
      </c>
      <c r="B61" s="165"/>
      <c r="C61" s="165"/>
      <c r="D61" s="166"/>
      <c r="E61" s="166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8.75" customHeight="1" x14ac:dyDescent="0.35">
      <c r="A62" s="160" t="s">
        <v>517</v>
      </c>
      <c r="B62" s="165" t="s">
        <v>518</v>
      </c>
      <c r="C62" s="165"/>
      <c r="D62" s="166" t="s">
        <v>420</v>
      </c>
      <c r="E62" s="166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8.75" customHeight="1" x14ac:dyDescent="0.35">
      <c r="A63" s="160" t="s">
        <v>501</v>
      </c>
      <c r="B63" s="165" t="s">
        <v>502</v>
      </c>
      <c r="C63" s="163" t="s">
        <v>519</v>
      </c>
      <c r="D63" s="166" t="s">
        <v>420</v>
      </c>
      <c r="E63" s="166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8.75" customHeight="1" x14ac:dyDescent="0.35">
      <c r="A64" s="160" t="s">
        <v>468</v>
      </c>
      <c r="B64" s="165" t="s">
        <v>469</v>
      </c>
      <c r="C64" s="163" t="s">
        <v>520</v>
      </c>
      <c r="D64" s="166" t="s">
        <v>420</v>
      </c>
      <c r="E64" s="166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8.75" customHeight="1" x14ac:dyDescent="0.35">
      <c r="A65" s="160" t="s">
        <v>468</v>
      </c>
      <c r="B65" s="165" t="s">
        <v>469</v>
      </c>
      <c r="C65" s="163" t="s">
        <v>521</v>
      </c>
      <c r="D65" s="166" t="s">
        <v>420</v>
      </c>
      <c r="E65" s="166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8.75" customHeight="1" x14ac:dyDescent="0.35">
      <c r="A66" s="160" t="s">
        <v>468</v>
      </c>
      <c r="B66" s="165" t="s">
        <v>469</v>
      </c>
      <c r="C66" s="163" t="s">
        <v>522</v>
      </c>
      <c r="D66" s="166" t="s">
        <v>420</v>
      </c>
      <c r="E66" s="166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8.75" customHeight="1" x14ac:dyDescent="0.35">
      <c r="A67" s="160" t="s">
        <v>523</v>
      </c>
      <c r="B67" s="165" t="s">
        <v>524</v>
      </c>
      <c r="C67" s="163" t="s">
        <v>525</v>
      </c>
      <c r="D67" s="166" t="s">
        <v>420</v>
      </c>
      <c r="E67" s="166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8.75" customHeight="1" x14ac:dyDescent="0.35">
      <c r="A68" s="160" t="s">
        <v>63</v>
      </c>
      <c r="B68" s="165"/>
      <c r="C68" s="165"/>
      <c r="D68" s="166"/>
      <c r="E68" s="166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8.75" customHeight="1" x14ac:dyDescent="0.35">
      <c r="A69" s="160" t="s">
        <v>498</v>
      </c>
      <c r="B69" s="165" t="s">
        <v>499</v>
      </c>
      <c r="C69" s="163" t="s">
        <v>526</v>
      </c>
      <c r="D69" s="166" t="s">
        <v>420</v>
      </c>
      <c r="E69" s="166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8.75" customHeight="1" x14ac:dyDescent="0.35">
      <c r="A70" s="160" t="s">
        <v>527</v>
      </c>
      <c r="B70" s="165" t="s">
        <v>528</v>
      </c>
      <c r="C70" s="163" t="s">
        <v>529</v>
      </c>
      <c r="D70" s="166" t="s">
        <v>420</v>
      </c>
      <c r="E70" s="166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8.75" customHeight="1" x14ac:dyDescent="0.35">
      <c r="A71" s="160" t="s">
        <v>510</v>
      </c>
      <c r="B71" s="165" t="s">
        <v>511</v>
      </c>
      <c r="C71" s="163" t="s">
        <v>530</v>
      </c>
      <c r="D71" s="166" t="s">
        <v>435</v>
      </c>
      <c r="E71" s="166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8.75" customHeight="1" x14ac:dyDescent="0.35">
      <c r="A72" s="160" t="s">
        <v>64</v>
      </c>
      <c r="B72" s="165" t="s">
        <v>487</v>
      </c>
      <c r="C72" s="165"/>
      <c r="D72" s="166" t="s">
        <v>420</v>
      </c>
      <c r="E72" s="166" t="s">
        <v>435</v>
      </c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8.75" customHeight="1" x14ac:dyDescent="0.35">
      <c r="A73" s="160" t="s">
        <v>531</v>
      </c>
      <c r="B73" s="165" t="s">
        <v>532</v>
      </c>
      <c r="C73" s="167"/>
      <c r="D73" s="166" t="s">
        <v>420</v>
      </c>
      <c r="E73" s="166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8.75" customHeight="1" x14ac:dyDescent="0.35">
      <c r="A74" s="160" t="s">
        <v>447</v>
      </c>
      <c r="B74" s="165" t="s">
        <v>448</v>
      </c>
      <c r="C74" s="163" t="s">
        <v>533</v>
      </c>
      <c r="D74" s="166" t="s">
        <v>420</v>
      </c>
      <c r="E74" s="166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8.75" customHeight="1" x14ac:dyDescent="0.35">
      <c r="A75" s="160" t="s">
        <v>447</v>
      </c>
      <c r="B75" s="167" t="s">
        <v>448</v>
      </c>
      <c r="C75" s="163" t="s">
        <v>534</v>
      </c>
      <c r="D75" s="166" t="s">
        <v>420</v>
      </c>
      <c r="E75" s="166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27.75" customHeight="1" x14ac:dyDescent="0.35">
      <c r="A76" s="160" t="s">
        <v>535</v>
      </c>
      <c r="B76" s="165" t="s">
        <v>536</v>
      </c>
      <c r="C76" s="165"/>
      <c r="D76" s="166" t="s">
        <v>420</v>
      </c>
      <c r="E76" s="166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8.75" customHeight="1" x14ac:dyDescent="0.35">
      <c r="A77" s="160" t="s">
        <v>444</v>
      </c>
      <c r="B77" s="165" t="s">
        <v>445</v>
      </c>
      <c r="C77" s="163" t="s">
        <v>537</v>
      </c>
      <c r="D77" s="166" t="s">
        <v>420</v>
      </c>
      <c r="E77" s="166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8.75" customHeight="1" x14ac:dyDescent="0.35">
      <c r="A78" s="160" t="s">
        <v>302</v>
      </c>
      <c r="B78" s="165"/>
      <c r="C78" s="165"/>
      <c r="D78" s="166"/>
      <c r="E78" s="166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8.75" customHeight="1" x14ac:dyDescent="0.35">
      <c r="A79" s="160" t="s">
        <v>527</v>
      </c>
      <c r="B79" s="165" t="s">
        <v>528</v>
      </c>
      <c r="C79" s="163" t="s">
        <v>538</v>
      </c>
      <c r="D79" s="166" t="s">
        <v>420</v>
      </c>
      <c r="E79" s="166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8.75" customHeight="1" x14ac:dyDescent="0.35">
      <c r="A80" s="160" t="s">
        <v>539</v>
      </c>
      <c r="B80" s="167" t="s">
        <v>540</v>
      </c>
      <c r="C80" s="163" t="s">
        <v>541</v>
      </c>
      <c r="D80" s="166" t="s">
        <v>420</v>
      </c>
      <c r="E80" s="166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8.75" customHeight="1" x14ac:dyDescent="0.35">
      <c r="A81" s="160" t="s">
        <v>539</v>
      </c>
      <c r="B81" s="163" t="s">
        <v>540</v>
      </c>
      <c r="C81" s="163" t="s">
        <v>542</v>
      </c>
      <c r="D81" s="166" t="s">
        <v>420</v>
      </c>
      <c r="E81" s="163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8.75" customHeight="1" x14ac:dyDescent="0.35">
      <c r="A82" s="160" t="s">
        <v>539</v>
      </c>
      <c r="B82" s="165" t="s">
        <v>540</v>
      </c>
      <c r="C82" s="163" t="s">
        <v>543</v>
      </c>
      <c r="D82" s="166" t="s">
        <v>420</v>
      </c>
      <c r="E82" s="166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8.75" customHeight="1" x14ac:dyDescent="0.35">
      <c r="A83" s="160" t="s">
        <v>398</v>
      </c>
      <c r="B83" s="165"/>
      <c r="C83" s="165"/>
      <c r="D83" s="166"/>
      <c r="E83" s="166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8.75" customHeight="1" x14ac:dyDescent="0.35">
      <c r="A84" s="160" t="s">
        <v>544</v>
      </c>
      <c r="B84" s="165" t="s">
        <v>545</v>
      </c>
      <c r="C84" s="163" t="s">
        <v>546</v>
      </c>
      <c r="D84" s="166" t="s">
        <v>420</v>
      </c>
      <c r="E84" s="166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8.75" customHeight="1" x14ac:dyDescent="0.35">
      <c r="A85" s="160" t="s">
        <v>547</v>
      </c>
      <c r="B85" s="165" t="s">
        <v>548</v>
      </c>
      <c r="C85" s="163" t="s">
        <v>549</v>
      </c>
      <c r="D85" s="166" t="s">
        <v>435</v>
      </c>
      <c r="E85" s="166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8.75" customHeight="1" x14ac:dyDescent="0.35">
      <c r="A86" s="160" t="s">
        <v>547</v>
      </c>
      <c r="B86" s="165" t="s">
        <v>548</v>
      </c>
      <c r="C86" s="163" t="s">
        <v>550</v>
      </c>
      <c r="D86" s="166" t="s">
        <v>435</v>
      </c>
      <c r="E86" s="166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8.75" customHeight="1" x14ac:dyDescent="0.35">
      <c r="A87" s="160" t="s">
        <v>551</v>
      </c>
      <c r="B87" s="165" t="s">
        <v>552</v>
      </c>
      <c r="C87" s="165" t="s">
        <v>553</v>
      </c>
      <c r="D87" s="166" t="s">
        <v>435</v>
      </c>
      <c r="E87" s="166" t="s">
        <v>460</v>
      </c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8.75" customHeight="1" x14ac:dyDescent="0.35">
      <c r="A88" s="160" t="s">
        <v>551</v>
      </c>
      <c r="B88" s="165" t="s">
        <v>552</v>
      </c>
      <c r="C88" s="168" t="s">
        <v>554</v>
      </c>
      <c r="D88" s="166" t="s">
        <v>435</v>
      </c>
      <c r="E88" s="166"/>
      <c r="F88" s="132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8.75" customHeight="1" x14ac:dyDescent="0.35">
      <c r="A89" s="160" t="s">
        <v>551</v>
      </c>
      <c r="B89" s="165" t="s">
        <v>552</v>
      </c>
      <c r="C89" s="168" t="s">
        <v>555</v>
      </c>
      <c r="D89" s="166" t="s">
        <v>460</v>
      </c>
      <c r="E89" s="166"/>
      <c r="F89" s="132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8.75" customHeight="1" x14ac:dyDescent="0.35">
      <c r="A90" s="159" t="s">
        <v>447</v>
      </c>
      <c r="B90" s="164" t="s">
        <v>448</v>
      </c>
      <c r="C90" s="163" t="s">
        <v>556</v>
      </c>
      <c r="D90" s="164" t="s">
        <v>420</v>
      </c>
      <c r="E90" s="163"/>
      <c r="F90" s="132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8.75" customHeight="1" x14ac:dyDescent="0.35">
      <c r="A91" s="159" t="s">
        <v>288</v>
      </c>
      <c r="B91" s="164"/>
      <c r="C91" s="164"/>
      <c r="D91" s="164"/>
      <c r="E91" s="163"/>
      <c r="F91" s="132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8.75" customHeight="1" x14ac:dyDescent="0.35">
      <c r="A92" s="161" t="s">
        <v>557</v>
      </c>
      <c r="B92" s="165" t="s">
        <v>558</v>
      </c>
      <c r="C92" s="164"/>
      <c r="D92" s="164" t="s">
        <v>460</v>
      </c>
      <c r="E92" s="163"/>
      <c r="F92" s="132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8.75" customHeight="1" x14ac:dyDescent="0.35">
      <c r="A93" s="161" t="s">
        <v>559</v>
      </c>
      <c r="B93" s="165" t="s">
        <v>560</v>
      </c>
      <c r="C93" s="163" t="s">
        <v>561</v>
      </c>
      <c r="D93" s="164" t="s">
        <v>460</v>
      </c>
      <c r="E93" s="163"/>
      <c r="F93" s="132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8.75" customHeight="1" x14ac:dyDescent="0.35">
      <c r="A94" s="159" t="s">
        <v>348</v>
      </c>
      <c r="B94" s="164"/>
      <c r="C94" s="164"/>
      <c r="D94" s="164"/>
      <c r="E94" s="163"/>
      <c r="F94" s="132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8.75" customHeight="1" x14ac:dyDescent="0.35">
      <c r="A95" s="159" t="s">
        <v>562</v>
      </c>
      <c r="B95" s="165" t="s">
        <v>563</v>
      </c>
      <c r="C95" s="163" t="s">
        <v>564</v>
      </c>
      <c r="D95" s="164" t="s">
        <v>420</v>
      </c>
      <c r="E95" s="163"/>
      <c r="F95" s="132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8.75" customHeight="1" x14ac:dyDescent="0.35">
      <c r="A96" s="159" t="s">
        <v>565</v>
      </c>
      <c r="B96" s="164" t="s">
        <v>566</v>
      </c>
      <c r="C96" s="164"/>
      <c r="D96" s="164" t="s">
        <v>420</v>
      </c>
      <c r="E96" s="163" t="s">
        <v>435</v>
      </c>
      <c r="F96" s="132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8.75" customHeight="1" x14ac:dyDescent="0.35">
      <c r="A97" s="159" t="s">
        <v>547</v>
      </c>
      <c r="B97" s="164" t="s">
        <v>548</v>
      </c>
      <c r="C97" s="164" t="s">
        <v>567</v>
      </c>
      <c r="D97" s="164" t="s">
        <v>435</v>
      </c>
      <c r="E97" s="163" t="s">
        <v>460</v>
      </c>
      <c r="F97" s="132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8.75" customHeight="1" x14ac:dyDescent="0.35">
      <c r="A98" s="159" t="s">
        <v>547</v>
      </c>
      <c r="B98" s="164" t="s">
        <v>548</v>
      </c>
      <c r="C98" s="164" t="s">
        <v>568</v>
      </c>
      <c r="D98" s="164" t="s">
        <v>435</v>
      </c>
      <c r="E98" s="163" t="s">
        <v>460</v>
      </c>
      <c r="F98" s="132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8.75" customHeight="1" x14ac:dyDescent="0.35">
      <c r="A99" s="159" t="s">
        <v>447</v>
      </c>
      <c r="B99" s="164" t="s">
        <v>448</v>
      </c>
      <c r="C99" s="164" t="s">
        <v>569</v>
      </c>
      <c r="D99" s="164" t="s">
        <v>420</v>
      </c>
      <c r="E99" s="163" t="s">
        <v>435</v>
      </c>
      <c r="F99" s="132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8.75" customHeight="1" x14ac:dyDescent="0.35">
      <c r="A100" s="159" t="s">
        <v>334</v>
      </c>
      <c r="B100" s="164"/>
      <c r="C100" s="164"/>
      <c r="D100" s="164"/>
      <c r="E100" s="163"/>
      <c r="F100" s="132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8.75" customHeight="1" x14ac:dyDescent="0.35">
      <c r="A101" s="161" t="s">
        <v>570</v>
      </c>
      <c r="B101" s="165" t="s">
        <v>571</v>
      </c>
      <c r="C101" s="163" t="s">
        <v>572</v>
      </c>
      <c r="D101" s="164" t="s">
        <v>420</v>
      </c>
      <c r="E101" s="163"/>
      <c r="F101" s="132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8.75" customHeight="1" x14ac:dyDescent="0.35">
      <c r="A102" s="159" t="s">
        <v>573</v>
      </c>
      <c r="B102" s="164" t="s">
        <v>574</v>
      </c>
      <c r="C102" s="163" t="s">
        <v>575</v>
      </c>
      <c r="D102" s="164" t="s">
        <v>420</v>
      </c>
      <c r="E102" s="163"/>
      <c r="F102" s="132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8.75" customHeight="1" x14ac:dyDescent="0.35">
      <c r="A103" s="159" t="s">
        <v>573</v>
      </c>
      <c r="B103" s="164" t="s">
        <v>574</v>
      </c>
      <c r="C103" s="163" t="s">
        <v>576</v>
      </c>
      <c r="D103" s="164" t="s">
        <v>420</v>
      </c>
      <c r="E103" s="163"/>
      <c r="F103" s="132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8.75" customHeight="1" x14ac:dyDescent="0.35">
      <c r="A104" s="159" t="s">
        <v>573</v>
      </c>
      <c r="B104" s="164" t="s">
        <v>574</v>
      </c>
      <c r="C104" s="163" t="s">
        <v>577</v>
      </c>
      <c r="D104" s="164" t="s">
        <v>420</v>
      </c>
      <c r="E104" s="163"/>
      <c r="F104" s="132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8.75" customHeight="1" x14ac:dyDescent="0.35">
      <c r="A105" s="159" t="s">
        <v>573</v>
      </c>
      <c r="B105" s="164" t="s">
        <v>574</v>
      </c>
      <c r="C105" s="163" t="s">
        <v>578</v>
      </c>
      <c r="D105" s="164" t="s">
        <v>420</v>
      </c>
      <c r="E105" s="163"/>
      <c r="F105" s="132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8.75" customHeight="1" x14ac:dyDescent="0.35">
      <c r="A106" s="161" t="s">
        <v>579</v>
      </c>
      <c r="B106" s="165" t="s">
        <v>580</v>
      </c>
      <c r="C106" s="163" t="s">
        <v>581</v>
      </c>
      <c r="D106" s="164" t="s">
        <v>420</v>
      </c>
      <c r="E106" s="163"/>
      <c r="F106" s="132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8.75" customHeight="1" x14ac:dyDescent="0.35">
      <c r="A107" s="159" t="s">
        <v>582</v>
      </c>
      <c r="B107" s="164" t="s">
        <v>583</v>
      </c>
      <c r="C107" s="164"/>
      <c r="D107" s="164" t="s">
        <v>420</v>
      </c>
      <c r="E107" s="163" t="s">
        <v>435</v>
      </c>
      <c r="F107" s="132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8.75" customHeight="1" x14ac:dyDescent="0.35">
      <c r="A108" s="161" t="s">
        <v>584</v>
      </c>
      <c r="B108" s="165" t="s">
        <v>585</v>
      </c>
      <c r="C108" s="163" t="s">
        <v>586</v>
      </c>
      <c r="D108" s="164" t="s">
        <v>420</v>
      </c>
      <c r="E108" s="163"/>
      <c r="F108" s="132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8.75" customHeight="1" x14ac:dyDescent="0.35">
      <c r="A109" s="161" t="s">
        <v>587</v>
      </c>
      <c r="B109" s="165" t="s">
        <v>588</v>
      </c>
      <c r="C109" s="164"/>
      <c r="D109" s="164" t="s">
        <v>420</v>
      </c>
      <c r="E109" s="163"/>
      <c r="F109" s="132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8.75" customHeight="1" x14ac:dyDescent="0.35">
      <c r="A110" s="159" t="s">
        <v>385</v>
      </c>
      <c r="B110" s="164"/>
      <c r="C110" s="164"/>
      <c r="D110" s="164"/>
      <c r="E110" s="163"/>
      <c r="F110" s="132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8.75" customHeight="1" x14ac:dyDescent="0.35">
      <c r="A111" s="161" t="s">
        <v>432</v>
      </c>
      <c r="B111" s="165" t="s">
        <v>433</v>
      </c>
      <c r="C111" s="163" t="s">
        <v>589</v>
      </c>
      <c r="D111" s="164" t="s">
        <v>420</v>
      </c>
      <c r="E111" s="163"/>
      <c r="F111" s="132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8.75" customHeight="1" x14ac:dyDescent="0.35">
      <c r="A112" s="161" t="s">
        <v>590</v>
      </c>
      <c r="B112" s="165" t="s">
        <v>591</v>
      </c>
      <c r="C112" s="164"/>
      <c r="D112" s="164" t="s">
        <v>420</v>
      </c>
      <c r="E112" s="163"/>
      <c r="F112" s="132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8.75" customHeight="1" x14ac:dyDescent="0.35">
      <c r="A113" s="159" t="s">
        <v>592</v>
      </c>
      <c r="B113" s="164" t="s">
        <v>593</v>
      </c>
      <c r="C113" s="164" t="s">
        <v>594</v>
      </c>
      <c r="D113" s="164" t="s">
        <v>435</v>
      </c>
      <c r="E113" s="163" t="s">
        <v>460</v>
      </c>
      <c r="F113" s="132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8.75" customHeight="1" x14ac:dyDescent="0.35">
      <c r="A114" s="159" t="s">
        <v>592</v>
      </c>
      <c r="B114" s="164" t="s">
        <v>593</v>
      </c>
      <c r="C114" s="164" t="s">
        <v>595</v>
      </c>
      <c r="D114" s="164" t="s">
        <v>435</v>
      </c>
      <c r="E114" s="163"/>
      <c r="F114" s="132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8.75" customHeight="1" x14ac:dyDescent="0.35">
      <c r="A115" s="159" t="s">
        <v>341</v>
      </c>
      <c r="B115" s="164"/>
      <c r="C115" s="164"/>
      <c r="D115" s="164"/>
      <c r="E115" s="163"/>
      <c r="F115" s="132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8.75" customHeight="1" x14ac:dyDescent="0.35">
      <c r="A116" s="159" t="s">
        <v>596</v>
      </c>
      <c r="B116" s="164" t="s">
        <v>597</v>
      </c>
      <c r="C116" s="163" t="s">
        <v>598</v>
      </c>
      <c r="D116" s="164" t="s">
        <v>420</v>
      </c>
      <c r="E116" s="163"/>
      <c r="F116" s="132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8.75" customHeight="1" x14ac:dyDescent="0.35">
      <c r="A117" s="159" t="s">
        <v>596</v>
      </c>
      <c r="B117" s="164" t="s">
        <v>597</v>
      </c>
      <c r="C117" s="163" t="s">
        <v>599</v>
      </c>
      <c r="D117" s="164" t="s">
        <v>420</v>
      </c>
      <c r="E117" s="163"/>
      <c r="F117" s="132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8.75" customHeight="1" x14ac:dyDescent="0.35">
      <c r="A118" s="159" t="s">
        <v>311</v>
      </c>
      <c r="B118" s="164"/>
      <c r="C118" s="164"/>
      <c r="D118" s="164"/>
      <c r="E118" s="163"/>
      <c r="F118" s="132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8.75" customHeight="1" x14ac:dyDescent="0.35">
      <c r="A119" s="159" t="s">
        <v>517</v>
      </c>
      <c r="B119" s="164" t="s">
        <v>518</v>
      </c>
      <c r="C119" s="164"/>
      <c r="D119" s="164" t="s">
        <v>435</v>
      </c>
      <c r="E119" s="163"/>
      <c r="F119" s="132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8.75" customHeight="1" x14ac:dyDescent="0.35">
      <c r="A120" s="157"/>
      <c r="B120" s="132"/>
      <c r="C120" s="132"/>
      <c r="D120" s="132"/>
      <c r="E120" s="158"/>
      <c r="F120" s="132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8.75" customHeight="1" x14ac:dyDescent="0.35">
      <c r="A121" s="157"/>
      <c r="B121" s="132"/>
      <c r="C121" s="132"/>
      <c r="D121" s="132"/>
      <c r="E121" s="158"/>
      <c r="F121" s="132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8.75" customHeight="1" x14ac:dyDescent="0.35">
      <c r="A122" s="157"/>
      <c r="B122" s="132"/>
      <c r="C122" s="132"/>
      <c r="D122" s="132"/>
      <c r="E122" s="158"/>
      <c r="F122" s="132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8.75" customHeight="1" x14ac:dyDescent="0.35">
      <c r="A123" s="157"/>
      <c r="B123" s="132"/>
      <c r="C123" s="132"/>
      <c r="D123" s="132"/>
      <c r="E123" s="158"/>
      <c r="F123" s="132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8.75" customHeight="1" x14ac:dyDescent="0.35">
      <c r="A124" s="157"/>
      <c r="B124" s="132"/>
      <c r="C124" s="132"/>
      <c r="D124" s="132"/>
      <c r="E124" s="158"/>
      <c r="F124" s="132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8.75" customHeight="1" x14ac:dyDescent="0.35">
      <c r="A125" s="157"/>
      <c r="B125" s="132"/>
      <c r="C125" s="132"/>
      <c r="D125" s="132"/>
      <c r="E125" s="158"/>
      <c r="F125" s="132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8.75" customHeight="1" x14ac:dyDescent="0.35">
      <c r="A126" s="157"/>
      <c r="B126" s="132"/>
      <c r="C126" s="132"/>
      <c r="D126" s="132"/>
      <c r="E126" s="158"/>
      <c r="F126" s="132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8.75" customHeight="1" x14ac:dyDescent="0.35">
      <c r="A127" s="157"/>
      <c r="B127" s="132"/>
      <c r="C127" s="132"/>
      <c r="D127" s="132"/>
      <c r="E127" s="158"/>
      <c r="F127" s="132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8.75" customHeight="1" x14ac:dyDescent="0.35">
      <c r="A128" s="157"/>
      <c r="B128" s="132"/>
      <c r="C128" s="132"/>
      <c r="D128" s="132"/>
      <c r="E128" s="158"/>
      <c r="F128" s="132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8.75" customHeight="1" x14ac:dyDescent="0.35">
      <c r="A129" s="157"/>
      <c r="B129" s="132"/>
      <c r="C129" s="132"/>
      <c r="D129" s="132"/>
      <c r="E129" s="158"/>
      <c r="F129" s="132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8.75" customHeight="1" x14ac:dyDescent="0.35">
      <c r="A130" s="157"/>
      <c r="B130" s="132"/>
      <c r="C130" s="132"/>
      <c r="D130" s="132"/>
      <c r="E130" s="158"/>
      <c r="F130" s="132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8.75" customHeight="1" x14ac:dyDescent="0.35">
      <c r="A131" s="157"/>
      <c r="B131" s="132"/>
      <c r="C131" s="132"/>
      <c r="D131" s="132"/>
      <c r="E131" s="158"/>
      <c r="F131" s="132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8.75" customHeight="1" x14ac:dyDescent="0.35">
      <c r="A132" s="157"/>
      <c r="B132" s="132"/>
      <c r="C132" s="132"/>
      <c r="D132" s="132"/>
      <c r="E132" s="158"/>
      <c r="F132" s="132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8.75" customHeight="1" x14ac:dyDescent="0.35">
      <c r="A133" s="157"/>
      <c r="B133" s="132"/>
      <c r="C133" s="132"/>
      <c r="D133" s="132"/>
      <c r="E133" s="158"/>
      <c r="F133" s="132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8.75" customHeight="1" x14ac:dyDescent="0.35">
      <c r="A134" s="157"/>
      <c r="B134" s="132"/>
      <c r="C134" s="132"/>
      <c r="D134" s="132"/>
      <c r="E134" s="158"/>
      <c r="F134" s="132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8.75" customHeight="1" x14ac:dyDescent="0.35">
      <c r="A135" s="157"/>
      <c r="B135" s="132"/>
      <c r="C135" s="132"/>
      <c r="D135" s="132"/>
      <c r="E135" s="158"/>
      <c r="F135" s="132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8.75" customHeight="1" x14ac:dyDescent="0.35">
      <c r="A136" s="157"/>
      <c r="B136" s="132"/>
      <c r="C136" s="132"/>
      <c r="D136" s="132"/>
      <c r="E136" s="158"/>
      <c r="F136" s="132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8.75" customHeight="1" x14ac:dyDescent="0.35">
      <c r="A137" s="157"/>
      <c r="B137" s="132"/>
      <c r="C137" s="132"/>
      <c r="D137" s="132"/>
      <c r="E137" s="158"/>
      <c r="F137" s="132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8.75" customHeight="1" x14ac:dyDescent="0.35">
      <c r="A138" s="157"/>
      <c r="B138" s="132"/>
      <c r="C138" s="132"/>
      <c r="D138" s="132"/>
      <c r="E138" s="158"/>
      <c r="F138" s="132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8.75" customHeight="1" x14ac:dyDescent="0.35">
      <c r="A139" s="157"/>
      <c r="B139" s="132"/>
      <c r="C139" s="132"/>
      <c r="D139" s="132"/>
      <c r="E139" s="158"/>
      <c r="F139" s="132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8.75" customHeight="1" x14ac:dyDescent="0.35">
      <c r="A140" s="157"/>
      <c r="B140" s="132"/>
      <c r="C140" s="132"/>
      <c r="D140" s="132"/>
      <c r="E140" s="158"/>
      <c r="F140" s="132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8.75" customHeight="1" x14ac:dyDescent="0.35">
      <c r="A141" s="157"/>
      <c r="B141" s="132"/>
      <c r="C141" s="132"/>
      <c r="D141" s="132"/>
      <c r="E141" s="158"/>
      <c r="F141" s="132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8.75" customHeight="1" x14ac:dyDescent="0.35">
      <c r="A142" s="157"/>
      <c r="B142" s="132"/>
      <c r="C142" s="132"/>
      <c r="D142" s="132"/>
      <c r="E142" s="158"/>
      <c r="F142" s="132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8.75" customHeight="1" x14ac:dyDescent="0.35">
      <c r="A143" s="157"/>
      <c r="B143" s="132"/>
      <c r="C143" s="132"/>
      <c r="D143" s="132"/>
      <c r="E143" s="158"/>
      <c r="F143" s="132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8.75" customHeight="1" x14ac:dyDescent="0.35">
      <c r="A144" s="157"/>
      <c r="B144" s="132"/>
      <c r="C144" s="132"/>
      <c r="D144" s="132"/>
      <c r="E144" s="158"/>
      <c r="F144" s="132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8.75" customHeight="1" x14ac:dyDescent="0.35">
      <c r="A145" s="157"/>
      <c r="B145" s="132"/>
      <c r="C145" s="132"/>
      <c r="D145" s="132"/>
      <c r="E145" s="158"/>
      <c r="F145" s="132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8.75" customHeight="1" x14ac:dyDescent="0.35">
      <c r="A146" s="157"/>
      <c r="B146" s="132"/>
      <c r="C146" s="132"/>
      <c r="D146" s="132"/>
      <c r="E146" s="158"/>
      <c r="F146" s="132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8.75" customHeight="1" x14ac:dyDescent="0.35">
      <c r="A147" s="157"/>
      <c r="B147" s="132"/>
      <c r="C147" s="132"/>
      <c r="D147" s="132"/>
      <c r="E147" s="158"/>
      <c r="F147" s="132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8.75" customHeight="1" x14ac:dyDescent="0.35">
      <c r="A148" s="157"/>
      <c r="B148" s="132"/>
      <c r="C148" s="132"/>
      <c r="D148" s="132"/>
      <c r="E148" s="158"/>
      <c r="F148" s="132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8.75" customHeight="1" x14ac:dyDescent="0.35">
      <c r="A149" s="157"/>
      <c r="B149" s="132"/>
      <c r="C149" s="132"/>
      <c r="D149" s="132"/>
      <c r="E149" s="158"/>
      <c r="F149" s="132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8.75" customHeight="1" x14ac:dyDescent="0.35">
      <c r="A150" s="157"/>
      <c r="B150" s="132"/>
      <c r="C150" s="132"/>
      <c r="D150" s="132"/>
      <c r="E150" s="158"/>
      <c r="F150" s="132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8.75" customHeight="1" x14ac:dyDescent="0.35">
      <c r="A151" s="157"/>
      <c r="B151" s="132"/>
      <c r="C151" s="132"/>
      <c r="D151" s="132"/>
      <c r="E151" s="158"/>
      <c r="F151" s="132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8.75" customHeight="1" x14ac:dyDescent="0.35">
      <c r="A152" s="157"/>
      <c r="B152" s="132"/>
      <c r="C152" s="132"/>
      <c r="D152" s="132"/>
      <c r="E152" s="158"/>
      <c r="F152" s="132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8.75" customHeight="1" x14ac:dyDescent="0.35">
      <c r="A153" s="157"/>
      <c r="B153" s="132"/>
      <c r="C153" s="132"/>
      <c r="D153" s="132"/>
      <c r="E153" s="158"/>
      <c r="F153" s="132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8.75" customHeight="1" x14ac:dyDescent="0.35">
      <c r="A154" s="157"/>
      <c r="B154" s="132"/>
      <c r="C154" s="132"/>
      <c r="D154" s="132"/>
      <c r="E154" s="158"/>
      <c r="F154" s="132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8.75" customHeight="1" x14ac:dyDescent="0.35">
      <c r="A155" s="157"/>
      <c r="B155" s="132"/>
      <c r="C155" s="132"/>
      <c r="D155" s="132"/>
      <c r="E155" s="158"/>
      <c r="F155" s="132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8.75" customHeight="1" x14ac:dyDescent="0.35">
      <c r="A156" s="157"/>
      <c r="B156" s="132"/>
      <c r="C156" s="132"/>
      <c r="D156" s="132"/>
      <c r="E156" s="158"/>
      <c r="F156" s="132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8.75" customHeight="1" x14ac:dyDescent="0.35">
      <c r="A157" s="157"/>
      <c r="B157" s="132"/>
      <c r="C157" s="132"/>
      <c r="D157" s="132"/>
      <c r="E157" s="158"/>
      <c r="F157" s="132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8.75" customHeight="1" x14ac:dyDescent="0.35">
      <c r="A158" s="157"/>
      <c r="B158" s="132"/>
      <c r="C158" s="132"/>
      <c r="D158" s="132"/>
      <c r="E158" s="158"/>
      <c r="F158" s="132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8.75" customHeight="1" x14ac:dyDescent="0.35">
      <c r="A159" s="157"/>
      <c r="B159" s="132"/>
      <c r="C159" s="132"/>
      <c r="D159" s="132"/>
      <c r="E159" s="158"/>
      <c r="F159" s="132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8.75" customHeight="1" x14ac:dyDescent="0.35">
      <c r="A160" s="157"/>
      <c r="B160" s="132"/>
      <c r="C160" s="132"/>
      <c r="D160" s="132"/>
      <c r="E160" s="158"/>
      <c r="F160" s="132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8.75" customHeight="1" x14ac:dyDescent="0.35">
      <c r="A161" s="157"/>
      <c r="B161" s="132"/>
      <c r="C161" s="132"/>
      <c r="D161" s="132"/>
      <c r="E161" s="158"/>
      <c r="F161" s="132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8.75" customHeight="1" x14ac:dyDescent="0.35">
      <c r="A162" s="157"/>
      <c r="B162" s="132"/>
      <c r="C162" s="132"/>
      <c r="D162" s="132"/>
      <c r="E162" s="158"/>
      <c r="F162" s="132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8.75" customHeight="1" x14ac:dyDescent="0.35">
      <c r="A163" s="157"/>
      <c r="B163" s="132"/>
      <c r="C163" s="132"/>
      <c r="D163" s="132"/>
      <c r="E163" s="158"/>
      <c r="F163" s="132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8.75" customHeight="1" x14ac:dyDescent="0.35">
      <c r="A164" s="157"/>
      <c r="B164" s="132"/>
      <c r="C164" s="132"/>
      <c r="D164" s="132"/>
      <c r="E164" s="158"/>
      <c r="F164" s="132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8.75" customHeight="1" x14ac:dyDescent="0.35">
      <c r="A165" s="157"/>
      <c r="B165" s="132"/>
      <c r="C165" s="132"/>
      <c r="D165" s="132"/>
      <c r="E165" s="158"/>
      <c r="F165" s="132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8.75" customHeight="1" x14ac:dyDescent="0.35">
      <c r="A166" s="157"/>
      <c r="B166" s="132"/>
      <c r="C166" s="132"/>
      <c r="D166" s="132"/>
      <c r="E166" s="158"/>
      <c r="F166" s="132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8.75" customHeight="1" x14ac:dyDescent="0.35">
      <c r="A167" s="157"/>
      <c r="B167" s="132"/>
      <c r="C167" s="132"/>
      <c r="D167" s="132"/>
      <c r="E167" s="158"/>
      <c r="F167" s="132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8.75" customHeight="1" x14ac:dyDescent="0.35">
      <c r="A168" s="157"/>
      <c r="B168" s="132"/>
      <c r="C168" s="132"/>
      <c r="D168" s="132"/>
      <c r="E168" s="158"/>
      <c r="F168" s="132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8.75" customHeight="1" x14ac:dyDescent="0.35">
      <c r="A169" s="157"/>
      <c r="B169" s="132"/>
      <c r="C169" s="132"/>
      <c r="D169" s="132"/>
      <c r="E169" s="158"/>
      <c r="F169" s="132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8.75" customHeight="1" x14ac:dyDescent="0.35">
      <c r="A170" s="157"/>
      <c r="B170" s="132"/>
      <c r="C170" s="132"/>
      <c r="D170" s="132"/>
      <c r="E170" s="158"/>
      <c r="F170" s="132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8.75" customHeight="1" x14ac:dyDescent="0.35">
      <c r="A171" s="157"/>
      <c r="B171" s="132"/>
      <c r="C171" s="132"/>
      <c r="D171" s="132"/>
      <c r="E171" s="158"/>
      <c r="F171" s="132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8.75" customHeight="1" x14ac:dyDescent="0.35">
      <c r="A172" s="157"/>
      <c r="B172" s="132"/>
      <c r="C172" s="132"/>
      <c r="D172" s="132"/>
      <c r="E172" s="158"/>
      <c r="F172" s="132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8.75" customHeight="1" x14ac:dyDescent="0.35">
      <c r="A173" s="157"/>
      <c r="B173" s="132"/>
      <c r="C173" s="132"/>
      <c r="D173" s="132"/>
      <c r="E173" s="158"/>
      <c r="F173" s="132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8.75" customHeight="1" x14ac:dyDescent="0.35">
      <c r="A174" s="157"/>
      <c r="B174" s="132"/>
      <c r="C174" s="132"/>
      <c r="D174" s="132"/>
      <c r="E174" s="158"/>
      <c r="F174" s="132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8.75" customHeight="1" x14ac:dyDescent="0.35">
      <c r="A175" s="157"/>
      <c r="B175" s="132"/>
      <c r="C175" s="132"/>
      <c r="D175" s="132"/>
      <c r="E175" s="158"/>
      <c r="F175" s="132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8.75" customHeight="1" x14ac:dyDescent="0.35">
      <c r="A176" s="157"/>
      <c r="B176" s="132"/>
      <c r="C176" s="132"/>
      <c r="D176" s="132"/>
      <c r="E176" s="158"/>
      <c r="F176" s="132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8.75" customHeight="1" x14ac:dyDescent="0.35">
      <c r="A177" s="157"/>
      <c r="B177" s="132"/>
      <c r="C177" s="132"/>
      <c r="D177" s="132"/>
      <c r="E177" s="158"/>
      <c r="F177" s="132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8.75" customHeight="1" x14ac:dyDescent="0.35">
      <c r="A178" s="157"/>
      <c r="B178" s="132"/>
      <c r="C178" s="132"/>
      <c r="D178" s="132"/>
      <c r="E178" s="158"/>
      <c r="F178" s="132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8.75" customHeight="1" x14ac:dyDescent="0.35">
      <c r="A179" s="157"/>
      <c r="B179" s="132"/>
      <c r="C179" s="132"/>
      <c r="D179" s="132"/>
      <c r="E179" s="158"/>
      <c r="F179" s="132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8.75" customHeight="1" x14ac:dyDescent="0.35">
      <c r="A180" s="157"/>
      <c r="B180" s="132"/>
      <c r="C180" s="132"/>
      <c r="D180" s="132"/>
      <c r="E180" s="158"/>
      <c r="F180" s="132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8.75" customHeight="1" x14ac:dyDescent="0.35">
      <c r="A181" s="157"/>
      <c r="B181" s="132"/>
      <c r="C181" s="132"/>
      <c r="D181" s="132"/>
      <c r="E181" s="158"/>
      <c r="F181" s="132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8.75" customHeight="1" x14ac:dyDescent="0.35">
      <c r="A182" s="157"/>
      <c r="B182" s="132"/>
      <c r="C182" s="132"/>
      <c r="D182" s="132"/>
      <c r="E182" s="158"/>
      <c r="F182" s="132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8.75" customHeight="1" x14ac:dyDescent="0.35">
      <c r="A183" s="157"/>
      <c r="B183" s="132"/>
      <c r="C183" s="132"/>
      <c r="D183" s="132"/>
      <c r="E183" s="158"/>
      <c r="F183" s="132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8.75" customHeight="1" x14ac:dyDescent="0.35">
      <c r="A184" s="157"/>
      <c r="B184" s="132"/>
      <c r="C184" s="132"/>
      <c r="D184" s="132"/>
      <c r="E184" s="158"/>
      <c r="F184" s="132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8.75" customHeight="1" x14ac:dyDescent="0.35">
      <c r="A185" s="157"/>
      <c r="B185" s="132"/>
      <c r="C185" s="132"/>
      <c r="D185" s="132"/>
      <c r="E185" s="158"/>
      <c r="F185" s="132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8.75" customHeight="1" x14ac:dyDescent="0.35">
      <c r="A186" s="157"/>
      <c r="B186" s="132"/>
      <c r="C186" s="132"/>
      <c r="D186" s="132"/>
      <c r="E186" s="158"/>
      <c r="F186" s="132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8.75" customHeight="1" x14ac:dyDescent="0.35">
      <c r="A187" s="157"/>
      <c r="B187" s="132"/>
      <c r="C187" s="132"/>
      <c r="D187" s="132"/>
      <c r="E187" s="158"/>
      <c r="F187" s="132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8.75" customHeight="1" x14ac:dyDescent="0.35">
      <c r="A188" s="157"/>
      <c r="B188" s="132"/>
      <c r="C188" s="132"/>
      <c r="D188" s="132"/>
      <c r="E188" s="158"/>
      <c r="F188" s="132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8.75" customHeight="1" x14ac:dyDescent="0.35">
      <c r="A189" s="157"/>
      <c r="B189" s="132"/>
      <c r="C189" s="132"/>
      <c r="D189" s="132"/>
      <c r="E189" s="158"/>
      <c r="F189" s="132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8.75" customHeight="1" x14ac:dyDescent="0.35">
      <c r="A190" s="157"/>
      <c r="B190" s="132"/>
      <c r="C190" s="132"/>
      <c r="D190" s="132"/>
      <c r="E190" s="158"/>
      <c r="F190" s="132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8.75" customHeight="1" x14ac:dyDescent="0.35">
      <c r="A191" s="157"/>
      <c r="B191" s="132"/>
      <c r="C191" s="132"/>
      <c r="D191" s="132"/>
      <c r="E191" s="158"/>
      <c r="F191" s="132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8.75" customHeight="1" x14ac:dyDescent="0.35">
      <c r="A192" s="157"/>
      <c r="B192" s="132"/>
      <c r="C192" s="132"/>
      <c r="D192" s="132"/>
      <c r="E192" s="158"/>
      <c r="F192" s="132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8.75" customHeight="1" x14ac:dyDescent="0.35">
      <c r="A193" s="157"/>
      <c r="B193" s="132"/>
      <c r="C193" s="132"/>
      <c r="D193" s="132"/>
      <c r="E193" s="158"/>
      <c r="F193" s="132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8.75" customHeight="1" x14ac:dyDescent="0.35">
      <c r="A194" s="157"/>
      <c r="B194" s="132"/>
      <c r="C194" s="132"/>
      <c r="D194" s="132"/>
      <c r="E194" s="158"/>
      <c r="F194" s="132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8.75" customHeight="1" x14ac:dyDescent="0.35">
      <c r="A195" s="157"/>
      <c r="B195" s="132"/>
      <c r="C195" s="132"/>
      <c r="D195" s="132"/>
      <c r="E195" s="158"/>
      <c r="F195" s="132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8.75" customHeight="1" x14ac:dyDescent="0.35">
      <c r="A196" s="157"/>
      <c r="B196" s="132"/>
      <c r="C196" s="132"/>
      <c r="D196" s="132"/>
      <c r="E196" s="158"/>
      <c r="F196" s="132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8.75" customHeight="1" x14ac:dyDescent="0.35">
      <c r="A197" s="157"/>
      <c r="B197" s="132"/>
      <c r="C197" s="132"/>
      <c r="D197" s="132"/>
      <c r="E197" s="158"/>
      <c r="F197" s="132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8.75" customHeight="1" x14ac:dyDescent="0.35">
      <c r="A198" s="157"/>
      <c r="B198" s="132"/>
      <c r="C198" s="132"/>
      <c r="D198" s="132"/>
      <c r="E198" s="158"/>
      <c r="F198" s="132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8.75" customHeight="1" x14ac:dyDescent="0.35">
      <c r="A199" s="157"/>
      <c r="B199" s="132"/>
      <c r="C199" s="132"/>
      <c r="D199" s="132"/>
      <c r="E199" s="158"/>
      <c r="F199" s="132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8.75" customHeight="1" x14ac:dyDescent="0.35">
      <c r="A200" s="157"/>
      <c r="B200" s="132"/>
      <c r="C200" s="132"/>
      <c r="D200" s="132"/>
      <c r="E200" s="158"/>
      <c r="F200" s="132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8.75" customHeight="1" x14ac:dyDescent="0.35">
      <c r="A201" s="157"/>
      <c r="B201" s="132"/>
      <c r="C201" s="132"/>
      <c r="D201" s="132"/>
      <c r="E201" s="158"/>
      <c r="F201" s="132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8.75" customHeight="1" x14ac:dyDescent="0.35">
      <c r="A202" s="157"/>
      <c r="B202" s="132"/>
      <c r="C202" s="132"/>
      <c r="D202" s="132"/>
      <c r="E202" s="158"/>
      <c r="F202" s="132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8.75" customHeight="1" x14ac:dyDescent="0.35">
      <c r="A203" s="157"/>
      <c r="B203" s="132"/>
      <c r="C203" s="132"/>
      <c r="D203" s="132"/>
      <c r="E203" s="158"/>
      <c r="F203" s="132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8.75" customHeight="1" x14ac:dyDescent="0.35">
      <c r="A204" s="157"/>
      <c r="B204" s="132"/>
      <c r="C204" s="132"/>
      <c r="D204" s="132"/>
      <c r="E204" s="158"/>
      <c r="F204" s="132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8.75" customHeight="1" x14ac:dyDescent="0.35">
      <c r="A205" s="157"/>
      <c r="B205" s="132"/>
      <c r="C205" s="132"/>
      <c r="D205" s="132"/>
      <c r="E205" s="158"/>
      <c r="F205" s="132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8.75" customHeight="1" x14ac:dyDescent="0.35">
      <c r="A206" s="157"/>
      <c r="B206" s="132"/>
      <c r="C206" s="132"/>
      <c r="D206" s="132"/>
      <c r="E206" s="158"/>
      <c r="F206" s="132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8.75" customHeight="1" x14ac:dyDescent="0.35">
      <c r="A207" s="157"/>
      <c r="B207" s="132"/>
      <c r="C207" s="132"/>
      <c r="D207" s="132"/>
      <c r="E207" s="158"/>
      <c r="F207" s="132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8.75" customHeight="1" x14ac:dyDescent="0.35">
      <c r="A208" s="157"/>
      <c r="B208" s="132"/>
      <c r="C208" s="132"/>
      <c r="D208" s="132"/>
      <c r="E208" s="158"/>
      <c r="F208" s="132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8.75" customHeight="1" x14ac:dyDescent="0.35">
      <c r="A209" s="157"/>
      <c r="B209" s="132"/>
      <c r="C209" s="132"/>
      <c r="D209" s="132"/>
      <c r="E209" s="158"/>
      <c r="F209" s="132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8.75" customHeight="1" x14ac:dyDescent="0.35">
      <c r="A210" s="157"/>
      <c r="B210" s="132"/>
      <c r="C210" s="132"/>
      <c r="D210" s="132"/>
      <c r="E210" s="158"/>
      <c r="F210" s="132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8.75" customHeight="1" x14ac:dyDescent="0.35">
      <c r="A211" s="157"/>
      <c r="B211" s="132"/>
      <c r="C211" s="132"/>
      <c r="D211" s="132"/>
      <c r="E211" s="158"/>
      <c r="F211" s="132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8.75" customHeight="1" x14ac:dyDescent="0.35">
      <c r="A212" s="157"/>
      <c r="B212" s="132"/>
      <c r="C212" s="132"/>
      <c r="D212" s="132"/>
      <c r="E212" s="158"/>
      <c r="F212" s="132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8.75" customHeight="1" x14ac:dyDescent="0.35">
      <c r="A213" s="157"/>
      <c r="B213" s="132"/>
      <c r="C213" s="132"/>
      <c r="D213" s="132"/>
      <c r="E213" s="158"/>
      <c r="F213" s="132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8.75" customHeight="1" x14ac:dyDescent="0.35">
      <c r="A214" s="157"/>
      <c r="B214" s="132"/>
      <c r="C214" s="132"/>
      <c r="D214" s="132"/>
      <c r="E214" s="158"/>
      <c r="F214" s="132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8.75" customHeight="1" x14ac:dyDescent="0.35">
      <c r="A215" s="157"/>
      <c r="B215" s="132"/>
      <c r="C215" s="132"/>
      <c r="D215" s="132"/>
      <c r="E215" s="158"/>
      <c r="F215" s="132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8.75" customHeight="1" x14ac:dyDescent="0.35">
      <c r="A216" s="157"/>
      <c r="B216" s="132"/>
      <c r="C216" s="132"/>
      <c r="D216" s="132"/>
      <c r="E216" s="158"/>
      <c r="F216" s="132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8.75" customHeight="1" x14ac:dyDescent="0.35">
      <c r="A217" s="157"/>
      <c r="B217" s="132"/>
      <c r="C217" s="132"/>
      <c r="D217" s="132"/>
      <c r="E217" s="158"/>
      <c r="F217" s="132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8.75" customHeight="1" x14ac:dyDescent="0.35">
      <c r="A218" s="157"/>
      <c r="B218" s="132"/>
      <c r="C218" s="132"/>
      <c r="D218" s="132"/>
      <c r="E218" s="158"/>
      <c r="F218" s="132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8.75" customHeight="1" x14ac:dyDescent="0.35">
      <c r="A219" s="157"/>
      <c r="B219" s="132"/>
      <c r="C219" s="132"/>
      <c r="D219" s="132"/>
      <c r="E219" s="158"/>
      <c r="F219" s="132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8.75" customHeight="1" x14ac:dyDescent="0.35">
      <c r="A220" s="157"/>
      <c r="B220" s="132"/>
      <c r="C220" s="132"/>
      <c r="D220" s="132"/>
      <c r="E220" s="158"/>
      <c r="F220" s="132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8.75" customHeight="1" x14ac:dyDescent="0.35">
      <c r="A221" s="157"/>
      <c r="B221" s="132"/>
      <c r="C221" s="132"/>
      <c r="D221" s="132"/>
      <c r="E221" s="158"/>
      <c r="F221" s="132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8.75" customHeight="1" x14ac:dyDescent="0.35">
      <c r="A222" s="157"/>
      <c r="B222" s="132"/>
      <c r="C222" s="132"/>
      <c r="D222" s="132"/>
      <c r="E222" s="158"/>
      <c r="F222" s="132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8.75" customHeight="1" x14ac:dyDescent="0.35">
      <c r="A223" s="157"/>
      <c r="B223" s="132"/>
      <c r="C223" s="132"/>
      <c r="D223" s="132"/>
      <c r="E223" s="158"/>
      <c r="F223" s="132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8.75" customHeight="1" x14ac:dyDescent="0.35">
      <c r="A224" s="157"/>
      <c r="B224" s="132"/>
      <c r="C224" s="132"/>
      <c r="D224" s="132"/>
      <c r="E224" s="158"/>
      <c r="F224" s="132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8.75" customHeight="1" x14ac:dyDescent="0.35">
      <c r="A225" s="157"/>
      <c r="B225" s="132"/>
      <c r="C225" s="132"/>
      <c r="D225" s="132"/>
      <c r="E225" s="158"/>
      <c r="F225" s="132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8.75" customHeight="1" x14ac:dyDescent="0.35">
      <c r="A226" s="157"/>
      <c r="B226" s="132"/>
      <c r="C226" s="132"/>
      <c r="D226" s="132"/>
      <c r="E226" s="158"/>
      <c r="F226" s="132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8.75" customHeight="1" x14ac:dyDescent="0.35">
      <c r="A227" s="157"/>
      <c r="B227" s="132"/>
      <c r="C227" s="132"/>
      <c r="D227" s="132"/>
      <c r="E227" s="158"/>
      <c r="F227" s="132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8.75" customHeight="1" x14ac:dyDescent="0.35">
      <c r="A228" s="157"/>
      <c r="B228" s="132"/>
      <c r="C228" s="132"/>
      <c r="D228" s="132"/>
      <c r="E228" s="158"/>
      <c r="F228" s="132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8.75" customHeight="1" x14ac:dyDescent="0.35">
      <c r="A229" s="157"/>
      <c r="B229" s="132"/>
      <c r="C229" s="132"/>
      <c r="D229" s="132"/>
      <c r="E229" s="158"/>
      <c r="F229" s="132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8.75" customHeight="1" x14ac:dyDescent="0.35">
      <c r="A230" s="157"/>
      <c r="B230" s="132"/>
      <c r="C230" s="132"/>
      <c r="D230" s="132"/>
      <c r="E230" s="158"/>
      <c r="F230" s="132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8.75" customHeight="1" x14ac:dyDescent="0.35">
      <c r="A231" s="157"/>
      <c r="B231" s="132"/>
      <c r="C231" s="132"/>
      <c r="D231" s="132"/>
      <c r="E231" s="158"/>
      <c r="F231" s="132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8.75" customHeight="1" x14ac:dyDescent="0.35">
      <c r="A232" s="157"/>
      <c r="B232" s="132"/>
      <c r="C232" s="132"/>
      <c r="D232" s="132"/>
      <c r="E232" s="158"/>
      <c r="F232" s="132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8.75" customHeight="1" x14ac:dyDescent="0.35">
      <c r="A233" s="157"/>
      <c r="B233" s="132"/>
      <c r="C233" s="132"/>
      <c r="D233" s="132"/>
      <c r="E233" s="158"/>
      <c r="F233" s="132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8.75" customHeight="1" x14ac:dyDescent="0.35">
      <c r="A234" s="157"/>
      <c r="B234" s="132"/>
      <c r="C234" s="132"/>
      <c r="D234" s="132"/>
      <c r="E234" s="158"/>
      <c r="F234" s="132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8.75" customHeight="1" x14ac:dyDescent="0.35">
      <c r="A235" s="157"/>
      <c r="B235" s="132"/>
      <c r="C235" s="132"/>
      <c r="D235" s="132"/>
      <c r="E235" s="158"/>
      <c r="F235" s="132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8.75" customHeight="1" x14ac:dyDescent="0.35">
      <c r="A236" s="157"/>
      <c r="B236" s="132"/>
      <c r="C236" s="132"/>
      <c r="D236" s="132"/>
      <c r="E236" s="158"/>
      <c r="F236" s="132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8.75" customHeight="1" x14ac:dyDescent="0.35">
      <c r="A237" s="157"/>
      <c r="B237" s="132"/>
      <c r="C237" s="132"/>
      <c r="D237" s="132"/>
      <c r="E237" s="158"/>
      <c r="F237" s="132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8.75" customHeight="1" x14ac:dyDescent="0.35">
      <c r="A238" s="157"/>
      <c r="B238" s="132"/>
      <c r="C238" s="132"/>
      <c r="D238" s="132"/>
      <c r="E238" s="158"/>
      <c r="F238" s="132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8.75" customHeight="1" x14ac:dyDescent="0.35">
      <c r="A239" s="157"/>
      <c r="B239" s="132"/>
      <c r="C239" s="132"/>
      <c r="D239" s="132"/>
      <c r="E239" s="158"/>
      <c r="F239" s="132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8.75" customHeight="1" x14ac:dyDescent="0.35">
      <c r="A240" s="157"/>
      <c r="B240" s="132"/>
      <c r="C240" s="132"/>
      <c r="D240" s="132"/>
      <c r="E240" s="158"/>
      <c r="F240" s="132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8.75" customHeight="1" x14ac:dyDescent="0.35">
      <c r="A241" s="157"/>
      <c r="B241" s="132"/>
      <c r="C241" s="132"/>
      <c r="D241" s="132"/>
      <c r="E241" s="158"/>
      <c r="F241" s="132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8.75" customHeight="1" x14ac:dyDescent="0.35">
      <c r="A242" s="157"/>
      <c r="B242" s="132"/>
      <c r="C242" s="132"/>
      <c r="D242" s="132"/>
      <c r="E242" s="158"/>
      <c r="F242" s="132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8.75" customHeight="1" x14ac:dyDescent="0.35">
      <c r="A243" s="157"/>
      <c r="B243" s="132"/>
      <c r="C243" s="132"/>
      <c r="D243" s="132"/>
      <c r="E243" s="158"/>
      <c r="F243" s="132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8.75" customHeight="1" x14ac:dyDescent="0.35">
      <c r="A244" s="157"/>
      <c r="B244" s="132"/>
      <c r="C244" s="132"/>
      <c r="D244" s="132"/>
      <c r="E244" s="158"/>
      <c r="F244" s="132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8.75" customHeight="1" x14ac:dyDescent="0.35">
      <c r="A245" s="157"/>
      <c r="B245" s="132"/>
      <c r="C245" s="132"/>
      <c r="D245" s="132"/>
      <c r="E245" s="158"/>
      <c r="F245" s="132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8.75" customHeight="1" x14ac:dyDescent="0.35">
      <c r="A246" s="157"/>
      <c r="B246" s="132"/>
      <c r="C246" s="132"/>
      <c r="D246" s="132"/>
      <c r="E246" s="158"/>
      <c r="F246" s="132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8.75" customHeight="1" x14ac:dyDescent="0.35">
      <c r="A247" s="157"/>
      <c r="B247" s="132"/>
      <c r="C247" s="132"/>
      <c r="D247" s="132"/>
      <c r="E247" s="158"/>
      <c r="F247" s="132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8.75" customHeight="1" x14ac:dyDescent="0.35">
      <c r="A248" s="157"/>
      <c r="B248" s="132"/>
      <c r="C248" s="132"/>
      <c r="D248" s="132"/>
      <c r="E248" s="158"/>
      <c r="F248" s="132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8.75" customHeight="1" x14ac:dyDescent="0.35">
      <c r="A249" s="157"/>
      <c r="B249" s="132"/>
      <c r="C249" s="132"/>
      <c r="D249" s="132"/>
      <c r="E249" s="158"/>
      <c r="F249" s="132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8.75" customHeight="1" x14ac:dyDescent="0.35">
      <c r="A250" s="157"/>
      <c r="B250" s="132"/>
      <c r="C250" s="132"/>
      <c r="D250" s="132"/>
      <c r="E250" s="158"/>
      <c r="F250" s="132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8.75" customHeight="1" x14ac:dyDescent="0.35">
      <c r="A251" s="157"/>
      <c r="B251" s="132"/>
      <c r="C251" s="132"/>
      <c r="D251" s="132"/>
      <c r="E251" s="158"/>
      <c r="F251" s="132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8.75" customHeight="1" x14ac:dyDescent="0.35">
      <c r="A252" s="157"/>
      <c r="B252" s="132"/>
      <c r="C252" s="132"/>
      <c r="D252" s="132"/>
      <c r="E252" s="158"/>
      <c r="F252" s="132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8.75" customHeight="1" x14ac:dyDescent="0.35">
      <c r="A253" s="157"/>
      <c r="B253" s="132"/>
      <c r="C253" s="132"/>
      <c r="D253" s="132"/>
      <c r="E253" s="158"/>
      <c r="F253" s="132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8.75" customHeight="1" x14ac:dyDescent="0.35">
      <c r="A254" s="157"/>
      <c r="B254" s="132"/>
      <c r="C254" s="132"/>
      <c r="D254" s="132"/>
      <c r="E254" s="158"/>
      <c r="F254" s="132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8.75" customHeight="1" x14ac:dyDescent="0.35">
      <c r="A255" s="157"/>
      <c r="B255" s="132"/>
      <c r="C255" s="132"/>
      <c r="D255" s="132"/>
      <c r="E255" s="158"/>
      <c r="F255" s="132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8.75" customHeight="1" x14ac:dyDescent="0.35">
      <c r="A256" s="157"/>
      <c r="B256" s="132"/>
      <c r="C256" s="132"/>
      <c r="D256" s="132"/>
      <c r="E256" s="158"/>
      <c r="F256" s="132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8.75" customHeight="1" x14ac:dyDescent="0.35">
      <c r="A257" s="157"/>
      <c r="B257" s="132"/>
      <c r="C257" s="132"/>
      <c r="D257" s="132"/>
      <c r="E257" s="158"/>
      <c r="F257" s="132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8.75" customHeight="1" x14ac:dyDescent="0.35">
      <c r="A258" s="157"/>
      <c r="B258" s="132"/>
      <c r="C258" s="132"/>
      <c r="D258" s="132"/>
      <c r="E258" s="158"/>
      <c r="F258" s="132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8.75" customHeight="1" x14ac:dyDescent="0.35">
      <c r="A259" s="157"/>
      <c r="B259" s="132"/>
      <c r="C259" s="132"/>
      <c r="D259" s="132"/>
      <c r="E259" s="158"/>
      <c r="F259" s="132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8.75" customHeight="1" x14ac:dyDescent="0.35">
      <c r="A260" s="157"/>
      <c r="B260" s="132"/>
      <c r="C260" s="132"/>
      <c r="D260" s="132"/>
      <c r="E260" s="158"/>
      <c r="F260" s="132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8.75" customHeight="1" x14ac:dyDescent="0.35">
      <c r="A261" s="157"/>
      <c r="B261" s="132"/>
      <c r="C261" s="132"/>
      <c r="D261" s="132"/>
      <c r="E261" s="158"/>
      <c r="F261" s="132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8.75" customHeight="1" x14ac:dyDescent="0.35">
      <c r="A262" s="157"/>
      <c r="B262" s="132"/>
      <c r="C262" s="132"/>
      <c r="D262" s="132"/>
      <c r="E262" s="158"/>
      <c r="F262" s="132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8.75" customHeight="1" x14ac:dyDescent="0.35">
      <c r="A263" s="157"/>
      <c r="B263" s="132"/>
      <c r="C263" s="132"/>
      <c r="D263" s="132"/>
      <c r="E263" s="158"/>
      <c r="F263" s="132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8.75" customHeight="1" x14ac:dyDescent="0.35">
      <c r="A264" s="157"/>
      <c r="B264" s="132"/>
      <c r="C264" s="132"/>
      <c r="D264" s="132"/>
      <c r="E264" s="158"/>
      <c r="F264" s="132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8.75" customHeight="1" x14ac:dyDescent="0.35">
      <c r="A265" s="157"/>
      <c r="B265" s="132"/>
      <c r="C265" s="132"/>
      <c r="D265" s="132"/>
      <c r="E265" s="158"/>
      <c r="F265" s="132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8.75" customHeight="1" x14ac:dyDescent="0.35">
      <c r="A266" s="157"/>
      <c r="B266" s="132"/>
      <c r="C266" s="132"/>
      <c r="D266" s="132"/>
      <c r="E266" s="158"/>
      <c r="F266" s="132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8.75" customHeight="1" x14ac:dyDescent="0.35">
      <c r="A267" s="157"/>
      <c r="B267" s="132"/>
      <c r="C267" s="132"/>
      <c r="D267" s="132"/>
      <c r="E267" s="158"/>
      <c r="F267" s="132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8.75" customHeight="1" x14ac:dyDescent="0.35">
      <c r="A268" s="157"/>
      <c r="B268" s="132"/>
      <c r="C268" s="132"/>
      <c r="D268" s="132"/>
      <c r="E268" s="158"/>
      <c r="F268" s="132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8.75" customHeight="1" x14ac:dyDescent="0.35">
      <c r="A269" s="157"/>
      <c r="B269" s="132"/>
      <c r="C269" s="132"/>
      <c r="D269" s="132"/>
      <c r="E269" s="158"/>
      <c r="F269" s="132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8.75" customHeight="1" x14ac:dyDescent="0.35">
      <c r="A270" s="157"/>
      <c r="B270" s="132"/>
      <c r="C270" s="132"/>
      <c r="D270" s="132"/>
      <c r="E270" s="158"/>
      <c r="F270" s="132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8.75" customHeight="1" x14ac:dyDescent="0.35">
      <c r="A271" s="157"/>
      <c r="B271" s="132"/>
      <c r="C271" s="132"/>
      <c r="D271" s="132"/>
      <c r="E271" s="158"/>
      <c r="F271" s="132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8.75" customHeight="1" x14ac:dyDescent="0.35">
      <c r="A272" s="157"/>
      <c r="B272" s="132"/>
      <c r="C272" s="132"/>
      <c r="D272" s="132"/>
      <c r="E272" s="158"/>
      <c r="F272" s="132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8.75" customHeight="1" x14ac:dyDescent="0.35">
      <c r="A273" s="157"/>
      <c r="B273" s="132"/>
      <c r="C273" s="132"/>
      <c r="D273" s="132"/>
      <c r="E273" s="158"/>
      <c r="F273" s="132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8.75" customHeight="1" x14ac:dyDescent="0.35">
      <c r="A274" s="157"/>
      <c r="B274" s="132"/>
      <c r="C274" s="132"/>
      <c r="D274" s="132"/>
      <c r="E274" s="158"/>
      <c r="F274" s="132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8.75" customHeight="1" x14ac:dyDescent="0.35">
      <c r="A275" s="157"/>
      <c r="B275" s="132"/>
      <c r="C275" s="132"/>
      <c r="D275" s="132"/>
      <c r="E275" s="158"/>
      <c r="F275" s="132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8.75" customHeight="1" x14ac:dyDescent="0.35">
      <c r="A276" s="157"/>
      <c r="B276" s="132"/>
      <c r="C276" s="132"/>
      <c r="D276" s="132"/>
      <c r="E276" s="158"/>
      <c r="F276" s="132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8.75" customHeight="1" x14ac:dyDescent="0.35">
      <c r="A277" s="157"/>
      <c r="B277" s="132"/>
      <c r="C277" s="132"/>
      <c r="D277" s="132"/>
      <c r="E277" s="158"/>
      <c r="F277" s="132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8.75" customHeight="1" x14ac:dyDescent="0.35">
      <c r="A278" s="157"/>
      <c r="B278" s="132"/>
      <c r="C278" s="132"/>
      <c r="D278" s="132"/>
      <c r="E278" s="158"/>
      <c r="F278" s="132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8.75" customHeight="1" x14ac:dyDescent="0.35">
      <c r="A279" s="157"/>
      <c r="B279" s="132"/>
      <c r="C279" s="132"/>
      <c r="D279" s="132"/>
      <c r="E279" s="158"/>
      <c r="F279" s="132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8.75" customHeight="1" x14ac:dyDescent="0.35">
      <c r="A280" s="157"/>
      <c r="B280" s="132"/>
      <c r="C280" s="132"/>
      <c r="D280" s="132"/>
      <c r="E280" s="158"/>
      <c r="F280" s="132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8.75" customHeight="1" x14ac:dyDescent="0.35">
      <c r="A281" s="157"/>
      <c r="B281" s="132"/>
      <c r="C281" s="132"/>
      <c r="D281" s="132"/>
      <c r="E281" s="158"/>
      <c r="F281" s="132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8.75" customHeight="1" x14ac:dyDescent="0.35">
      <c r="A282" s="157"/>
      <c r="B282" s="132"/>
      <c r="C282" s="132"/>
      <c r="D282" s="132"/>
      <c r="E282" s="158"/>
      <c r="F282" s="132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8.75" customHeight="1" x14ac:dyDescent="0.35">
      <c r="A283" s="157"/>
      <c r="B283" s="132"/>
      <c r="C283" s="132"/>
      <c r="D283" s="132"/>
      <c r="E283" s="158"/>
      <c r="F283" s="132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8.75" customHeight="1" x14ac:dyDescent="0.35">
      <c r="A284" s="157"/>
      <c r="B284" s="132"/>
      <c r="C284" s="132"/>
      <c r="D284" s="132"/>
      <c r="E284" s="158"/>
      <c r="F284" s="132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8.75" customHeight="1" x14ac:dyDescent="0.35">
      <c r="A285" s="157"/>
      <c r="B285" s="132"/>
      <c r="C285" s="132"/>
      <c r="D285" s="132"/>
      <c r="E285" s="158"/>
      <c r="F285" s="132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8.75" customHeight="1" x14ac:dyDescent="0.35">
      <c r="A286" s="157"/>
      <c r="B286" s="132"/>
      <c r="C286" s="132"/>
      <c r="D286" s="132"/>
      <c r="E286" s="158"/>
      <c r="F286" s="132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8.75" customHeight="1" x14ac:dyDescent="0.35">
      <c r="A287" s="157"/>
      <c r="B287" s="132"/>
      <c r="C287" s="132"/>
      <c r="D287" s="132"/>
      <c r="E287" s="158"/>
      <c r="F287" s="132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8.75" customHeight="1" x14ac:dyDescent="0.35">
      <c r="A288" s="157"/>
      <c r="B288" s="132"/>
      <c r="C288" s="132"/>
      <c r="D288" s="132"/>
      <c r="E288" s="158"/>
      <c r="F288" s="132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8.75" customHeight="1" x14ac:dyDescent="0.35">
      <c r="A289" s="157"/>
      <c r="B289" s="132"/>
      <c r="C289" s="132"/>
      <c r="D289" s="132"/>
      <c r="E289" s="158"/>
      <c r="F289" s="132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8.75" customHeight="1" x14ac:dyDescent="0.35">
      <c r="A290" s="157"/>
      <c r="B290" s="132"/>
      <c r="C290" s="132"/>
      <c r="D290" s="132"/>
      <c r="E290" s="158"/>
      <c r="F290" s="132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8.75" customHeight="1" x14ac:dyDescent="0.35">
      <c r="A291" s="157"/>
      <c r="B291" s="132"/>
      <c r="C291" s="132"/>
      <c r="D291" s="132"/>
      <c r="E291" s="158"/>
      <c r="F291" s="132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8.75" customHeight="1" x14ac:dyDescent="0.35">
      <c r="A292" s="157"/>
      <c r="B292" s="132"/>
      <c r="C292" s="132"/>
      <c r="D292" s="132"/>
      <c r="E292" s="158"/>
      <c r="F292" s="132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8.75" customHeight="1" x14ac:dyDescent="0.35">
      <c r="A293" s="157"/>
      <c r="B293" s="132"/>
      <c r="C293" s="132"/>
      <c r="D293" s="132"/>
      <c r="E293" s="158"/>
      <c r="F293" s="132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8.75" customHeight="1" x14ac:dyDescent="0.35">
      <c r="A294" s="157"/>
      <c r="B294" s="132"/>
      <c r="C294" s="132"/>
      <c r="D294" s="132"/>
      <c r="E294" s="158"/>
      <c r="F294" s="132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8.75" customHeight="1" x14ac:dyDescent="0.35">
      <c r="A295" s="157"/>
      <c r="B295" s="132"/>
      <c r="C295" s="132"/>
      <c r="D295" s="132"/>
      <c r="E295" s="158"/>
      <c r="F295" s="132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8.75" customHeight="1" x14ac:dyDescent="0.35">
      <c r="A296" s="157"/>
      <c r="B296" s="132"/>
      <c r="C296" s="132"/>
      <c r="D296" s="132"/>
      <c r="E296" s="158"/>
      <c r="F296" s="132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8.75" customHeight="1" x14ac:dyDescent="0.35">
      <c r="A297" s="157"/>
      <c r="B297" s="132"/>
      <c r="C297" s="132"/>
      <c r="D297" s="132"/>
      <c r="E297" s="158"/>
      <c r="F297" s="132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8.75" customHeight="1" x14ac:dyDescent="0.35">
      <c r="A298" s="157"/>
      <c r="B298" s="132"/>
      <c r="C298" s="132"/>
      <c r="D298" s="132"/>
      <c r="E298" s="158"/>
      <c r="F298" s="132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8.75" customHeight="1" x14ac:dyDescent="0.35">
      <c r="A299" s="157"/>
      <c r="B299" s="132"/>
      <c r="C299" s="132"/>
      <c r="D299" s="132"/>
      <c r="E299" s="158"/>
      <c r="F299" s="132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8.75" customHeight="1" x14ac:dyDescent="0.35">
      <c r="A300" s="157"/>
      <c r="B300" s="132"/>
      <c r="C300" s="132"/>
      <c r="D300" s="132"/>
      <c r="E300" s="158"/>
      <c r="F300" s="132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8.75" customHeight="1" x14ac:dyDescent="0.35">
      <c r="A301" s="157"/>
      <c r="B301" s="132"/>
      <c r="C301" s="132"/>
      <c r="D301" s="132"/>
      <c r="E301" s="158"/>
      <c r="F301" s="132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8.75" customHeight="1" x14ac:dyDescent="0.35">
      <c r="A302" s="157"/>
      <c r="B302" s="132"/>
      <c r="C302" s="132"/>
      <c r="D302" s="132"/>
      <c r="E302" s="158"/>
      <c r="F302" s="132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8.75" customHeight="1" x14ac:dyDescent="0.35">
      <c r="A303" s="157"/>
      <c r="B303" s="132"/>
      <c r="C303" s="132"/>
      <c r="D303" s="132"/>
      <c r="E303" s="158"/>
      <c r="F303" s="132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8.75" customHeight="1" x14ac:dyDescent="0.35">
      <c r="A304" s="157"/>
      <c r="B304" s="132"/>
      <c r="C304" s="132"/>
      <c r="D304" s="132"/>
      <c r="E304" s="158"/>
      <c r="F304" s="132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8.75" customHeight="1" x14ac:dyDescent="0.35">
      <c r="A305" s="157"/>
      <c r="B305" s="132"/>
      <c r="C305" s="132"/>
      <c r="D305" s="132"/>
      <c r="E305" s="158"/>
      <c r="F305" s="132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8.75" customHeight="1" x14ac:dyDescent="0.35">
      <c r="A306" s="157"/>
      <c r="B306" s="132"/>
      <c r="C306" s="132"/>
      <c r="D306" s="132"/>
      <c r="E306" s="158"/>
      <c r="F306" s="132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8.75" customHeight="1" x14ac:dyDescent="0.35">
      <c r="A307" s="157"/>
      <c r="B307" s="132"/>
      <c r="C307" s="132"/>
      <c r="D307" s="132"/>
      <c r="E307" s="158"/>
      <c r="F307" s="132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8.75" customHeight="1" x14ac:dyDescent="0.35">
      <c r="A308" s="157"/>
      <c r="B308" s="132"/>
      <c r="C308" s="132"/>
      <c r="D308" s="132"/>
      <c r="E308" s="158"/>
      <c r="F308" s="132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8.75" customHeight="1" x14ac:dyDescent="0.35">
      <c r="A309" s="157"/>
      <c r="B309" s="132"/>
      <c r="C309" s="132"/>
      <c r="D309" s="132"/>
      <c r="E309" s="158"/>
      <c r="F309" s="132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8.75" customHeight="1" x14ac:dyDescent="0.35">
      <c r="A310" s="157"/>
      <c r="B310" s="132"/>
      <c r="C310" s="132"/>
      <c r="D310" s="132"/>
      <c r="E310" s="158"/>
      <c r="F310" s="132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8.75" customHeight="1" x14ac:dyDescent="0.35">
      <c r="A311" s="157"/>
      <c r="B311" s="132"/>
      <c r="C311" s="132"/>
      <c r="D311" s="132"/>
      <c r="E311" s="158"/>
      <c r="F311" s="132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8.75" customHeight="1" x14ac:dyDescent="0.35">
      <c r="A312" s="157"/>
      <c r="B312" s="132"/>
      <c r="C312" s="132"/>
      <c r="D312" s="132"/>
      <c r="E312" s="158"/>
      <c r="F312" s="132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8.75" customHeight="1" x14ac:dyDescent="0.35">
      <c r="A313" s="157"/>
      <c r="B313" s="132"/>
      <c r="C313" s="132"/>
      <c r="D313" s="132"/>
      <c r="E313" s="158"/>
      <c r="F313" s="132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8.75" customHeight="1" x14ac:dyDescent="0.35">
      <c r="A314" s="157"/>
      <c r="B314" s="132"/>
      <c r="C314" s="132"/>
      <c r="D314" s="132"/>
      <c r="E314" s="158"/>
      <c r="F314" s="132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8.75" customHeight="1" x14ac:dyDescent="0.35">
      <c r="A315" s="157"/>
      <c r="B315" s="132"/>
      <c r="C315" s="132"/>
      <c r="D315" s="132"/>
      <c r="E315" s="158"/>
      <c r="F315" s="132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8.75" customHeight="1" x14ac:dyDescent="0.35">
      <c r="A316" s="157"/>
      <c r="B316" s="132"/>
      <c r="C316" s="132"/>
      <c r="D316" s="132"/>
      <c r="E316" s="158"/>
      <c r="F316" s="132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8.75" customHeight="1" x14ac:dyDescent="0.35">
      <c r="A317" s="157"/>
      <c r="B317" s="132"/>
      <c r="C317" s="132"/>
      <c r="D317" s="132"/>
      <c r="E317" s="158"/>
      <c r="F317" s="132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8.75" customHeight="1" x14ac:dyDescent="0.35">
      <c r="A318" s="157"/>
      <c r="B318" s="132"/>
      <c r="C318" s="132"/>
      <c r="D318" s="132"/>
      <c r="E318" s="158"/>
      <c r="F318" s="132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8.75" customHeight="1" x14ac:dyDescent="0.35">
      <c r="A319" s="157"/>
      <c r="B319" s="132"/>
      <c r="C319" s="132"/>
      <c r="D319" s="132"/>
      <c r="E319" s="158"/>
      <c r="F319" s="132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8.75" customHeight="1" x14ac:dyDescent="0.35">
      <c r="A320" s="157"/>
      <c r="B320" s="132"/>
      <c r="C320" s="132"/>
      <c r="D320" s="132"/>
      <c r="E320" s="158"/>
      <c r="F320" s="132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8.75" customHeight="1" x14ac:dyDescent="0.35">
      <c r="A321" s="157"/>
      <c r="B321" s="132"/>
      <c r="C321" s="132"/>
      <c r="D321" s="132"/>
      <c r="E321" s="158"/>
      <c r="F321" s="132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8.75" customHeight="1" x14ac:dyDescent="0.35">
      <c r="A322" s="157"/>
      <c r="B322" s="132"/>
      <c r="C322" s="132"/>
      <c r="D322" s="132"/>
      <c r="E322" s="158"/>
      <c r="F322" s="132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8.75" customHeight="1" x14ac:dyDescent="0.35">
      <c r="A323" s="157"/>
      <c r="B323" s="132"/>
      <c r="C323" s="132"/>
      <c r="D323" s="132"/>
      <c r="E323" s="158"/>
      <c r="F323" s="132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8.75" customHeight="1" x14ac:dyDescent="0.35">
      <c r="A324" s="157"/>
      <c r="B324" s="132"/>
      <c r="C324" s="132"/>
      <c r="D324" s="132"/>
      <c r="E324" s="158"/>
      <c r="F324" s="132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8.75" customHeight="1" x14ac:dyDescent="0.35">
      <c r="A325" s="157"/>
      <c r="B325" s="132"/>
      <c r="C325" s="132"/>
      <c r="D325" s="132"/>
      <c r="E325" s="158"/>
      <c r="F325" s="132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8.75" customHeight="1" x14ac:dyDescent="0.35">
      <c r="A326" s="157"/>
      <c r="B326" s="132"/>
      <c r="C326" s="132"/>
      <c r="D326" s="132"/>
      <c r="E326" s="158"/>
      <c r="F326" s="132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8.75" customHeight="1" x14ac:dyDescent="0.35">
      <c r="A327" s="157"/>
      <c r="B327" s="132"/>
      <c r="C327" s="132"/>
      <c r="D327" s="132"/>
      <c r="E327" s="158"/>
      <c r="F327" s="132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8.75" customHeight="1" x14ac:dyDescent="0.35">
      <c r="A328" s="157"/>
      <c r="B328" s="132"/>
      <c r="C328" s="132"/>
      <c r="D328" s="132"/>
      <c r="E328" s="158"/>
      <c r="F328" s="132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8.75" customHeight="1" x14ac:dyDescent="0.35">
      <c r="A329" s="157"/>
      <c r="B329" s="132"/>
      <c r="C329" s="132"/>
      <c r="D329" s="132"/>
      <c r="E329" s="158"/>
      <c r="F329" s="132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8.75" customHeight="1" x14ac:dyDescent="0.35">
      <c r="A330" s="157"/>
      <c r="B330" s="132"/>
      <c r="C330" s="132"/>
      <c r="D330" s="132"/>
      <c r="E330" s="158"/>
      <c r="F330" s="132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8.75" customHeight="1" x14ac:dyDescent="0.35">
      <c r="A331" s="157"/>
      <c r="B331" s="132"/>
      <c r="C331" s="132"/>
      <c r="D331" s="132"/>
      <c r="E331" s="158"/>
      <c r="F331" s="132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8.75" customHeight="1" x14ac:dyDescent="0.35">
      <c r="A332" s="157"/>
      <c r="B332" s="132"/>
      <c r="C332" s="132"/>
      <c r="D332" s="132"/>
      <c r="E332" s="158"/>
      <c r="F332" s="132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8.75" customHeight="1" x14ac:dyDescent="0.35">
      <c r="A333" s="157"/>
      <c r="B333" s="132"/>
      <c r="C333" s="132"/>
      <c r="D333" s="132"/>
      <c r="E333" s="158"/>
      <c r="F333" s="132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8.75" customHeight="1" x14ac:dyDescent="0.35">
      <c r="A334" s="157"/>
      <c r="B334" s="132"/>
      <c r="C334" s="132"/>
      <c r="D334" s="132"/>
      <c r="E334" s="158"/>
      <c r="F334" s="132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8.75" customHeight="1" x14ac:dyDescent="0.35">
      <c r="A335" s="157"/>
      <c r="B335" s="132"/>
      <c r="C335" s="132"/>
      <c r="D335" s="132"/>
      <c r="E335" s="158"/>
      <c r="F335" s="132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8.75" customHeight="1" x14ac:dyDescent="0.35">
      <c r="A336" s="157"/>
      <c r="B336" s="132"/>
      <c r="C336" s="132"/>
      <c r="D336" s="132"/>
      <c r="E336" s="158"/>
      <c r="F336" s="132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8.75" customHeight="1" x14ac:dyDescent="0.35">
      <c r="A337" s="157"/>
      <c r="B337" s="132"/>
      <c r="C337" s="132"/>
      <c r="D337" s="132"/>
      <c r="E337" s="158"/>
      <c r="F337" s="132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8.75" customHeight="1" x14ac:dyDescent="0.35">
      <c r="A338" s="157"/>
      <c r="B338" s="132"/>
      <c r="C338" s="132"/>
      <c r="D338" s="132"/>
      <c r="E338" s="158"/>
      <c r="F338" s="132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8.75" customHeight="1" x14ac:dyDescent="0.35">
      <c r="A339" s="157"/>
      <c r="B339" s="132"/>
      <c r="C339" s="132"/>
      <c r="D339" s="132"/>
      <c r="E339" s="158"/>
      <c r="F339" s="132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8.75" customHeight="1" x14ac:dyDescent="0.35">
      <c r="A340" s="157"/>
      <c r="B340" s="132"/>
      <c r="C340" s="132"/>
      <c r="D340" s="132"/>
      <c r="E340" s="158"/>
      <c r="F340" s="132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8.75" customHeight="1" x14ac:dyDescent="0.35">
      <c r="A341" s="157"/>
      <c r="B341" s="132"/>
      <c r="C341" s="132"/>
      <c r="D341" s="132"/>
      <c r="E341" s="158"/>
      <c r="F341" s="132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8.75" customHeight="1" x14ac:dyDescent="0.35">
      <c r="A342" s="157"/>
      <c r="B342" s="132"/>
      <c r="C342" s="132"/>
      <c r="D342" s="132"/>
      <c r="E342" s="158"/>
      <c r="F342" s="132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8.75" customHeight="1" x14ac:dyDescent="0.35">
      <c r="A343" s="157"/>
      <c r="B343" s="132"/>
      <c r="C343" s="132"/>
      <c r="D343" s="132"/>
      <c r="E343" s="158"/>
      <c r="F343" s="132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8.75" customHeight="1" x14ac:dyDescent="0.35">
      <c r="A344" s="157"/>
      <c r="B344" s="132"/>
      <c r="C344" s="132"/>
      <c r="D344" s="132"/>
      <c r="E344" s="158"/>
      <c r="F344" s="132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8.75" customHeight="1" x14ac:dyDescent="0.35">
      <c r="A345" s="157"/>
      <c r="B345" s="132"/>
      <c r="C345" s="132"/>
      <c r="D345" s="132"/>
      <c r="E345" s="158"/>
      <c r="F345" s="132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8.75" customHeight="1" x14ac:dyDescent="0.35">
      <c r="A346" s="157"/>
      <c r="B346" s="132"/>
      <c r="C346" s="132"/>
      <c r="D346" s="132"/>
      <c r="E346" s="158"/>
      <c r="F346" s="132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8.75" customHeight="1" x14ac:dyDescent="0.35">
      <c r="A347" s="157"/>
      <c r="B347" s="132"/>
      <c r="C347" s="132"/>
      <c r="D347" s="132"/>
      <c r="E347" s="158"/>
      <c r="F347" s="132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8.75" customHeight="1" x14ac:dyDescent="0.35">
      <c r="A348" s="157"/>
      <c r="B348" s="132"/>
      <c r="C348" s="132"/>
      <c r="D348" s="132"/>
      <c r="E348" s="158"/>
      <c r="F348" s="132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8.75" customHeight="1" x14ac:dyDescent="0.35">
      <c r="A349" s="157"/>
      <c r="B349" s="132"/>
      <c r="C349" s="132"/>
      <c r="D349" s="132"/>
      <c r="E349" s="158"/>
      <c r="F349" s="132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8.75" customHeight="1" x14ac:dyDescent="0.35">
      <c r="A350" s="157"/>
      <c r="B350" s="132"/>
      <c r="C350" s="132"/>
      <c r="D350" s="132"/>
      <c r="E350" s="158"/>
      <c r="F350" s="132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8.75" customHeight="1" x14ac:dyDescent="0.35">
      <c r="A351" s="157"/>
      <c r="B351" s="132"/>
      <c r="C351" s="132"/>
      <c r="D351" s="132"/>
      <c r="E351" s="158"/>
      <c r="F351" s="132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8.75" customHeight="1" x14ac:dyDescent="0.35">
      <c r="A352" s="157"/>
      <c r="B352" s="132"/>
      <c r="C352" s="132"/>
      <c r="D352" s="132"/>
      <c r="E352" s="158"/>
      <c r="F352" s="132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8.75" customHeight="1" x14ac:dyDescent="0.35">
      <c r="A353" s="157"/>
      <c r="B353" s="132"/>
      <c r="C353" s="132"/>
      <c r="D353" s="132"/>
      <c r="E353" s="158"/>
      <c r="F353" s="132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8.75" customHeight="1" x14ac:dyDescent="0.35">
      <c r="A354" s="157"/>
      <c r="B354" s="132"/>
      <c r="C354" s="132"/>
      <c r="D354" s="132"/>
      <c r="E354" s="158"/>
      <c r="F354" s="132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8.75" customHeight="1" x14ac:dyDescent="0.35">
      <c r="A355" s="157"/>
      <c r="B355" s="132"/>
      <c r="C355" s="132"/>
      <c r="D355" s="132"/>
      <c r="E355" s="158"/>
      <c r="F355" s="132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8.75" customHeight="1" x14ac:dyDescent="0.35">
      <c r="A356" s="157"/>
      <c r="B356" s="132"/>
      <c r="C356" s="132"/>
      <c r="D356" s="132"/>
      <c r="E356" s="158"/>
      <c r="F356" s="132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8.75" customHeight="1" x14ac:dyDescent="0.35">
      <c r="A357" s="157"/>
      <c r="B357" s="132"/>
      <c r="C357" s="132"/>
      <c r="D357" s="132"/>
      <c r="E357" s="158"/>
      <c r="F357" s="132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8.75" customHeight="1" x14ac:dyDescent="0.35">
      <c r="A358" s="157"/>
      <c r="B358" s="132"/>
      <c r="C358" s="132"/>
      <c r="D358" s="132"/>
      <c r="E358" s="158"/>
      <c r="F358" s="132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8.75" customHeight="1" x14ac:dyDescent="0.35">
      <c r="A359" s="157"/>
      <c r="B359" s="132"/>
      <c r="C359" s="132"/>
      <c r="D359" s="132"/>
      <c r="E359" s="158"/>
      <c r="F359" s="132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8.75" customHeight="1" x14ac:dyDescent="0.35">
      <c r="A360" s="157"/>
      <c r="B360" s="132"/>
      <c r="C360" s="132"/>
      <c r="D360" s="132"/>
      <c r="E360" s="158"/>
      <c r="F360" s="132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8.75" customHeight="1" x14ac:dyDescent="0.35">
      <c r="A361" s="157"/>
      <c r="B361" s="132"/>
      <c r="C361" s="132"/>
      <c r="D361" s="132"/>
      <c r="E361" s="158"/>
      <c r="F361" s="132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8.75" customHeight="1" x14ac:dyDescent="0.35">
      <c r="A362" s="157"/>
      <c r="B362" s="132"/>
      <c r="C362" s="132"/>
      <c r="D362" s="132"/>
      <c r="E362" s="158"/>
      <c r="F362" s="132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8.75" customHeight="1" x14ac:dyDescent="0.35">
      <c r="A363" s="157"/>
      <c r="B363" s="132"/>
      <c r="C363" s="132"/>
      <c r="D363" s="132"/>
      <c r="E363" s="158"/>
      <c r="F363" s="132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8.75" customHeight="1" x14ac:dyDescent="0.35">
      <c r="A364" s="157"/>
      <c r="B364" s="132"/>
      <c r="C364" s="132"/>
      <c r="D364" s="132"/>
      <c r="E364" s="158"/>
      <c r="F364" s="132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8.75" customHeight="1" x14ac:dyDescent="0.35">
      <c r="A365" s="157"/>
      <c r="B365" s="132"/>
      <c r="C365" s="132"/>
      <c r="D365" s="132"/>
      <c r="E365" s="158"/>
      <c r="F365" s="132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8.75" customHeight="1" x14ac:dyDescent="0.35">
      <c r="A366" s="157"/>
      <c r="B366" s="132"/>
      <c r="C366" s="132"/>
      <c r="D366" s="132"/>
      <c r="E366" s="158"/>
      <c r="F366" s="132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8.75" customHeight="1" x14ac:dyDescent="0.35">
      <c r="A367" s="157"/>
      <c r="B367" s="132"/>
      <c r="C367" s="132"/>
      <c r="D367" s="132"/>
      <c r="E367" s="158"/>
      <c r="F367" s="132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8.75" customHeight="1" x14ac:dyDescent="0.35">
      <c r="A368" s="157"/>
      <c r="B368" s="132"/>
      <c r="C368" s="132"/>
      <c r="D368" s="132"/>
      <c r="E368" s="158"/>
      <c r="F368" s="132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8.75" customHeight="1" x14ac:dyDescent="0.35">
      <c r="A369" s="157"/>
      <c r="B369" s="132"/>
      <c r="C369" s="132"/>
      <c r="D369" s="132"/>
      <c r="E369" s="158"/>
      <c r="F369" s="132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8.75" customHeight="1" x14ac:dyDescent="0.35">
      <c r="A370" s="157"/>
      <c r="B370" s="132"/>
      <c r="C370" s="132"/>
      <c r="D370" s="132"/>
      <c r="E370" s="158"/>
      <c r="F370" s="132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8.75" customHeight="1" x14ac:dyDescent="0.35">
      <c r="A371" s="157"/>
      <c r="B371" s="132"/>
      <c r="C371" s="132"/>
      <c r="D371" s="132"/>
      <c r="E371" s="158"/>
      <c r="F371" s="132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8.75" customHeight="1" x14ac:dyDescent="0.35">
      <c r="A372" s="157"/>
      <c r="B372" s="132"/>
      <c r="C372" s="132"/>
      <c r="D372" s="132"/>
      <c r="E372" s="158"/>
      <c r="F372" s="132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8.75" customHeight="1" x14ac:dyDescent="0.35">
      <c r="A373" s="157"/>
      <c r="B373" s="132"/>
      <c r="C373" s="132"/>
      <c r="D373" s="132"/>
      <c r="E373" s="158"/>
      <c r="F373" s="132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8.75" customHeight="1" x14ac:dyDescent="0.35">
      <c r="A374" s="157"/>
      <c r="B374" s="132"/>
      <c r="C374" s="132"/>
      <c r="D374" s="132"/>
      <c r="E374" s="158"/>
      <c r="F374" s="132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8.75" customHeight="1" x14ac:dyDescent="0.35">
      <c r="A375" s="157"/>
      <c r="B375" s="132"/>
      <c r="C375" s="132"/>
      <c r="D375" s="132"/>
      <c r="E375" s="158"/>
      <c r="F375" s="132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8.75" customHeight="1" x14ac:dyDescent="0.35">
      <c r="A376" s="157"/>
      <c r="B376" s="132"/>
      <c r="C376" s="132"/>
      <c r="D376" s="132"/>
      <c r="E376" s="158"/>
      <c r="F376" s="132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8.75" customHeight="1" x14ac:dyDescent="0.35">
      <c r="A377" s="157"/>
      <c r="B377" s="132"/>
      <c r="C377" s="132"/>
      <c r="D377" s="132"/>
      <c r="E377" s="158"/>
      <c r="F377" s="132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8.75" customHeight="1" x14ac:dyDescent="0.35">
      <c r="A378" s="157"/>
      <c r="B378" s="132"/>
      <c r="C378" s="132"/>
      <c r="D378" s="132"/>
      <c r="E378" s="158"/>
      <c r="F378" s="132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8.75" customHeight="1" x14ac:dyDescent="0.35">
      <c r="A379" s="157"/>
      <c r="B379" s="132"/>
      <c r="C379" s="132"/>
      <c r="D379" s="132"/>
      <c r="E379" s="158"/>
      <c r="F379" s="132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8.75" customHeight="1" x14ac:dyDescent="0.35">
      <c r="A380" s="157"/>
      <c r="B380" s="132"/>
      <c r="C380" s="132"/>
      <c r="D380" s="132"/>
      <c r="E380" s="158"/>
      <c r="F380" s="132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8.75" customHeight="1" x14ac:dyDescent="0.35">
      <c r="A381" s="157"/>
      <c r="B381" s="132"/>
      <c r="C381" s="132"/>
      <c r="D381" s="132"/>
      <c r="E381" s="158"/>
      <c r="F381" s="132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8.75" customHeight="1" x14ac:dyDescent="0.35">
      <c r="A382" s="157"/>
      <c r="B382" s="132"/>
      <c r="C382" s="132"/>
      <c r="D382" s="132"/>
      <c r="E382" s="158"/>
      <c r="F382" s="132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8.75" customHeight="1" x14ac:dyDescent="0.35">
      <c r="A383" s="157"/>
      <c r="B383" s="132"/>
      <c r="C383" s="132"/>
      <c r="D383" s="132"/>
      <c r="E383" s="158"/>
      <c r="F383" s="132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8.75" customHeight="1" x14ac:dyDescent="0.35">
      <c r="A384" s="157"/>
      <c r="B384" s="132"/>
      <c r="C384" s="132"/>
      <c r="D384" s="132"/>
      <c r="E384" s="158"/>
      <c r="F384" s="132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8.75" customHeight="1" x14ac:dyDescent="0.35">
      <c r="A385" s="157"/>
      <c r="B385" s="132"/>
      <c r="C385" s="132"/>
      <c r="D385" s="132"/>
      <c r="E385" s="158"/>
      <c r="F385" s="132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8.75" customHeight="1" x14ac:dyDescent="0.35">
      <c r="A386" s="157"/>
      <c r="B386" s="132"/>
      <c r="C386" s="132"/>
      <c r="D386" s="132"/>
      <c r="E386" s="158"/>
      <c r="F386" s="132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8.75" customHeight="1" x14ac:dyDescent="0.35">
      <c r="A387" s="157"/>
      <c r="B387" s="132"/>
      <c r="C387" s="132"/>
      <c r="D387" s="132"/>
      <c r="E387" s="158"/>
      <c r="F387" s="132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8.75" customHeight="1" x14ac:dyDescent="0.35">
      <c r="A388" s="157"/>
      <c r="B388" s="132"/>
      <c r="C388" s="132"/>
      <c r="D388" s="132"/>
      <c r="E388" s="158"/>
      <c r="F388" s="132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8.75" customHeight="1" x14ac:dyDescent="0.35">
      <c r="A389" s="157"/>
      <c r="B389" s="132"/>
      <c r="C389" s="132"/>
      <c r="D389" s="132"/>
      <c r="E389" s="158"/>
      <c r="F389" s="132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8.75" customHeight="1" x14ac:dyDescent="0.35">
      <c r="A390" s="157"/>
      <c r="B390" s="132"/>
      <c r="C390" s="132"/>
      <c r="D390" s="132"/>
      <c r="E390" s="158"/>
      <c r="F390" s="132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8.75" customHeight="1" x14ac:dyDescent="0.35">
      <c r="A391" s="157"/>
      <c r="B391" s="132"/>
      <c r="C391" s="132"/>
      <c r="D391" s="132"/>
      <c r="E391" s="158"/>
      <c r="F391" s="132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8.75" customHeight="1" x14ac:dyDescent="0.35">
      <c r="A392" s="157"/>
      <c r="B392" s="132"/>
      <c r="C392" s="132"/>
      <c r="D392" s="132"/>
      <c r="E392" s="158"/>
      <c r="F392" s="132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8.75" customHeight="1" x14ac:dyDescent="0.35">
      <c r="A393" s="157"/>
      <c r="B393" s="132"/>
      <c r="C393" s="132"/>
      <c r="D393" s="132"/>
      <c r="E393" s="158"/>
      <c r="F393" s="132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8.75" customHeight="1" x14ac:dyDescent="0.35">
      <c r="A394" s="157"/>
      <c r="B394" s="132"/>
      <c r="C394" s="132"/>
      <c r="D394" s="132"/>
      <c r="E394" s="158"/>
      <c r="F394" s="132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8.75" customHeight="1" x14ac:dyDescent="0.35">
      <c r="A395" s="157"/>
      <c r="B395" s="132"/>
      <c r="C395" s="132"/>
      <c r="D395" s="132"/>
      <c r="E395" s="158"/>
      <c r="F395" s="132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8.75" customHeight="1" x14ac:dyDescent="0.35">
      <c r="A396" s="157"/>
      <c r="B396" s="132"/>
      <c r="C396" s="132"/>
      <c r="D396" s="132"/>
      <c r="E396" s="158"/>
      <c r="F396" s="132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8.75" customHeight="1" x14ac:dyDescent="0.35">
      <c r="A397" s="157"/>
      <c r="B397" s="132"/>
      <c r="C397" s="132"/>
      <c r="D397" s="132"/>
      <c r="E397" s="158"/>
      <c r="F397" s="132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8.75" customHeight="1" x14ac:dyDescent="0.35">
      <c r="A398" s="157"/>
      <c r="B398" s="132"/>
      <c r="C398" s="132"/>
      <c r="D398" s="132"/>
      <c r="E398" s="158"/>
      <c r="F398" s="132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8.75" customHeight="1" x14ac:dyDescent="0.35">
      <c r="A399" s="157"/>
      <c r="B399" s="132"/>
      <c r="C399" s="132"/>
      <c r="D399" s="132"/>
      <c r="E399" s="158"/>
      <c r="F399" s="132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8.75" customHeight="1" x14ac:dyDescent="0.35">
      <c r="A400" s="157"/>
      <c r="B400" s="132"/>
      <c r="C400" s="132"/>
      <c r="D400" s="132"/>
      <c r="E400" s="158"/>
      <c r="F400" s="132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8.75" customHeight="1" x14ac:dyDescent="0.35">
      <c r="A401" s="157"/>
      <c r="B401" s="132"/>
      <c r="C401" s="132"/>
      <c r="D401" s="132"/>
      <c r="E401" s="158"/>
      <c r="F401" s="132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8.75" customHeight="1" x14ac:dyDescent="0.35">
      <c r="A402" s="157"/>
      <c r="B402" s="132"/>
      <c r="C402" s="132"/>
      <c r="D402" s="132"/>
      <c r="E402" s="158"/>
      <c r="F402" s="132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8.75" customHeight="1" x14ac:dyDescent="0.35">
      <c r="A403" s="157"/>
      <c r="B403" s="132"/>
      <c r="C403" s="132"/>
      <c r="D403" s="132"/>
      <c r="E403" s="158"/>
      <c r="F403" s="132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8.75" customHeight="1" x14ac:dyDescent="0.35">
      <c r="A404" s="157"/>
      <c r="B404" s="132"/>
      <c r="C404" s="132"/>
      <c r="D404" s="132"/>
      <c r="E404" s="158"/>
      <c r="F404" s="132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8.75" customHeight="1" x14ac:dyDescent="0.35">
      <c r="A405" s="157"/>
      <c r="B405" s="132"/>
      <c r="C405" s="132"/>
      <c r="D405" s="132"/>
      <c r="E405" s="158"/>
      <c r="F405" s="132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8.75" customHeight="1" x14ac:dyDescent="0.35">
      <c r="A406" s="157"/>
      <c r="B406" s="132"/>
      <c r="C406" s="132"/>
      <c r="D406" s="132"/>
      <c r="E406" s="158"/>
      <c r="F406" s="132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8.75" customHeight="1" x14ac:dyDescent="0.35">
      <c r="A407" s="157"/>
      <c r="B407" s="132"/>
      <c r="C407" s="132"/>
      <c r="D407" s="132"/>
      <c r="E407" s="158"/>
      <c r="F407" s="132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8.75" customHeight="1" x14ac:dyDescent="0.35">
      <c r="A408" s="157"/>
      <c r="B408" s="132"/>
      <c r="C408" s="132"/>
      <c r="D408" s="132"/>
      <c r="E408" s="158"/>
      <c r="F408" s="132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8.75" customHeight="1" x14ac:dyDescent="0.35">
      <c r="A409" s="157"/>
      <c r="B409" s="132"/>
      <c r="C409" s="132"/>
      <c r="D409" s="132"/>
      <c r="E409" s="158"/>
      <c r="F409" s="132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8.75" customHeight="1" x14ac:dyDescent="0.35">
      <c r="A410" s="157"/>
      <c r="B410" s="132"/>
      <c r="C410" s="132"/>
      <c r="D410" s="132"/>
      <c r="E410" s="158"/>
      <c r="F410" s="132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8.75" customHeight="1" x14ac:dyDescent="0.35">
      <c r="A411" s="157"/>
      <c r="B411" s="132"/>
      <c r="C411" s="132"/>
      <c r="D411" s="132"/>
      <c r="E411" s="158"/>
      <c r="F411" s="132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8.75" customHeight="1" x14ac:dyDescent="0.35">
      <c r="A412" s="157"/>
      <c r="B412" s="132"/>
      <c r="C412" s="132"/>
      <c r="D412" s="132"/>
      <c r="E412" s="158"/>
      <c r="F412" s="132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8.75" customHeight="1" x14ac:dyDescent="0.35">
      <c r="A413" s="157"/>
      <c r="B413" s="132"/>
      <c r="C413" s="132"/>
      <c r="D413" s="132"/>
      <c r="E413" s="158"/>
      <c r="F413" s="132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8.75" customHeight="1" x14ac:dyDescent="0.35">
      <c r="A414" s="157"/>
      <c r="B414" s="132"/>
      <c r="C414" s="132"/>
      <c r="D414" s="132"/>
      <c r="E414" s="158"/>
      <c r="F414" s="132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8.75" customHeight="1" x14ac:dyDescent="0.35">
      <c r="A415" s="157"/>
      <c r="B415" s="132"/>
      <c r="C415" s="132"/>
      <c r="D415" s="132"/>
      <c r="E415" s="158"/>
      <c r="F415" s="132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8.75" customHeight="1" x14ac:dyDescent="0.35">
      <c r="A416" s="157"/>
      <c r="B416" s="132"/>
      <c r="C416" s="132"/>
      <c r="D416" s="132"/>
      <c r="E416" s="158"/>
      <c r="F416" s="132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8.75" customHeight="1" x14ac:dyDescent="0.35">
      <c r="A417" s="157"/>
      <c r="B417" s="132"/>
      <c r="C417" s="132"/>
      <c r="D417" s="132"/>
      <c r="E417" s="158"/>
      <c r="F417" s="132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8.75" customHeight="1" x14ac:dyDescent="0.35">
      <c r="A418" s="157"/>
      <c r="B418" s="132"/>
      <c r="C418" s="132"/>
      <c r="D418" s="132"/>
      <c r="E418" s="158"/>
      <c r="F418" s="132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8.75" customHeight="1" x14ac:dyDescent="0.35">
      <c r="A419" s="157"/>
      <c r="B419" s="132"/>
      <c r="C419" s="132"/>
      <c r="D419" s="132"/>
      <c r="E419" s="158"/>
      <c r="F419" s="132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8.75" customHeight="1" x14ac:dyDescent="0.35">
      <c r="A420" s="157"/>
      <c r="B420" s="132"/>
      <c r="C420" s="132"/>
      <c r="D420" s="132"/>
      <c r="E420" s="158"/>
      <c r="F420" s="132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8.75" customHeight="1" x14ac:dyDescent="0.35">
      <c r="A421" s="157"/>
      <c r="B421" s="132"/>
      <c r="C421" s="132"/>
      <c r="D421" s="132"/>
      <c r="E421" s="158"/>
      <c r="F421" s="132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8.75" customHeight="1" x14ac:dyDescent="0.35">
      <c r="A422" s="157"/>
      <c r="B422" s="132"/>
      <c r="C422" s="132"/>
      <c r="D422" s="132"/>
      <c r="E422" s="158"/>
      <c r="F422" s="132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8.75" customHeight="1" x14ac:dyDescent="0.35">
      <c r="A423" s="157"/>
      <c r="B423" s="132"/>
      <c r="C423" s="132"/>
      <c r="D423" s="132"/>
      <c r="E423" s="158"/>
      <c r="F423" s="132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8.75" customHeight="1" x14ac:dyDescent="0.35">
      <c r="A424" s="157"/>
      <c r="B424" s="132"/>
      <c r="C424" s="132"/>
      <c r="D424" s="132"/>
      <c r="E424" s="158"/>
      <c r="F424" s="132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8.75" customHeight="1" x14ac:dyDescent="0.35">
      <c r="A425" s="157"/>
      <c r="B425" s="132"/>
      <c r="C425" s="132"/>
      <c r="D425" s="132"/>
      <c r="E425" s="158"/>
      <c r="F425" s="132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8.75" customHeight="1" x14ac:dyDescent="0.35">
      <c r="A426" s="157"/>
      <c r="B426" s="132"/>
      <c r="C426" s="132"/>
      <c r="D426" s="132"/>
      <c r="E426" s="158"/>
      <c r="F426" s="132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8.75" customHeight="1" x14ac:dyDescent="0.35">
      <c r="A427" s="157"/>
      <c r="B427" s="132"/>
      <c r="C427" s="132"/>
      <c r="D427" s="132"/>
      <c r="E427" s="158"/>
      <c r="F427" s="132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8.75" customHeight="1" x14ac:dyDescent="0.35">
      <c r="A428" s="157"/>
      <c r="B428" s="132"/>
      <c r="C428" s="132"/>
      <c r="D428" s="132"/>
      <c r="E428" s="158"/>
      <c r="F428" s="132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8.75" customHeight="1" x14ac:dyDescent="0.35">
      <c r="A429" s="157"/>
      <c r="B429" s="132"/>
      <c r="C429" s="132"/>
      <c r="D429" s="132"/>
      <c r="E429" s="158"/>
      <c r="F429" s="132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8.75" customHeight="1" x14ac:dyDescent="0.35">
      <c r="A430" s="157"/>
      <c r="B430" s="132"/>
      <c r="C430" s="132"/>
      <c r="D430" s="132"/>
      <c r="E430" s="158"/>
      <c r="F430" s="132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8.75" customHeight="1" x14ac:dyDescent="0.35">
      <c r="A431" s="157"/>
      <c r="B431" s="132"/>
      <c r="C431" s="132"/>
      <c r="D431" s="132"/>
      <c r="E431" s="158"/>
      <c r="F431" s="132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8.75" customHeight="1" x14ac:dyDescent="0.35">
      <c r="A432" s="157"/>
      <c r="B432" s="132"/>
      <c r="C432" s="132"/>
      <c r="D432" s="132"/>
      <c r="E432" s="158"/>
      <c r="F432" s="132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8.75" customHeight="1" x14ac:dyDescent="0.35">
      <c r="A433" s="157"/>
      <c r="B433" s="132"/>
      <c r="C433" s="132"/>
      <c r="D433" s="132"/>
      <c r="E433" s="158"/>
      <c r="F433" s="132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8.75" customHeight="1" x14ac:dyDescent="0.35">
      <c r="A434" s="157"/>
      <c r="B434" s="132"/>
      <c r="C434" s="132"/>
      <c r="D434" s="132"/>
      <c r="E434" s="158"/>
      <c r="F434" s="132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8.75" customHeight="1" x14ac:dyDescent="0.35">
      <c r="A435" s="157"/>
      <c r="B435" s="132"/>
      <c r="C435" s="132"/>
      <c r="D435" s="132"/>
      <c r="E435" s="158"/>
      <c r="F435" s="132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8.75" customHeight="1" x14ac:dyDescent="0.35">
      <c r="A436" s="157"/>
      <c r="B436" s="132"/>
      <c r="C436" s="132"/>
      <c r="D436" s="132"/>
      <c r="E436" s="158"/>
      <c r="F436" s="132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8.75" customHeight="1" x14ac:dyDescent="0.35">
      <c r="A437" s="157"/>
      <c r="B437" s="132"/>
      <c r="C437" s="132"/>
      <c r="D437" s="132"/>
      <c r="E437" s="158"/>
      <c r="F437" s="132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8.75" customHeight="1" x14ac:dyDescent="0.35">
      <c r="A438" s="157"/>
      <c r="B438" s="132"/>
      <c r="C438" s="132"/>
      <c r="D438" s="132"/>
      <c r="E438" s="158"/>
      <c r="F438" s="132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8.75" customHeight="1" x14ac:dyDescent="0.35">
      <c r="A439" s="157"/>
      <c r="B439" s="132"/>
      <c r="C439" s="132"/>
      <c r="D439" s="132"/>
      <c r="E439" s="158"/>
      <c r="F439" s="132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8.75" customHeight="1" x14ac:dyDescent="0.35">
      <c r="A440" s="157"/>
      <c r="B440" s="132"/>
      <c r="C440" s="132"/>
      <c r="D440" s="132"/>
      <c r="E440" s="158"/>
      <c r="F440" s="132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8.75" customHeight="1" x14ac:dyDescent="0.35">
      <c r="A441" s="157"/>
      <c r="B441" s="132"/>
      <c r="C441" s="132"/>
      <c r="D441" s="132"/>
      <c r="E441" s="158"/>
      <c r="F441" s="132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8.75" customHeight="1" x14ac:dyDescent="0.35">
      <c r="A442" s="157"/>
      <c r="B442" s="132"/>
      <c r="C442" s="132"/>
      <c r="D442" s="132"/>
      <c r="E442" s="158"/>
      <c r="F442" s="132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8.75" customHeight="1" x14ac:dyDescent="0.35">
      <c r="A443" s="157"/>
      <c r="B443" s="132"/>
      <c r="C443" s="132"/>
      <c r="D443" s="132"/>
      <c r="E443" s="158"/>
      <c r="F443" s="132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8.75" customHeight="1" x14ac:dyDescent="0.35">
      <c r="A444" s="157"/>
      <c r="B444" s="132"/>
      <c r="C444" s="132"/>
      <c r="D444" s="132"/>
      <c r="E444" s="158"/>
      <c r="F444" s="132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8.75" customHeight="1" x14ac:dyDescent="0.35">
      <c r="A445" s="157"/>
      <c r="B445" s="132"/>
      <c r="C445" s="132"/>
      <c r="D445" s="132"/>
      <c r="E445" s="158"/>
      <c r="F445" s="132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8.75" customHeight="1" x14ac:dyDescent="0.35">
      <c r="A446" s="157"/>
      <c r="B446" s="132"/>
      <c r="C446" s="132"/>
      <c r="D446" s="132"/>
      <c r="E446" s="158"/>
      <c r="F446" s="132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8.75" customHeight="1" x14ac:dyDescent="0.35">
      <c r="A447" s="157"/>
      <c r="B447" s="132"/>
      <c r="C447" s="132"/>
      <c r="D447" s="132"/>
      <c r="E447" s="158"/>
      <c r="F447" s="132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8.75" customHeight="1" x14ac:dyDescent="0.35">
      <c r="A448" s="157"/>
      <c r="B448" s="132"/>
      <c r="C448" s="132"/>
      <c r="D448" s="132"/>
      <c r="E448" s="158"/>
      <c r="F448" s="132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8.75" customHeight="1" x14ac:dyDescent="0.35">
      <c r="A449" s="157"/>
      <c r="B449" s="132"/>
      <c r="C449" s="132"/>
      <c r="D449" s="132"/>
      <c r="E449" s="158"/>
      <c r="F449" s="132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8.75" customHeight="1" x14ac:dyDescent="0.35">
      <c r="A450" s="157"/>
      <c r="B450" s="132"/>
      <c r="C450" s="132"/>
      <c r="D450" s="132"/>
      <c r="E450" s="158"/>
      <c r="F450" s="132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8.75" customHeight="1" x14ac:dyDescent="0.35">
      <c r="A451" s="157"/>
      <c r="B451" s="132"/>
      <c r="C451" s="132"/>
      <c r="D451" s="132"/>
      <c r="E451" s="158"/>
      <c r="F451" s="132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8.75" customHeight="1" x14ac:dyDescent="0.35">
      <c r="A452" s="157"/>
      <c r="B452" s="132"/>
      <c r="C452" s="132"/>
      <c r="D452" s="132"/>
      <c r="E452" s="158"/>
      <c r="F452" s="132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8.75" customHeight="1" x14ac:dyDescent="0.35">
      <c r="A453" s="157"/>
      <c r="B453" s="132"/>
      <c r="C453" s="132"/>
      <c r="D453" s="132"/>
      <c r="E453" s="158"/>
      <c r="F453" s="132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8.75" customHeight="1" x14ac:dyDescent="0.35">
      <c r="A454" s="157"/>
      <c r="B454" s="132"/>
      <c r="C454" s="132"/>
      <c r="D454" s="132"/>
      <c r="E454" s="158"/>
      <c r="F454" s="132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8.75" customHeight="1" x14ac:dyDescent="0.35">
      <c r="A455" s="157"/>
      <c r="B455" s="132"/>
      <c r="C455" s="132"/>
      <c r="D455" s="132"/>
      <c r="E455" s="158"/>
      <c r="F455" s="132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8.75" customHeight="1" x14ac:dyDescent="0.35">
      <c r="A456" s="157"/>
      <c r="B456" s="132"/>
      <c r="C456" s="132"/>
      <c r="D456" s="132"/>
      <c r="E456" s="158"/>
      <c r="F456" s="132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8.75" customHeight="1" x14ac:dyDescent="0.35">
      <c r="A457" s="157"/>
      <c r="B457" s="132"/>
      <c r="C457" s="132"/>
      <c r="D457" s="132"/>
      <c r="E457" s="158"/>
      <c r="F457" s="132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8.75" customHeight="1" x14ac:dyDescent="0.35">
      <c r="A458" s="157"/>
      <c r="B458" s="132"/>
      <c r="C458" s="132"/>
      <c r="D458" s="132"/>
      <c r="E458" s="158"/>
      <c r="F458" s="132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8.75" customHeight="1" x14ac:dyDescent="0.35">
      <c r="A459" s="157"/>
      <c r="B459" s="132"/>
      <c r="C459" s="132"/>
      <c r="D459" s="132"/>
      <c r="E459" s="158"/>
      <c r="F459" s="132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8.75" customHeight="1" x14ac:dyDescent="0.35">
      <c r="A460" s="157"/>
      <c r="B460" s="132"/>
      <c r="C460" s="132"/>
      <c r="D460" s="132"/>
      <c r="E460" s="158"/>
      <c r="F460" s="132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8.75" customHeight="1" x14ac:dyDescent="0.35">
      <c r="A461" s="157"/>
      <c r="B461" s="132"/>
      <c r="C461" s="132"/>
      <c r="D461" s="132"/>
      <c r="E461" s="158"/>
      <c r="F461" s="132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8.75" customHeight="1" x14ac:dyDescent="0.35">
      <c r="A462" s="157"/>
      <c r="B462" s="132"/>
      <c r="C462" s="132"/>
      <c r="D462" s="132"/>
      <c r="E462" s="158"/>
      <c r="F462" s="132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8.75" customHeight="1" x14ac:dyDescent="0.35">
      <c r="A463" s="157"/>
      <c r="B463" s="132"/>
      <c r="C463" s="132"/>
      <c r="D463" s="132"/>
      <c r="E463" s="158"/>
      <c r="F463" s="132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8.75" customHeight="1" x14ac:dyDescent="0.35">
      <c r="A464" s="157"/>
      <c r="B464" s="132"/>
      <c r="C464" s="132"/>
      <c r="D464" s="132"/>
      <c r="E464" s="158"/>
      <c r="F464" s="132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8.75" customHeight="1" x14ac:dyDescent="0.35">
      <c r="A465" s="157"/>
      <c r="B465" s="132"/>
      <c r="C465" s="132"/>
      <c r="D465" s="132"/>
      <c r="E465" s="158"/>
      <c r="F465" s="132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8.75" customHeight="1" x14ac:dyDescent="0.35">
      <c r="A466" s="157"/>
      <c r="B466" s="132"/>
      <c r="C466" s="132"/>
      <c r="D466" s="132"/>
      <c r="E466" s="158"/>
      <c r="F466" s="132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8.75" customHeight="1" x14ac:dyDescent="0.35">
      <c r="A467" s="157"/>
      <c r="B467" s="132"/>
      <c r="C467" s="132"/>
      <c r="D467" s="132"/>
      <c r="E467" s="158"/>
      <c r="F467" s="132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8.75" customHeight="1" x14ac:dyDescent="0.35">
      <c r="A468" s="157"/>
      <c r="B468" s="132"/>
      <c r="C468" s="132"/>
      <c r="D468" s="132"/>
      <c r="E468" s="158"/>
      <c r="F468" s="132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8.75" customHeight="1" x14ac:dyDescent="0.35">
      <c r="A469" s="157"/>
      <c r="B469" s="132"/>
      <c r="C469" s="132"/>
      <c r="D469" s="132"/>
      <c r="E469" s="158"/>
      <c r="F469" s="132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8.75" customHeight="1" x14ac:dyDescent="0.35">
      <c r="A470" s="157"/>
      <c r="B470" s="132"/>
      <c r="C470" s="132"/>
      <c r="D470" s="132"/>
      <c r="E470" s="158"/>
      <c r="F470" s="132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8.75" customHeight="1" x14ac:dyDescent="0.35">
      <c r="A471" s="157"/>
      <c r="B471" s="132"/>
      <c r="C471" s="132"/>
      <c r="D471" s="132"/>
      <c r="E471" s="158"/>
      <c r="F471" s="132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8.75" customHeight="1" x14ac:dyDescent="0.35">
      <c r="A472" s="157"/>
      <c r="B472" s="132"/>
      <c r="C472" s="132"/>
      <c r="D472" s="132"/>
      <c r="E472" s="158"/>
      <c r="F472" s="132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8.75" customHeight="1" x14ac:dyDescent="0.35">
      <c r="A473" s="157"/>
      <c r="B473" s="132"/>
      <c r="C473" s="132"/>
      <c r="D473" s="132"/>
      <c r="E473" s="158"/>
      <c r="F473" s="132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8.75" customHeight="1" x14ac:dyDescent="0.35">
      <c r="A474" s="157"/>
      <c r="B474" s="132"/>
      <c r="C474" s="132"/>
      <c r="D474" s="132"/>
      <c r="E474" s="158"/>
      <c r="F474" s="132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8.75" customHeight="1" x14ac:dyDescent="0.35">
      <c r="A475" s="157"/>
      <c r="B475" s="132"/>
      <c r="C475" s="132"/>
      <c r="D475" s="132"/>
      <c r="E475" s="158"/>
      <c r="F475" s="132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8.75" customHeight="1" x14ac:dyDescent="0.35">
      <c r="A476" s="157"/>
      <c r="B476" s="132"/>
      <c r="C476" s="132"/>
      <c r="D476" s="132"/>
      <c r="E476" s="158"/>
      <c r="F476" s="132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8.75" customHeight="1" x14ac:dyDescent="0.35">
      <c r="A477" s="157"/>
      <c r="B477" s="132"/>
      <c r="C477" s="132"/>
      <c r="D477" s="132"/>
      <c r="E477" s="158"/>
      <c r="F477" s="132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8.75" customHeight="1" x14ac:dyDescent="0.35">
      <c r="A478" s="157"/>
      <c r="B478" s="132"/>
      <c r="C478" s="132"/>
      <c r="D478" s="132"/>
      <c r="E478" s="158"/>
      <c r="F478" s="132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8.75" customHeight="1" x14ac:dyDescent="0.35">
      <c r="A479" s="157"/>
      <c r="B479" s="132"/>
      <c r="C479" s="132"/>
      <c r="D479" s="132"/>
      <c r="E479" s="158"/>
      <c r="F479" s="132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8.75" customHeight="1" x14ac:dyDescent="0.35">
      <c r="A480" s="157"/>
      <c r="B480" s="132"/>
      <c r="C480" s="132"/>
      <c r="D480" s="132"/>
      <c r="E480" s="158"/>
      <c r="F480" s="132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8.75" customHeight="1" x14ac:dyDescent="0.35">
      <c r="A481" s="157"/>
      <c r="B481" s="132"/>
      <c r="C481" s="132"/>
      <c r="D481" s="132"/>
      <c r="E481" s="158"/>
      <c r="F481" s="132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8.75" customHeight="1" x14ac:dyDescent="0.35">
      <c r="A482" s="157"/>
      <c r="B482" s="132"/>
      <c r="C482" s="132"/>
      <c r="D482" s="132"/>
      <c r="E482" s="158"/>
      <c r="F482" s="132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8.75" customHeight="1" x14ac:dyDescent="0.35">
      <c r="A483" s="157"/>
      <c r="B483" s="132"/>
      <c r="C483" s="132"/>
      <c r="D483" s="132"/>
      <c r="E483" s="158"/>
      <c r="F483" s="132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8.75" customHeight="1" x14ac:dyDescent="0.35">
      <c r="A484" s="157"/>
      <c r="B484" s="132"/>
      <c r="C484" s="132"/>
      <c r="D484" s="132"/>
      <c r="E484" s="158"/>
      <c r="F484" s="132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8.75" customHeight="1" x14ac:dyDescent="0.35">
      <c r="A485" s="157"/>
      <c r="B485" s="132"/>
      <c r="C485" s="132"/>
      <c r="D485" s="132"/>
      <c r="E485" s="158"/>
      <c r="F485" s="132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8.75" customHeight="1" x14ac:dyDescent="0.35">
      <c r="A486" s="157"/>
      <c r="B486" s="132"/>
      <c r="C486" s="132"/>
      <c r="D486" s="132"/>
      <c r="E486" s="158"/>
      <c r="F486" s="132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8.75" customHeight="1" x14ac:dyDescent="0.35">
      <c r="A487" s="157"/>
      <c r="B487" s="132"/>
      <c r="C487" s="132"/>
      <c r="D487" s="132"/>
      <c r="E487" s="158"/>
      <c r="F487" s="132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8.75" customHeight="1" x14ac:dyDescent="0.35">
      <c r="A488" s="157"/>
      <c r="B488" s="132"/>
      <c r="C488" s="132"/>
      <c r="D488" s="132"/>
      <c r="E488" s="158"/>
      <c r="F488" s="132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8.75" customHeight="1" x14ac:dyDescent="0.35">
      <c r="A489" s="157"/>
      <c r="B489" s="132"/>
      <c r="C489" s="132"/>
      <c r="D489" s="132"/>
      <c r="E489" s="158"/>
      <c r="F489" s="132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8.75" customHeight="1" x14ac:dyDescent="0.35">
      <c r="A490" s="157"/>
      <c r="B490" s="132"/>
      <c r="C490" s="132"/>
      <c r="D490" s="132"/>
      <c r="E490" s="158"/>
      <c r="F490" s="132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8.75" customHeight="1" x14ac:dyDescent="0.35">
      <c r="A491" s="157"/>
      <c r="B491" s="132"/>
      <c r="C491" s="132"/>
      <c r="D491" s="132"/>
      <c r="E491" s="158"/>
      <c r="F491" s="132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8.75" customHeight="1" x14ac:dyDescent="0.35">
      <c r="A492" s="157"/>
      <c r="B492" s="132"/>
      <c r="C492" s="132"/>
      <c r="D492" s="132"/>
      <c r="E492" s="158"/>
      <c r="F492" s="132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8.75" customHeight="1" x14ac:dyDescent="0.35">
      <c r="A493" s="157"/>
      <c r="B493" s="132"/>
      <c r="C493" s="132"/>
      <c r="D493" s="132"/>
      <c r="E493" s="158"/>
      <c r="F493" s="132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8.75" customHeight="1" x14ac:dyDescent="0.35">
      <c r="A494" s="157"/>
      <c r="B494" s="132"/>
      <c r="C494" s="132"/>
      <c r="D494" s="132"/>
      <c r="E494" s="158"/>
      <c r="F494" s="132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8.75" customHeight="1" x14ac:dyDescent="0.35">
      <c r="A495" s="157"/>
      <c r="B495" s="132"/>
      <c r="C495" s="132"/>
      <c r="D495" s="132"/>
      <c r="E495" s="158"/>
      <c r="F495" s="132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8.75" customHeight="1" x14ac:dyDescent="0.35">
      <c r="A496" s="157"/>
      <c r="B496" s="132"/>
      <c r="C496" s="132"/>
      <c r="D496" s="132"/>
      <c r="E496" s="158"/>
      <c r="F496" s="132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8.75" customHeight="1" x14ac:dyDescent="0.35">
      <c r="A497" s="157"/>
      <c r="B497" s="132"/>
      <c r="C497" s="132"/>
      <c r="D497" s="132"/>
      <c r="E497" s="158"/>
      <c r="F497" s="132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8.75" customHeight="1" x14ac:dyDescent="0.35">
      <c r="A498" s="157"/>
      <c r="B498" s="132"/>
      <c r="C498" s="132"/>
      <c r="D498" s="132"/>
      <c r="E498" s="158"/>
      <c r="F498" s="132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8.75" customHeight="1" x14ac:dyDescent="0.35">
      <c r="A499" s="157"/>
      <c r="B499" s="132"/>
      <c r="C499" s="132"/>
      <c r="D499" s="132"/>
      <c r="E499" s="158"/>
      <c r="F499" s="132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8.75" customHeight="1" x14ac:dyDescent="0.35">
      <c r="A500" s="157"/>
      <c r="B500" s="132"/>
      <c r="C500" s="132"/>
      <c r="D500" s="132"/>
      <c r="E500" s="158"/>
      <c r="F500" s="132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8.75" customHeight="1" x14ac:dyDescent="0.35">
      <c r="A501" s="157"/>
      <c r="B501" s="132"/>
      <c r="C501" s="132"/>
      <c r="D501" s="132"/>
      <c r="E501" s="158"/>
      <c r="F501" s="132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8.75" customHeight="1" x14ac:dyDescent="0.35">
      <c r="A502" s="157"/>
      <c r="B502" s="132"/>
      <c r="C502" s="132"/>
      <c r="D502" s="132"/>
      <c r="E502" s="158"/>
      <c r="F502" s="132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8.75" customHeight="1" x14ac:dyDescent="0.35">
      <c r="A503" s="157"/>
      <c r="B503" s="132"/>
      <c r="C503" s="132"/>
      <c r="D503" s="132"/>
      <c r="E503" s="158"/>
      <c r="F503" s="132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8.75" customHeight="1" x14ac:dyDescent="0.35">
      <c r="A504" s="157"/>
      <c r="B504" s="132"/>
      <c r="C504" s="132"/>
      <c r="D504" s="132"/>
      <c r="E504" s="158"/>
      <c r="F504" s="132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8.75" customHeight="1" x14ac:dyDescent="0.35">
      <c r="A505" s="157"/>
      <c r="B505" s="132"/>
      <c r="C505" s="132"/>
      <c r="D505" s="132"/>
      <c r="E505" s="158"/>
      <c r="F505" s="132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8.75" customHeight="1" x14ac:dyDescent="0.35">
      <c r="A506" s="157"/>
      <c r="B506" s="132"/>
      <c r="C506" s="132"/>
      <c r="D506" s="132"/>
      <c r="E506" s="158"/>
      <c r="F506" s="132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8.75" customHeight="1" x14ac:dyDescent="0.35">
      <c r="A507" s="157"/>
      <c r="B507" s="132"/>
      <c r="C507" s="132"/>
      <c r="D507" s="132"/>
      <c r="E507" s="158"/>
      <c r="F507" s="132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8.75" customHeight="1" x14ac:dyDescent="0.35">
      <c r="A508" s="157"/>
      <c r="B508" s="132"/>
      <c r="C508" s="132"/>
      <c r="D508" s="132"/>
      <c r="E508" s="158"/>
      <c r="F508" s="132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8.75" customHeight="1" x14ac:dyDescent="0.35">
      <c r="A509" s="157"/>
      <c r="B509" s="132"/>
      <c r="C509" s="132"/>
      <c r="D509" s="132"/>
      <c r="E509" s="158"/>
      <c r="F509" s="132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8.75" customHeight="1" x14ac:dyDescent="0.35">
      <c r="A510" s="157"/>
      <c r="B510" s="132"/>
      <c r="C510" s="132"/>
      <c r="D510" s="132"/>
      <c r="E510" s="158"/>
      <c r="F510" s="132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8.75" customHeight="1" x14ac:dyDescent="0.35">
      <c r="A511" s="157"/>
      <c r="B511" s="132"/>
      <c r="C511" s="132"/>
      <c r="D511" s="132"/>
      <c r="E511" s="158"/>
      <c r="F511" s="132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8.75" customHeight="1" x14ac:dyDescent="0.35">
      <c r="A512" s="157"/>
      <c r="B512" s="132"/>
      <c r="C512" s="132"/>
      <c r="D512" s="132"/>
      <c r="E512" s="158"/>
      <c r="F512" s="132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8.75" customHeight="1" x14ac:dyDescent="0.35">
      <c r="A513" s="157"/>
      <c r="B513" s="132"/>
      <c r="C513" s="132"/>
      <c r="D513" s="132"/>
      <c r="E513" s="158"/>
      <c r="F513" s="132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8.75" customHeight="1" x14ac:dyDescent="0.35">
      <c r="A514" s="157"/>
      <c r="B514" s="132"/>
      <c r="C514" s="132"/>
      <c r="D514" s="132"/>
      <c r="E514" s="158"/>
      <c r="F514" s="132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8.75" customHeight="1" x14ac:dyDescent="0.35">
      <c r="A515" s="157"/>
      <c r="B515" s="132"/>
      <c r="C515" s="132"/>
      <c r="D515" s="132"/>
      <c r="E515" s="158"/>
      <c r="F515" s="132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8.75" customHeight="1" x14ac:dyDescent="0.35">
      <c r="A516" s="157"/>
      <c r="B516" s="132"/>
      <c r="C516" s="132"/>
      <c r="D516" s="132"/>
      <c r="E516" s="158"/>
      <c r="F516" s="132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8.75" customHeight="1" x14ac:dyDescent="0.35">
      <c r="A517" s="157"/>
      <c r="B517" s="132"/>
      <c r="C517" s="132"/>
      <c r="D517" s="132"/>
      <c r="E517" s="158"/>
      <c r="F517" s="132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8.75" customHeight="1" x14ac:dyDescent="0.35">
      <c r="A518" s="157"/>
      <c r="B518" s="132"/>
      <c r="C518" s="132"/>
      <c r="D518" s="132"/>
      <c r="E518" s="158"/>
      <c r="F518" s="132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8.75" customHeight="1" x14ac:dyDescent="0.35">
      <c r="A519" s="157"/>
      <c r="B519" s="132"/>
      <c r="C519" s="132"/>
      <c r="D519" s="132"/>
      <c r="E519" s="158"/>
      <c r="F519" s="132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8.75" customHeight="1" x14ac:dyDescent="0.35">
      <c r="A520" s="157"/>
      <c r="B520" s="132"/>
      <c r="C520" s="132"/>
      <c r="D520" s="132"/>
      <c r="E520" s="158"/>
      <c r="F520" s="132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8.75" customHeight="1" x14ac:dyDescent="0.35">
      <c r="A521" s="157"/>
      <c r="B521" s="132"/>
      <c r="C521" s="132"/>
      <c r="D521" s="132"/>
      <c r="E521" s="158"/>
      <c r="F521" s="132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8.75" customHeight="1" x14ac:dyDescent="0.35">
      <c r="A522" s="157"/>
      <c r="B522" s="132"/>
      <c r="C522" s="132"/>
      <c r="D522" s="132"/>
      <c r="E522" s="158"/>
      <c r="F522" s="132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8.75" customHeight="1" x14ac:dyDescent="0.35">
      <c r="A523" s="157"/>
      <c r="B523" s="132"/>
      <c r="C523" s="132"/>
      <c r="D523" s="132"/>
      <c r="E523" s="158"/>
      <c r="F523" s="132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8.75" customHeight="1" x14ac:dyDescent="0.35">
      <c r="A524" s="157"/>
      <c r="B524" s="132"/>
      <c r="C524" s="132"/>
      <c r="D524" s="132"/>
      <c r="E524" s="158"/>
      <c r="F524" s="132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8.75" customHeight="1" x14ac:dyDescent="0.35">
      <c r="A525" s="157"/>
      <c r="B525" s="132"/>
      <c r="C525" s="132"/>
      <c r="D525" s="132"/>
      <c r="E525" s="158"/>
      <c r="F525" s="132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8.75" customHeight="1" x14ac:dyDescent="0.35">
      <c r="A526" s="157"/>
      <c r="B526" s="132"/>
      <c r="C526" s="132"/>
      <c r="D526" s="132"/>
      <c r="E526" s="158"/>
      <c r="F526" s="132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8.75" customHeight="1" x14ac:dyDescent="0.35">
      <c r="A527" s="157"/>
      <c r="B527" s="132"/>
      <c r="C527" s="132"/>
      <c r="D527" s="132"/>
      <c r="E527" s="158"/>
      <c r="F527" s="132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8.75" customHeight="1" x14ac:dyDescent="0.35">
      <c r="A528" s="157"/>
      <c r="B528" s="132"/>
      <c r="C528" s="132"/>
      <c r="D528" s="132"/>
      <c r="E528" s="158"/>
      <c r="F528" s="132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8.75" customHeight="1" x14ac:dyDescent="0.35">
      <c r="A529" s="157"/>
      <c r="B529" s="132"/>
      <c r="C529" s="132"/>
      <c r="D529" s="132"/>
      <c r="E529" s="158"/>
      <c r="F529" s="132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8.75" customHeight="1" x14ac:dyDescent="0.35">
      <c r="A530" s="157"/>
      <c r="B530" s="132"/>
      <c r="C530" s="132"/>
      <c r="D530" s="132"/>
      <c r="E530" s="158"/>
      <c r="F530" s="132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8.75" customHeight="1" x14ac:dyDescent="0.35">
      <c r="A531" s="157"/>
      <c r="B531" s="132"/>
      <c r="C531" s="132"/>
      <c r="D531" s="132"/>
      <c r="E531" s="158"/>
      <c r="F531" s="132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8.75" customHeight="1" x14ac:dyDescent="0.35">
      <c r="A532" s="157"/>
      <c r="B532" s="132"/>
      <c r="C532" s="132"/>
      <c r="D532" s="132"/>
      <c r="E532" s="158"/>
      <c r="F532" s="132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8.75" customHeight="1" x14ac:dyDescent="0.35">
      <c r="A533" s="157"/>
      <c r="B533" s="132"/>
      <c r="C533" s="132"/>
      <c r="D533" s="132"/>
      <c r="E533" s="158"/>
      <c r="F533" s="132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8.75" customHeight="1" x14ac:dyDescent="0.35">
      <c r="A534" s="157"/>
      <c r="B534" s="132"/>
      <c r="C534" s="132"/>
      <c r="D534" s="132"/>
      <c r="E534" s="158"/>
      <c r="F534" s="132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8.75" customHeight="1" x14ac:dyDescent="0.35">
      <c r="A535" s="157"/>
      <c r="B535" s="132"/>
      <c r="C535" s="132"/>
      <c r="D535" s="132"/>
      <c r="E535" s="158"/>
      <c r="F535" s="132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8.75" customHeight="1" x14ac:dyDescent="0.35">
      <c r="A536" s="157"/>
      <c r="B536" s="132"/>
      <c r="C536" s="132"/>
      <c r="D536" s="132"/>
      <c r="E536" s="158"/>
      <c r="F536" s="132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8.75" customHeight="1" x14ac:dyDescent="0.35">
      <c r="A537" s="157"/>
      <c r="B537" s="132"/>
      <c r="C537" s="132"/>
      <c r="D537" s="132"/>
      <c r="E537" s="158"/>
      <c r="F537" s="132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8.75" customHeight="1" x14ac:dyDescent="0.35">
      <c r="A538" s="157"/>
      <c r="B538" s="132"/>
      <c r="C538" s="132"/>
      <c r="D538" s="132"/>
      <c r="E538" s="158"/>
      <c r="F538" s="132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8.75" customHeight="1" x14ac:dyDescent="0.35">
      <c r="A539" s="157"/>
      <c r="B539" s="132"/>
      <c r="C539" s="132"/>
      <c r="D539" s="132"/>
      <c r="E539" s="158"/>
      <c r="F539" s="132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8.75" customHeight="1" x14ac:dyDescent="0.35">
      <c r="A540" s="157"/>
      <c r="B540" s="132"/>
      <c r="C540" s="132"/>
      <c r="D540" s="132"/>
      <c r="E540" s="158"/>
      <c r="F540" s="132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8.75" customHeight="1" x14ac:dyDescent="0.35">
      <c r="A541" s="157"/>
      <c r="B541" s="132"/>
      <c r="C541" s="132"/>
      <c r="D541" s="132"/>
      <c r="E541" s="158"/>
      <c r="F541" s="132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8.75" customHeight="1" x14ac:dyDescent="0.35">
      <c r="A542" s="157"/>
      <c r="B542" s="132"/>
      <c r="C542" s="132"/>
      <c r="D542" s="132"/>
      <c r="E542" s="158"/>
      <c r="F542" s="132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8.75" customHeight="1" x14ac:dyDescent="0.35">
      <c r="A543" s="157"/>
      <c r="B543" s="132"/>
      <c r="C543" s="132"/>
      <c r="D543" s="132"/>
      <c r="E543" s="158"/>
      <c r="F543" s="132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8.75" customHeight="1" x14ac:dyDescent="0.35">
      <c r="A544" s="157"/>
      <c r="B544" s="132"/>
      <c r="C544" s="132"/>
      <c r="D544" s="132"/>
      <c r="E544" s="158"/>
      <c r="F544" s="132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8.75" customHeight="1" x14ac:dyDescent="0.35">
      <c r="A545" s="157"/>
      <c r="B545" s="132"/>
      <c r="C545" s="132"/>
      <c r="D545" s="132"/>
      <c r="E545" s="158"/>
      <c r="F545" s="132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8.75" customHeight="1" x14ac:dyDescent="0.35">
      <c r="A546" s="157"/>
      <c r="B546" s="132"/>
      <c r="C546" s="132"/>
      <c r="D546" s="132"/>
      <c r="E546" s="158"/>
      <c r="F546" s="132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8.75" customHeight="1" x14ac:dyDescent="0.35">
      <c r="A547" s="157"/>
      <c r="B547" s="132"/>
      <c r="C547" s="132"/>
      <c r="D547" s="132"/>
      <c r="E547" s="158"/>
      <c r="F547" s="132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8.75" customHeight="1" x14ac:dyDescent="0.35">
      <c r="A548" s="157"/>
      <c r="B548" s="132"/>
      <c r="C548" s="132"/>
      <c r="D548" s="132"/>
      <c r="E548" s="158"/>
      <c r="F548" s="132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8.75" customHeight="1" x14ac:dyDescent="0.35">
      <c r="A549" s="157"/>
      <c r="B549" s="132"/>
      <c r="C549" s="132"/>
      <c r="D549" s="132"/>
      <c r="E549" s="158"/>
      <c r="F549" s="132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8.75" customHeight="1" x14ac:dyDescent="0.35">
      <c r="A550" s="157"/>
      <c r="B550" s="132"/>
      <c r="C550" s="132"/>
      <c r="D550" s="132"/>
      <c r="E550" s="158"/>
      <c r="F550" s="132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8.75" customHeight="1" x14ac:dyDescent="0.35">
      <c r="A551" s="157"/>
      <c r="B551" s="132"/>
      <c r="C551" s="132"/>
      <c r="D551" s="132"/>
      <c r="E551" s="158"/>
      <c r="F551" s="132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8.75" customHeight="1" x14ac:dyDescent="0.35">
      <c r="A552" s="157"/>
      <c r="B552" s="132"/>
      <c r="C552" s="132"/>
      <c r="D552" s="132"/>
      <c r="E552" s="158"/>
      <c r="F552" s="132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8.75" customHeight="1" x14ac:dyDescent="0.35">
      <c r="A553" s="157"/>
      <c r="B553" s="132"/>
      <c r="C553" s="132"/>
      <c r="D553" s="132"/>
      <c r="E553" s="158"/>
      <c r="F553" s="132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8.75" customHeight="1" x14ac:dyDescent="0.35">
      <c r="A554" s="157"/>
      <c r="B554" s="132"/>
      <c r="C554" s="132"/>
      <c r="D554" s="132"/>
      <c r="E554" s="158"/>
      <c r="F554" s="132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8.75" customHeight="1" x14ac:dyDescent="0.35">
      <c r="A555" s="157"/>
      <c r="B555" s="132"/>
      <c r="C555" s="132"/>
      <c r="D555" s="132"/>
      <c r="E555" s="158"/>
      <c r="F555" s="132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8.75" customHeight="1" x14ac:dyDescent="0.35">
      <c r="A556" s="157"/>
      <c r="B556" s="132"/>
      <c r="C556" s="132"/>
      <c r="D556" s="132"/>
      <c r="E556" s="158"/>
      <c r="F556" s="132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8.75" customHeight="1" x14ac:dyDescent="0.35">
      <c r="A557" s="157"/>
      <c r="B557" s="132"/>
      <c r="C557" s="132"/>
      <c r="D557" s="132"/>
      <c r="E557" s="158"/>
      <c r="F557" s="132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8.75" customHeight="1" x14ac:dyDescent="0.35">
      <c r="A558" s="157"/>
      <c r="B558" s="132"/>
      <c r="C558" s="132"/>
      <c r="D558" s="132"/>
      <c r="E558" s="158"/>
      <c r="F558" s="132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8.75" customHeight="1" x14ac:dyDescent="0.35">
      <c r="A559" s="157"/>
      <c r="B559" s="132"/>
      <c r="C559" s="132"/>
      <c r="D559" s="132"/>
      <c r="E559" s="158"/>
      <c r="F559" s="132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8.75" customHeight="1" x14ac:dyDescent="0.35">
      <c r="A560" s="157"/>
      <c r="B560" s="132"/>
      <c r="C560" s="132"/>
      <c r="D560" s="132"/>
      <c r="E560" s="158"/>
      <c r="F560" s="132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8.75" customHeight="1" x14ac:dyDescent="0.35">
      <c r="A561" s="157"/>
      <c r="B561" s="132"/>
      <c r="C561" s="132"/>
      <c r="D561" s="132"/>
      <c r="E561" s="158"/>
      <c r="F561" s="132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8.75" customHeight="1" x14ac:dyDescent="0.35">
      <c r="A562" s="157"/>
      <c r="B562" s="132"/>
      <c r="C562" s="132"/>
      <c r="D562" s="132"/>
      <c r="E562" s="158"/>
      <c r="F562" s="132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8.75" customHeight="1" x14ac:dyDescent="0.35">
      <c r="A563" s="157"/>
      <c r="B563" s="132"/>
      <c r="C563" s="132"/>
      <c r="D563" s="132"/>
      <c r="E563" s="158"/>
      <c r="F563" s="132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8.75" customHeight="1" x14ac:dyDescent="0.35">
      <c r="A564" s="157"/>
      <c r="B564" s="132"/>
      <c r="C564" s="132"/>
      <c r="D564" s="132"/>
      <c r="E564" s="158"/>
      <c r="F564" s="132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8.75" customHeight="1" x14ac:dyDescent="0.35">
      <c r="A565" s="157"/>
      <c r="B565" s="132"/>
      <c r="C565" s="132"/>
      <c r="D565" s="132"/>
      <c r="E565" s="158"/>
      <c r="F565" s="132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8.75" customHeight="1" x14ac:dyDescent="0.35">
      <c r="A566" s="157"/>
      <c r="B566" s="132"/>
      <c r="C566" s="132"/>
      <c r="D566" s="132"/>
      <c r="E566" s="158"/>
      <c r="F566" s="132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8.75" customHeight="1" x14ac:dyDescent="0.35">
      <c r="A567" s="157"/>
      <c r="B567" s="132"/>
      <c r="C567" s="132"/>
      <c r="D567" s="132"/>
      <c r="E567" s="158"/>
      <c r="F567" s="132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8.75" customHeight="1" x14ac:dyDescent="0.35">
      <c r="A568" s="157"/>
      <c r="B568" s="132"/>
      <c r="C568" s="132"/>
      <c r="D568" s="132"/>
      <c r="E568" s="158"/>
      <c r="F568" s="132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8.75" customHeight="1" x14ac:dyDescent="0.35">
      <c r="A569" s="157"/>
      <c r="B569" s="132"/>
      <c r="C569" s="132"/>
      <c r="D569" s="132"/>
      <c r="E569" s="158"/>
      <c r="F569" s="132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8.75" customHeight="1" x14ac:dyDescent="0.35">
      <c r="A570" s="157"/>
      <c r="B570" s="132"/>
      <c r="C570" s="132"/>
      <c r="D570" s="132"/>
      <c r="E570" s="158"/>
      <c r="F570" s="132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8.75" customHeight="1" x14ac:dyDescent="0.35">
      <c r="A571" s="157"/>
      <c r="B571" s="132"/>
      <c r="C571" s="132"/>
      <c r="D571" s="132"/>
      <c r="E571" s="158"/>
      <c r="F571" s="132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8.75" customHeight="1" x14ac:dyDescent="0.35">
      <c r="A572" s="157"/>
      <c r="B572" s="132"/>
      <c r="C572" s="132"/>
      <c r="D572" s="132"/>
      <c r="E572" s="158"/>
      <c r="F572" s="132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8.75" customHeight="1" x14ac:dyDescent="0.35">
      <c r="A573" s="157"/>
      <c r="B573" s="132"/>
      <c r="C573" s="132"/>
      <c r="D573" s="132"/>
      <c r="E573" s="158"/>
      <c r="F573" s="132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8.75" customHeight="1" x14ac:dyDescent="0.35">
      <c r="A574" s="157"/>
      <c r="B574" s="132"/>
      <c r="C574" s="132"/>
      <c r="D574" s="132"/>
      <c r="E574" s="158"/>
      <c r="F574" s="132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8.75" customHeight="1" x14ac:dyDescent="0.35">
      <c r="A575" s="157"/>
      <c r="B575" s="132"/>
      <c r="C575" s="132"/>
      <c r="D575" s="132"/>
      <c r="E575" s="158"/>
      <c r="F575" s="132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8.75" customHeight="1" x14ac:dyDescent="0.35">
      <c r="A576" s="157"/>
      <c r="B576" s="132"/>
      <c r="C576" s="132"/>
      <c r="D576" s="132"/>
      <c r="E576" s="158"/>
      <c r="F576" s="132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8.75" customHeight="1" x14ac:dyDescent="0.35">
      <c r="A577" s="157"/>
      <c r="B577" s="132"/>
      <c r="C577" s="132"/>
      <c r="D577" s="132"/>
      <c r="E577" s="158"/>
      <c r="F577" s="132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8.75" customHeight="1" x14ac:dyDescent="0.35">
      <c r="A578" s="157"/>
      <c r="B578" s="132"/>
      <c r="C578" s="132"/>
      <c r="D578" s="132"/>
      <c r="E578" s="158"/>
      <c r="F578" s="132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8.75" customHeight="1" x14ac:dyDescent="0.35">
      <c r="A579" s="157"/>
      <c r="B579" s="132"/>
      <c r="C579" s="132"/>
      <c r="D579" s="132"/>
      <c r="E579" s="158"/>
      <c r="F579" s="132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8.75" customHeight="1" x14ac:dyDescent="0.35">
      <c r="A580" s="157"/>
      <c r="B580" s="132"/>
      <c r="C580" s="132"/>
      <c r="D580" s="132"/>
      <c r="E580" s="158"/>
      <c r="F580" s="132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8.75" customHeight="1" x14ac:dyDescent="0.35">
      <c r="A581" s="157"/>
      <c r="B581" s="132"/>
      <c r="C581" s="132"/>
      <c r="D581" s="132"/>
      <c r="E581" s="158"/>
      <c r="F581" s="132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8.75" customHeight="1" x14ac:dyDescent="0.35">
      <c r="A582" s="157"/>
      <c r="B582" s="132"/>
      <c r="C582" s="132"/>
      <c r="D582" s="132"/>
      <c r="E582" s="158"/>
      <c r="F582" s="132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8.75" customHeight="1" x14ac:dyDescent="0.35">
      <c r="A583" s="157"/>
      <c r="B583" s="132"/>
      <c r="C583" s="132"/>
      <c r="D583" s="132"/>
      <c r="E583" s="158"/>
      <c r="F583" s="132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8.75" customHeight="1" x14ac:dyDescent="0.35">
      <c r="A584" s="157"/>
      <c r="B584" s="132"/>
      <c r="C584" s="132"/>
      <c r="D584" s="132"/>
      <c r="E584" s="158"/>
      <c r="F584" s="132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8.75" customHeight="1" x14ac:dyDescent="0.35">
      <c r="A585" s="157"/>
      <c r="B585" s="132"/>
      <c r="C585" s="132"/>
      <c r="D585" s="132"/>
      <c r="E585" s="158"/>
      <c r="F585" s="132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8.75" customHeight="1" x14ac:dyDescent="0.35">
      <c r="A586" s="157"/>
      <c r="B586" s="132"/>
      <c r="C586" s="132"/>
      <c r="D586" s="132"/>
      <c r="E586" s="158"/>
      <c r="F586" s="132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8.75" customHeight="1" x14ac:dyDescent="0.35">
      <c r="A587" s="157"/>
      <c r="B587" s="132"/>
      <c r="C587" s="132"/>
      <c r="D587" s="132"/>
      <c r="E587" s="158"/>
      <c r="F587" s="132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8.75" customHeight="1" x14ac:dyDescent="0.35">
      <c r="A588" s="157"/>
      <c r="B588" s="132"/>
      <c r="C588" s="132"/>
      <c r="D588" s="132"/>
      <c r="E588" s="158"/>
      <c r="F588" s="132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8.75" customHeight="1" x14ac:dyDescent="0.35">
      <c r="A589" s="157"/>
      <c r="B589" s="132"/>
      <c r="C589" s="132"/>
      <c r="D589" s="132"/>
      <c r="E589" s="158"/>
      <c r="F589" s="132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8.75" customHeight="1" x14ac:dyDescent="0.35">
      <c r="A590" s="157"/>
      <c r="B590" s="132"/>
      <c r="C590" s="132"/>
      <c r="D590" s="132"/>
      <c r="E590" s="158"/>
      <c r="F590" s="132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8.75" customHeight="1" x14ac:dyDescent="0.35">
      <c r="A591" s="157"/>
      <c r="B591" s="132"/>
      <c r="C591" s="132"/>
      <c r="D591" s="132"/>
      <c r="E591" s="158"/>
      <c r="F591" s="132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8.75" customHeight="1" x14ac:dyDescent="0.35">
      <c r="A592" s="157"/>
      <c r="B592" s="132"/>
      <c r="C592" s="132"/>
      <c r="D592" s="132"/>
      <c r="E592" s="158"/>
      <c r="F592" s="132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8.75" customHeight="1" x14ac:dyDescent="0.35">
      <c r="A593" s="157"/>
      <c r="B593" s="132"/>
      <c r="C593" s="132"/>
      <c r="D593" s="132"/>
      <c r="E593" s="158"/>
      <c r="F593" s="132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8.75" customHeight="1" x14ac:dyDescent="0.35">
      <c r="A594" s="157"/>
      <c r="B594" s="132"/>
      <c r="C594" s="132"/>
      <c r="D594" s="132"/>
      <c r="E594" s="158"/>
      <c r="F594" s="132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8.75" customHeight="1" x14ac:dyDescent="0.35">
      <c r="A595" s="157"/>
      <c r="B595" s="132"/>
      <c r="C595" s="132"/>
      <c r="D595" s="132"/>
      <c r="E595" s="158"/>
      <c r="F595" s="132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8.75" customHeight="1" x14ac:dyDescent="0.35">
      <c r="A596" s="157"/>
      <c r="B596" s="132"/>
      <c r="C596" s="132"/>
      <c r="D596" s="132"/>
      <c r="E596" s="158"/>
      <c r="F596" s="132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8.75" customHeight="1" x14ac:dyDescent="0.35">
      <c r="A597" s="157"/>
      <c r="B597" s="132"/>
      <c r="C597" s="132"/>
      <c r="D597" s="132"/>
      <c r="E597" s="158"/>
      <c r="F597" s="132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8.75" customHeight="1" x14ac:dyDescent="0.35">
      <c r="A598" s="157"/>
      <c r="B598" s="132"/>
      <c r="C598" s="132"/>
      <c r="D598" s="132"/>
      <c r="E598" s="158"/>
      <c r="F598" s="132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8.75" customHeight="1" x14ac:dyDescent="0.35">
      <c r="A599" s="157"/>
      <c r="B599" s="132"/>
      <c r="C599" s="132"/>
      <c r="D599" s="132"/>
      <c r="E599" s="158"/>
      <c r="F599" s="132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8.75" customHeight="1" x14ac:dyDescent="0.35">
      <c r="A600" s="157"/>
      <c r="B600" s="132"/>
      <c r="C600" s="132"/>
      <c r="D600" s="132"/>
      <c r="E600" s="158"/>
      <c r="F600" s="132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8.75" customHeight="1" x14ac:dyDescent="0.35">
      <c r="A601" s="157"/>
      <c r="B601" s="132"/>
      <c r="C601" s="132"/>
      <c r="D601" s="132"/>
      <c r="E601" s="158"/>
      <c r="F601" s="132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8.75" customHeight="1" x14ac:dyDescent="0.35">
      <c r="A602" s="157"/>
      <c r="B602" s="132"/>
      <c r="C602" s="132"/>
      <c r="D602" s="132"/>
      <c r="E602" s="158"/>
      <c r="F602" s="132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8.75" customHeight="1" x14ac:dyDescent="0.35">
      <c r="A603" s="157"/>
      <c r="B603" s="132"/>
      <c r="C603" s="132"/>
      <c r="D603" s="132"/>
      <c r="E603" s="158"/>
      <c r="F603" s="132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8.75" customHeight="1" x14ac:dyDescent="0.35">
      <c r="A604" s="157"/>
      <c r="B604" s="132"/>
      <c r="C604" s="132"/>
      <c r="D604" s="132"/>
      <c r="E604" s="158"/>
      <c r="F604" s="132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8.75" customHeight="1" x14ac:dyDescent="0.35">
      <c r="A605" s="157"/>
      <c r="B605" s="132"/>
      <c r="C605" s="132"/>
      <c r="D605" s="132"/>
      <c r="E605" s="158"/>
      <c r="F605" s="132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8.75" customHeight="1" x14ac:dyDescent="0.35">
      <c r="A606" s="157"/>
      <c r="B606" s="132"/>
      <c r="C606" s="132"/>
      <c r="D606" s="132"/>
      <c r="E606" s="158"/>
      <c r="F606" s="132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8.75" customHeight="1" x14ac:dyDescent="0.35">
      <c r="A607" s="157"/>
      <c r="B607" s="132"/>
      <c r="C607" s="132"/>
      <c r="D607" s="132"/>
      <c r="E607" s="158"/>
      <c r="F607" s="132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8.75" customHeight="1" x14ac:dyDescent="0.35">
      <c r="A608" s="157"/>
      <c r="B608" s="132"/>
      <c r="C608" s="132"/>
      <c r="D608" s="132"/>
      <c r="E608" s="158"/>
      <c r="F608" s="132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8.75" customHeight="1" x14ac:dyDescent="0.35">
      <c r="A609" s="157"/>
      <c r="B609" s="132"/>
      <c r="C609" s="132"/>
      <c r="D609" s="132"/>
      <c r="E609" s="158"/>
      <c r="F609" s="132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8.75" customHeight="1" x14ac:dyDescent="0.35">
      <c r="A610" s="157"/>
      <c r="B610" s="132"/>
      <c r="C610" s="132"/>
      <c r="D610" s="132"/>
      <c r="E610" s="158"/>
      <c r="F610" s="132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8.75" customHeight="1" x14ac:dyDescent="0.35">
      <c r="A611" s="157"/>
      <c r="B611" s="132"/>
      <c r="C611" s="132"/>
      <c r="D611" s="132"/>
      <c r="E611" s="158"/>
      <c r="F611" s="132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8.75" customHeight="1" x14ac:dyDescent="0.35">
      <c r="A612" s="157"/>
      <c r="B612" s="132"/>
      <c r="C612" s="132"/>
      <c r="D612" s="132"/>
      <c r="E612" s="158"/>
      <c r="F612" s="132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8.75" customHeight="1" x14ac:dyDescent="0.35">
      <c r="A613" s="157"/>
      <c r="B613" s="132"/>
      <c r="C613" s="132"/>
      <c r="D613" s="132"/>
      <c r="E613" s="158"/>
      <c r="F613" s="132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8.75" customHeight="1" x14ac:dyDescent="0.35">
      <c r="A614" s="157"/>
      <c r="B614" s="132"/>
      <c r="C614" s="132"/>
      <c r="D614" s="132"/>
      <c r="E614" s="158"/>
      <c r="F614" s="132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8.75" customHeight="1" x14ac:dyDescent="0.35">
      <c r="A615" s="157"/>
      <c r="B615" s="132"/>
      <c r="C615" s="132"/>
      <c r="D615" s="132"/>
      <c r="E615" s="158"/>
      <c r="F615" s="132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8.75" customHeight="1" x14ac:dyDescent="0.35">
      <c r="A616" s="157"/>
      <c r="B616" s="132"/>
      <c r="C616" s="132"/>
      <c r="D616" s="132"/>
      <c r="E616" s="158"/>
      <c r="F616" s="132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8.75" customHeight="1" x14ac:dyDescent="0.35">
      <c r="A617" s="157"/>
      <c r="B617" s="132"/>
      <c r="C617" s="132"/>
      <c r="D617" s="132"/>
      <c r="E617" s="158"/>
      <c r="F617" s="132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8.75" customHeight="1" x14ac:dyDescent="0.35">
      <c r="A618" s="157"/>
      <c r="B618" s="132"/>
      <c r="C618" s="132"/>
      <c r="D618" s="132"/>
      <c r="E618" s="158"/>
      <c r="F618" s="132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8.75" customHeight="1" x14ac:dyDescent="0.35">
      <c r="A619" s="157"/>
      <c r="B619" s="132"/>
      <c r="C619" s="132"/>
      <c r="D619" s="132"/>
      <c r="E619" s="158"/>
      <c r="F619" s="132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8.75" customHeight="1" x14ac:dyDescent="0.35">
      <c r="A620" s="157"/>
      <c r="B620" s="132"/>
      <c r="C620" s="132"/>
      <c r="D620" s="132"/>
      <c r="E620" s="158"/>
      <c r="F620" s="132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8.75" customHeight="1" x14ac:dyDescent="0.35">
      <c r="A621" s="157"/>
      <c r="B621" s="132"/>
      <c r="C621" s="132"/>
      <c r="D621" s="132"/>
      <c r="E621" s="158"/>
      <c r="F621" s="132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8.75" customHeight="1" x14ac:dyDescent="0.35">
      <c r="A622" s="157"/>
      <c r="B622" s="132"/>
      <c r="C622" s="132"/>
      <c r="D622" s="132"/>
      <c r="E622" s="158"/>
      <c r="F622" s="132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8.75" customHeight="1" x14ac:dyDescent="0.35">
      <c r="A623" s="157"/>
      <c r="B623" s="132"/>
      <c r="C623" s="132"/>
      <c r="D623" s="132"/>
      <c r="E623" s="158"/>
      <c r="F623" s="132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8.75" customHeight="1" x14ac:dyDescent="0.35">
      <c r="A624" s="157"/>
      <c r="B624" s="132"/>
      <c r="C624" s="132"/>
      <c r="D624" s="132"/>
      <c r="E624" s="158"/>
      <c r="F624" s="132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8.75" customHeight="1" x14ac:dyDescent="0.35">
      <c r="A625" s="157"/>
      <c r="B625" s="132"/>
      <c r="C625" s="132"/>
      <c r="D625" s="132"/>
      <c r="E625" s="158"/>
      <c r="F625" s="132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8.75" customHeight="1" x14ac:dyDescent="0.35">
      <c r="A626" s="157"/>
      <c r="B626" s="132"/>
      <c r="C626" s="132"/>
      <c r="D626" s="132"/>
      <c r="E626" s="158"/>
      <c r="F626" s="132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8.75" customHeight="1" x14ac:dyDescent="0.35">
      <c r="A627" s="157"/>
      <c r="B627" s="132"/>
      <c r="C627" s="132"/>
      <c r="D627" s="132"/>
      <c r="E627" s="158"/>
      <c r="F627" s="132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8.75" customHeight="1" x14ac:dyDescent="0.35">
      <c r="A628" s="157"/>
      <c r="B628" s="132"/>
      <c r="C628" s="132"/>
      <c r="D628" s="132"/>
      <c r="E628" s="158"/>
      <c r="F628" s="132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8.75" customHeight="1" x14ac:dyDescent="0.35">
      <c r="A629" s="157"/>
      <c r="B629" s="132"/>
      <c r="C629" s="132"/>
      <c r="D629" s="132"/>
      <c r="E629" s="158"/>
      <c r="F629" s="132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8.75" customHeight="1" x14ac:dyDescent="0.35">
      <c r="A630" s="157"/>
      <c r="B630" s="132"/>
      <c r="C630" s="132"/>
      <c r="D630" s="132"/>
      <c r="E630" s="158"/>
      <c r="F630" s="132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8.75" customHeight="1" x14ac:dyDescent="0.35">
      <c r="A631" s="157"/>
      <c r="B631" s="132"/>
      <c r="C631" s="132"/>
      <c r="D631" s="132"/>
      <c r="E631" s="158"/>
      <c r="F631" s="132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8.75" customHeight="1" x14ac:dyDescent="0.35">
      <c r="A632" s="157"/>
      <c r="B632" s="132"/>
      <c r="C632" s="132"/>
      <c r="D632" s="132"/>
      <c r="E632" s="158"/>
      <c r="F632" s="132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8.75" customHeight="1" x14ac:dyDescent="0.35">
      <c r="A633" s="157"/>
      <c r="B633" s="132"/>
      <c r="C633" s="132"/>
      <c r="D633" s="132"/>
      <c r="E633" s="158"/>
      <c r="F633" s="132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8.75" customHeight="1" x14ac:dyDescent="0.35">
      <c r="A634" s="157"/>
      <c r="B634" s="132"/>
      <c r="C634" s="132"/>
      <c r="D634" s="132"/>
      <c r="E634" s="158"/>
      <c r="F634" s="132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8.75" customHeight="1" x14ac:dyDescent="0.35">
      <c r="A635" s="157"/>
      <c r="B635" s="132"/>
      <c r="C635" s="132"/>
      <c r="D635" s="132"/>
      <c r="E635" s="158"/>
      <c r="F635" s="132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8.75" customHeight="1" x14ac:dyDescent="0.35">
      <c r="A636" s="157"/>
      <c r="B636" s="132"/>
      <c r="C636" s="132"/>
      <c r="D636" s="132"/>
      <c r="E636" s="158"/>
      <c r="F636" s="132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8.75" customHeight="1" x14ac:dyDescent="0.35">
      <c r="A637" s="157"/>
      <c r="B637" s="132"/>
      <c r="C637" s="132"/>
      <c r="D637" s="132"/>
      <c r="E637" s="158"/>
      <c r="F637" s="132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8.75" customHeight="1" x14ac:dyDescent="0.35">
      <c r="A638" s="157"/>
      <c r="B638" s="132"/>
      <c r="C638" s="132"/>
      <c r="D638" s="132"/>
      <c r="E638" s="158"/>
      <c r="F638" s="132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8.75" customHeight="1" x14ac:dyDescent="0.35">
      <c r="A639" s="157"/>
      <c r="B639" s="132"/>
      <c r="C639" s="132"/>
      <c r="D639" s="132"/>
      <c r="E639" s="158"/>
      <c r="F639" s="132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8.75" customHeight="1" x14ac:dyDescent="0.35">
      <c r="A640" s="157"/>
      <c r="B640" s="132"/>
      <c r="C640" s="132"/>
      <c r="D640" s="132"/>
      <c r="E640" s="158"/>
      <c r="F640" s="132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8.75" customHeight="1" x14ac:dyDescent="0.35">
      <c r="A641" s="157"/>
      <c r="B641" s="132"/>
      <c r="C641" s="132"/>
      <c r="D641" s="132"/>
      <c r="E641" s="158"/>
      <c r="F641" s="132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8.75" customHeight="1" x14ac:dyDescent="0.35">
      <c r="A642" s="157"/>
      <c r="B642" s="132"/>
      <c r="C642" s="132"/>
      <c r="D642" s="132"/>
      <c r="E642" s="158"/>
      <c r="F642" s="132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8.75" customHeight="1" x14ac:dyDescent="0.35">
      <c r="A643" s="157"/>
      <c r="B643" s="132"/>
      <c r="C643" s="132"/>
      <c r="D643" s="132"/>
      <c r="E643" s="158"/>
      <c r="F643" s="132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8.75" customHeight="1" x14ac:dyDescent="0.35">
      <c r="A644" s="157"/>
      <c r="B644" s="132"/>
      <c r="C644" s="132"/>
      <c r="D644" s="132"/>
      <c r="E644" s="158"/>
      <c r="F644" s="132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8.75" customHeight="1" x14ac:dyDescent="0.35">
      <c r="A645" s="157"/>
      <c r="B645" s="132"/>
      <c r="C645" s="132"/>
      <c r="D645" s="132"/>
      <c r="E645" s="158"/>
      <c r="F645" s="132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8.75" customHeight="1" x14ac:dyDescent="0.35">
      <c r="A646" s="157"/>
      <c r="B646" s="132"/>
      <c r="C646" s="132"/>
      <c r="D646" s="132"/>
      <c r="E646" s="158"/>
      <c r="F646" s="132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8.75" customHeight="1" x14ac:dyDescent="0.35">
      <c r="A647" s="157"/>
      <c r="B647" s="132"/>
      <c r="C647" s="132"/>
      <c r="D647" s="132"/>
      <c r="E647" s="158"/>
      <c r="F647" s="132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8.75" customHeight="1" x14ac:dyDescent="0.35">
      <c r="A648" s="157"/>
      <c r="B648" s="132"/>
      <c r="C648" s="132"/>
      <c r="D648" s="132"/>
      <c r="E648" s="158"/>
      <c r="F648" s="132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8.75" customHeight="1" x14ac:dyDescent="0.35">
      <c r="A649" s="157"/>
      <c r="B649" s="132"/>
      <c r="C649" s="132"/>
      <c r="D649" s="132"/>
      <c r="E649" s="158"/>
      <c r="F649" s="132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8.75" customHeight="1" x14ac:dyDescent="0.35">
      <c r="A650" s="157"/>
      <c r="B650" s="132"/>
      <c r="C650" s="132"/>
      <c r="D650" s="132"/>
      <c r="E650" s="158"/>
      <c r="F650" s="132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8.75" customHeight="1" x14ac:dyDescent="0.35">
      <c r="A651" s="157"/>
      <c r="B651" s="132"/>
      <c r="C651" s="132"/>
      <c r="D651" s="132"/>
      <c r="E651" s="158"/>
      <c r="F651" s="132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8.75" customHeight="1" x14ac:dyDescent="0.35">
      <c r="A652" s="157"/>
      <c r="B652" s="132"/>
      <c r="C652" s="132"/>
      <c r="D652" s="132"/>
      <c r="E652" s="158"/>
      <c r="F652" s="132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8.75" customHeight="1" x14ac:dyDescent="0.35">
      <c r="A653" s="157"/>
      <c r="B653" s="132"/>
      <c r="C653" s="132"/>
      <c r="D653" s="132"/>
      <c r="E653" s="158"/>
      <c r="F653" s="132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8.75" customHeight="1" x14ac:dyDescent="0.35">
      <c r="A654" s="157"/>
      <c r="B654" s="132"/>
      <c r="C654" s="132"/>
      <c r="D654" s="132"/>
      <c r="E654" s="158"/>
      <c r="F654" s="132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8.75" customHeight="1" x14ac:dyDescent="0.35">
      <c r="A655" s="157"/>
      <c r="B655" s="132"/>
      <c r="C655" s="132"/>
      <c r="D655" s="132"/>
      <c r="E655" s="158"/>
      <c r="F655" s="132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8.75" customHeight="1" x14ac:dyDescent="0.35">
      <c r="A656" s="157"/>
      <c r="B656" s="132"/>
      <c r="C656" s="132"/>
      <c r="D656" s="132"/>
      <c r="E656" s="158"/>
      <c r="F656" s="132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8.75" customHeight="1" x14ac:dyDescent="0.35">
      <c r="A657" s="157"/>
      <c r="B657" s="132"/>
      <c r="C657" s="132"/>
      <c r="D657" s="132"/>
      <c r="E657" s="158"/>
      <c r="F657" s="132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8.75" customHeight="1" x14ac:dyDescent="0.35">
      <c r="A658" s="157"/>
      <c r="B658" s="132"/>
      <c r="C658" s="132"/>
      <c r="D658" s="132"/>
      <c r="E658" s="158"/>
      <c r="F658" s="132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8.75" customHeight="1" x14ac:dyDescent="0.35">
      <c r="A659" s="157"/>
      <c r="B659" s="132"/>
      <c r="C659" s="132"/>
      <c r="D659" s="132"/>
      <c r="E659" s="158"/>
      <c r="F659" s="132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8.75" customHeight="1" x14ac:dyDescent="0.35">
      <c r="A660" s="157"/>
      <c r="B660" s="132"/>
      <c r="C660" s="132"/>
      <c r="D660" s="132"/>
      <c r="E660" s="158"/>
      <c r="F660" s="132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8.75" customHeight="1" x14ac:dyDescent="0.35">
      <c r="A661" s="157"/>
      <c r="B661" s="132"/>
      <c r="C661" s="132"/>
      <c r="D661" s="132"/>
      <c r="E661" s="158"/>
      <c r="F661" s="132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8.75" customHeight="1" x14ac:dyDescent="0.35">
      <c r="A662" s="157"/>
      <c r="B662" s="132"/>
      <c r="C662" s="132"/>
      <c r="D662" s="132"/>
      <c r="E662" s="158"/>
      <c r="F662" s="132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8.75" customHeight="1" x14ac:dyDescent="0.35">
      <c r="A663" s="157"/>
      <c r="B663" s="132"/>
      <c r="C663" s="132"/>
      <c r="D663" s="132"/>
      <c r="E663" s="158"/>
      <c r="F663" s="132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8.75" customHeight="1" x14ac:dyDescent="0.35">
      <c r="A664" s="157"/>
      <c r="B664" s="132"/>
      <c r="C664" s="132"/>
      <c r="D664" s="132"/>
      <c r="E664" s="158"/>
      <c r="F664" s="132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8.75" customHeight="1" x14ac:dyDescent="0.35">
      <c r="A665" s="157"/>
      <c r="B665" s="132"/>
      <c r="C665" s="132"/>
      <c r="D665" s="132"/>
      <c r="E665" s="158"/>
      <c r="F665" s="132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8.75" customHeight="1" x14ac:dyDescent="0.35">
      <c r="A666" s="157"/>
      <c r="B666" s="132"/>
      <c r="C666" s="132"/>
      <c r="D666" s="132"/>
      <c r="E666" s="158"/>
      <c r="F666" s="132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8.75" customHeight="1" x14ac:dyDescent="0.35">
      <c r="A667" s="157"/>
      <c r="B667" s="132"/>
      <c r="C667" s="132"/>
      <c r="D667" s="132"/>
      <c r="E667" s="158"/>
      <c r="F667" s="132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8.75" customHeight="1" x14ac:dyDescent="0.35">
      <c r="A668" s="157"/>
      <c r="B668" s="132"/>
      <c r="C668" s="132"/>
      <c r="D668" s="132"/>
      <c r="E668" s="158"/>
      <c r="F668" s="132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8.75" customHeight="1" x14ac:dyDescent="0.35">
      <c r="A669" s="157"/>
      <c r="B669" s="132"/>
      <c r="C669" s="132"/>
      <c r="D669" s="132"/>
      <c r="E669" s="158"/>
      <c r="F669" s="132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8.75" customHeight="1" x14ac:dyDescent="0.35">
      <c r="A670" s="157"/>
      <c r="B670" s="132"/>
      <c r="C670" s="132"/>
      <c r="D670" s="132"/>
      <c r="E670" s="158"/>
      <c r="F670" s="132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8.75" customHeight="1" x14ac:dyDescent="0.35">
      <c r="A671" s="157"/>
      <c r="B671" s="132"/>
      <c r="C671" s="132"/>
      <c r="D671" s="132"/>
      <c r="E671" s="158"/>
      <c r="F671" s="132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8.75" customHeight="1" x14ac:dyDescent="0.35">
      <c r="A672" s="157"/>
      <c r="B672" s="132"/>
      <c r="C672" s="132"/>
      <c r="D672" s="132"/>
      <c r="E672" s="158"/>
      <c r="F672" s="132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8.75" customHeight="1" x14ac:dyDescent="0.35">
      <c r="A673" s="157"/>
      <c r="B673" s="132"/>
      <c r="C673" s="132"/>
      <c r="D673" s="132"/>
      <c r="E673" s="158"/>
      <c r="F673" s="132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8.75" customHeight="1" x14ac:dyDescent="0.35">
      <c r="A674" s="157"/>
      <c r="B674" s="132"/>
      <c r="C674" s="132"/>
      <c r="D674" s="132"/>
      <c r="E674" s="158"/>
      <c r="F674" s="132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8.75" customHeight="1" x14ac:dyDescent="0.35">
      <c r="A675" s="157"/>
      <c r="B675" s="132"/>
      <c r="C675" s="132"/>
      <c r="D675" s="132"/>
      <c r="E675" s="158"/>
      <c r="F675" s="132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8.75" customHeight="1" x14ac:dyDescent="0.35">
      <c r="A676" s="157"/>
      <c r="B676" s="132"/>
      <c r="C676" s="132"/>
      <c r="D676" s="132"/>
      <c r="E676" s="158"/>
      <c r="F676" s="132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8.75" customHeight="1" x14ac:dyDescent="0.35">
      <c r="A677" s="157"/>
      <c r="B677" s="132"/>
      <c r="C677" s="132"/>
      <c r="D677" s="132"/>
      <c r="E677" s="158"/>
      <c r="F677" s="132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8.75" customHeight="1" x14ac:dyDescent="0.35">
      <c r="A678" s="157"/>
      <c r="B678" s="132"/>
      <c r="C678" s="132"/>
      <c r="D678" s="132"/>
      <c r="E678" s="158"/>
      <c r="F678" s="132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8.75" customHeight="1" x14ac:dyDescent="0.35">
      <c r="A679" s="157"/>
      <c r="B679" s="132"/>
      <c r="C679" s="132"/>
      <c r="D679" s="132"/>
      <c r="E679" s="158"/>
      <c r="F679" s="132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8.75" customHeight="1" x14ac:dyDescent="0.35">
      <c r="A680" s="157"/>
      <c r="B680" s="132"/>
      <c r="C680" s="132"/>
      <c r="D680" s="132"/>
      <c r="E680" s="158"/>
      <c r="F680" s="132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8.75" customHeight="1" x14ac:dyDescent="0.35">
      <c r="A681" s="157"/>
      <c r="B681" s="132"/>
      <c r="C681" s="132"/>
      <c r="D681" s="132"/>
      <c r="E681" s="158"/>
      <c r="F681" s="132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8.75" customHeight="1" x14ac:dyDescent="0.35">
      <c r="A682" s="157"/>
      <c r="B682" s="132"/>
      <c r="C682" s="132"/>
      <c r="D682" s="132"/>
      <c r="E682" s="158"/>
      <c r="F682" s="132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8.75" customHeight="1" x14ac:dyDescent="0.35">
      <c r="A683" s="157"/>
      <c r="B683" s="132"/>
      <c r="C683" s="132"/>
      <c r="D683" s="132"/>
      <c r="E683" s="158"/>
      <c r="F683" s="132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8.75" customHeight="1" x14ac:dyDescent="0.35">
      <c r="A684" s="157"/>
      <c r="B684" s="132"/>
      <c r="C684" s="132"/>
      <c r="D684" s="132"/>
      <c r="E684" s="158"/>
      <c r="F684" s="132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8.75" customHeight="1" x14ac:dyDescent="0.35">
      <c r="A685" s="157"/>
      <c r="B685" s="132"/>
      <c r="C685" s="132"/>
      <c r="D685" s="132"/>
      <c r="E685" s="158"/>
      <c r="F685" s="132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8.75" customHeight="1" x14ac:dyDescent="0.35">
      <c r="A686" s="157"/>
      <c r="B686" s="132"/>
      <c r="C686" s="132"/>
      <c r="D686" s="132"/>
      <c r="E686" s="158"/>
      <c r="F686" s="132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8.75" customHeight="1" x14ac:dyDescent="0.35">
      <c r="A687" s="157"/>
      <c r="B687" s="132"/>
      <c r="C687" s="132"/>
      <c r="D687" s="132"/>
      <c r="E687" s="158"/>
      <c r="F687" s="132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8.75" customHeight="1" x14ac:dyDescent="0.35">
      <c r="A688" s="157"/>
      <c r="B688" s="132"/>
      <c r="C688" s="132"/>
      <c r="D688" s="132"/>
      <c r="E688" s="158"/>
      <c r="F688" s="132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8.75" customHeight="1" x14ac:dyDescent="0.35">
      <c r="A689" s="157"/>
      <c r="B689" s="132"/>
      <c r="C689" s="132"/>
      <c r="D689" s="132"/>
      <c r="E689" s="158"/>
      <c r="F689" s="132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8.75" customHeight="1" x14ac:dyDescent="0.35">
      <c r="A690" s="157"/>
      <c r="B690" s="132"/>
      <c r="C690" s="132"/>
      <c r="D690" s="132"/>
      <c r="E690" s="158"/>
      <c r="F690" s="132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8.75" customHeight="1" x14ac:dyDescent="0.35">
      <c r="A691" s="157"/>
      <c r="B691" s="132"/>
      <c r="C691" s="132"/>
      <c r="D691" s="132"/>
      <c r="E691" s="158"/>
      <c r="F691" s="132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8.75" customHeight="1" x14ac:dyDescent="0.35">
      <c r="A692" s="157"/>
      <c r="B692" s="132"/>
      <c r="C692" s="132"/>
      <c r="D692" s="132"/>
      <c r="E692" s="158"/>
      <c r="F692" s="132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8.75" customHeight="1" x14ac:dyDescent="0.35">
      <c r="A693" s="157"/>
      <c r="B693" s="132"/>
      <c r="C693" s="132"/>
      <c r="D693" s="132"/>
      <c r="E693" s="158"/>
      <c r="F693" s="132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8.75" customHeight="1" x14ac:dyDescent="0.35">
      <c r="A694" s="157"/>
      <c r="B694" s="132"/>
      <c r="C694" s="132"/>
      <c r="D694" s="132"/>
      <c r="E694" s="158"/>
      <c r="F694" s="132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8.75" customHeight="1" x14ac:dyDescent="0.35">
      <c r="A695" s="157"/>
      <c r="B695" s="132"/>
      <c r="C695" s="132"/>
      <c r="D695" s="132"/>
      <c r="E695" s="158"/>
      <c r="F695" s="132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8.75" customHeight="1" x14ac:dyDescent="0.35">
      <c r="A696" s="157"/>
      <c r="B696" s="132"/>
      <c r="C696" s="132"/>
      <c r="D696" s="132"/>
      <c r="E696" s="158"/>
      <c r="F696" s="132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8.75" customHeight="1" x14ac:dyDescent="0.35">
      <c r="A697" s="157"/>
      <c r="B697" s="132"/>
      <c r="C697" s="132"/>
      <c r="D697" s="132"/>
      <c r="E697" s="158"/>
      <c r="F697" s="132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8.75" customHeight="1" x14ac:dyDescent="0.35">
      <c r="A698" s="157"/>
      <c r="B698" s="132"/>
      <c r="C698" s="132"/>
      <c r="D698" s="132"/>
      <c r="E698" s="158"/>
      <c r="F698" s="132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8.75" customHeight="1" x14ac:dyDescent="0.35">
      <c r="A699" s="157"/>
      <c r="B699" s="132"/>
      <c r="C699" s="132"/>
      <c r="D699" s="132"/>
      <c r="E699" s="158"/>
      <c r="F699" s="132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8.75" customHeight="1" x14ac:dyDescent="0.35">
      <c r="A700" s="157"/>
      <c r="B700" s="132"/>
      <c r="C700" s="132"/>
      <c r="D700" s="132"/>
      <c r="E700" s="158"/>
      <c r="F700" s="132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8.75" customHeight="1" x14ac:dyDescent="0.35">
      <c r="A701" s="157"/>
      <c r="B701" s="132"/>
      <c r="C701" s="132"/>
      <c r="D701" s="132"/>
      <c r="E701" s="158"/>
      <c r="F701" s="132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8.75" customHeight="1" x14ac:dyDescent="0.35">
      <c r="A702" s="157"/>
      <c r="B702" s="132"/>
      <c r="C702" s="132"/>
      <c r="D702" s="132"/>
      <c r="E702" s="158"/>
      <c r="F702" s="132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8.75" customHeight="1" x14ac:dyDescent="0.35">
      <c r="A703" s="157"/>
      <c r="B703" s="132"/>
      <c r="C703" s="132"/>
      <c r="D703" s="132"/>
      <c r="E703" s="158"/>
      <c r="F703" s="132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8.75" customHeight="1" x14ac:dyDescent="0.35">
      <c r="A704" s="157"/>
      <c r="B704" s="132"/>
      <c r="C704" s="132"/>
      <c r="D704" s="132"/>
      <c r="E704" s="158"/>
      <c r="F704" s="132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8.75" customHeight="1" x14ac:dyDescent="0.35">
      <c r="A705" s="157"/>
      <c r="B705" s="132"/>
      <c r="C705" s="132"/>
      <c r="D705" s="132"/>
      <c r="E705" s="158"/>
      <c r="F705" s="132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8.75" customHeight="1" x14ac:dyDescent="0.35">
      <c r="A706" s="157"/>
      <c r="B706" s="132"/>
      <c r="C706" s="132"/>
      <c r="D706" s="132"/>
      <c r="E706" s="158"/>
      <c r="F706" s="132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8.75" customHeight="1" x14ac:dyDescent="0.35">
      <c r="A707" s="157"/>
      <c r="B707" s="132"/>
      <c r="C707" s="132"/>
      <c r="D707" s="132"/>
      <c r="E707" s="158"/>
      <c r="F707" s="132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8.75" customHeight="1" x14ac:dyDescent="0.35">
      <c r="A708" s="157"/>
      <c r="B708" s="132"/>
      <c r="C708" s="132"/>
      <c r="D708" s="132"/>
      <c r="E708" s="158"/>
      <c r="F708" s="132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8.75" customHeight="1" x14ac:dyDescent="0.35">
      <c r="A709" s="157"/>
      <c r="B709" s="132"/>
      <c r="C709" s="132"/>
      <c r="D709" s="132"/>
      <c r="E709" s="158"/>
      <c r="F709" s="132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8.75" customHeight="1" x14ac:dyDescent="0.35">
      <c r="A710" s="157"/>
      <c r="B710" s="132"/>
      <c r="C710" s="132"/>
      <c r="D710" s="132"/>
      <c r="E710" s="158"/>
      <c r="F710" s="132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8.75" customHeight="1" x14ac:dyDescent="0.35">
      <c r="A711" s="157"/>
      <c r="B711" s="132"/>
      <c r="C711" s="132"/>
      <c r="D711" s="132"/>
      <c r="E711" s="158"/>
      <c r="F711" s="132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8.75" customHeight="1" x14ac:dyDescent="0.35">
      <c r="A712" s="157"/>
      <c r="B712" s="132"/>
      <c r="C712" s="132"/>
      <c r="D712" s="132"/>
      <c r="E712" s="158"/>
      <c r="F712" s="132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8.75" customHeight="1" x14ac:dyDescent="0.35">
      <c r="A713" s="157"/>
      <c r="B713" s="132"/>
      <c r="C713" s="132"/>
      <c r="D713" s="132"/>
      <c r="E713" s="158"/>
      <c r="F713" s="132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8.75" customHeight="1" x14ac:dyDescent="0.35">
      <c r="A714" s="157"/>
      <c r="B714" s="132"/>
      <c r="C714" s="132"/>
      <c r="D714" s="132"/>
      <c r="E714" s="158"/>
      <c r="F714" s="132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8.75" customHeight="1" x14ac:dyDescent="0.35">
      <c r="A715" s="157"/>
      <c r="B715" s="132"/>
      <c r="C715" s="132"/>
      <c r="D715" s="132"/>
      <c r="E715" s="158"/>
      <c r="F715" s="132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8.75" customHeight="1" x14ac:dyDescent="0.35">
      <c r="A716" s="157"/>
      <c r="B716" s="132"/>
      <c r="C716" s="132"/>
      <c r="D716" s="132"/>
      <c r="E716" s="158"/>
      <c r="F716" s="132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8.75" customHeight="1" x14ac:dyDescent="0.35">
      <c r="A717" s="157"/>
      <c r="B717" s="132"/>
      <c r="C717" s="132"/>
      <c r="D717" s="132"/>
      <c r="E717" s="158"/>
      <c r="F717" s="132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8.75" customHeight="1" x14ac:dyDescent="0.35">
      <c r="A718" s="157"/>
      <c r="B718" s="132"/>
      <c r="C718" s="132"/>
      <c r="D718" s="132"/>
      <c r="E718" s="158"/>
      <c r="F718" s="132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8.75" customHeight="1" x14ac:dyDescent="0.35">
      <c r="A719" s="157"/>
      <c r="B719" s="132"/>
      <c r="C719" s="132"/>
      <c r="D719" s="132"/>
      <c r="E719" s="158"/>
      <c r="F719" s="132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8.75" customHeight="1" x14ac:dyDescent="0.35">
      <c r="A720" s="157"/>
      <c r="B720" s="132"/>
      <c r="C720" s="132"/>
      <c r="D720" s="132"/>
      <c r="E720" s="158"/>
      <c r="F720" s="132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8.75" customHeight="1" x14ac:dyDescent="0.35">
      <c r="A721" s="157"/>
      <c r="B721" s="132"/>
      <c r="C721" s="132"/>
      <c r="D721" s="132"/>
      <c r="E721" s="158"/>
      <c r="F721" s="132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8.75" customHeight="1" x14ac:dyDescent="0.35">
      <c r="A722" s="157"/>
      <c r="B722" s="132"/>
      <c r="C722" s="132"/>
      <c r="D722" s="132"/>
      <c r="E722" s="158"/>
      <c r="F722" s="132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8.75" customHeight="1" x14ac:dyDescent="0.35">
      <c r="A723" s="157"/>
      <c r="B723" s="132"/>
      <c r="C723" s="132"/>
      <c r="D723" s="132"/>
      <c r="E723" s="158"/>
      <c r="F723" s="132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8.75" customHeight="1" x14ac:dyDescent="0.35">
      <c r="A724" s="157"/>
      <c r="B724" s="132"/>
      <c r="C724" s="132"/>
      <c r="D724" s="132"/>
      <c r="E724" s="158"/>
      <c r="F724" s="132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8.75" customHeight="1" x14ac:dyDescent="0.35">
      <c r="A725" s="157"/>
      <c r="B725" s="132"/>
      <c r="C725" s="132"/>
      <c r="D725" s="132"/>
      <c r="E725" s="158"/>
      <c r="F725" s="132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8.75" customHeight="1" x14ac:dyDescent="0.35">
      <c r="A726" s="157"/>
      <c r="B726" s="132"/>
      <c r="C726" s="132"/>
      <c r="D726" s="132"/>
      <c r="E726" s="158"/>
      <c r="F726" s="132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8.75" customHeight="1" x14ac:dyDescent="0.35">
      <c r="A727" s="157"/>
      <c r="B727" s="132"/>
      <c r="C727" s="132"/>
      <c r="D727" s="132"/>
      <c r="E727" s="158"/>
      <c r="F727" s="132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8.75" customHeight="1" x14ac:dyDescent="0.35">
      <c r="A728" s="157"/>
      <c r="B728" s="132"/>
      <c r="C728" s="132"/>
      <c r="D728" s="132"/>
      <c r="E728" s="158"/>
      <c r="F728" s="132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8.75" customHeight="1" x14ac:dyDescent="0.35">
      <c r="A729" s="157"/>
      <c r="B729" s="132"/>
      <c r="C729" s="132"/>
      <c r="D729" s="132"/>
      <c r="E729" s="158"/>
      <c r="F729" s="132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8.75" customHeight="1" x14ac:dyDescent="0.35">
      <c r="A730" s="157"/>
      <c r="B730" s="132"/>
      <c r="C730" s="132"/>
      <c r="D730" s="132"/>
      <c r="E730" s="158"/>
      <c r="F730" s="132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8.75" customHeight="1" x14ac:dyDescent="0.35">
      <c r="A731" s="157"/>
      <c r="B731" s="132"/>
      <c r="C731" s="132"/>
      <c r="D731" s="132"/>
      <c r="E731" s="158"/>
      <c r="F731" s="132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8.75" customHeight="1" x14ac:dyDescent="0.35">
      <c r="A732" s="157"/>
      <c r="B732" s="132"/>
      <c r="C732" s="132"/>
      <c r="D732" s="132"/>
      <c r="E732" s="158"/>
      <c r="F732" s="132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8.75" customHeight="1" x14ac:dyDescent="0.35">
      <c r="A733" s="157"/>
      <c r="B733" s="132"/>
      <c r="C733" s="132"/>
      <c r="D733" s="132"/>
      <c r="E733" s="158"/>
      <c r="F733" s="132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8.75" customHeight="1" x14ac:dyDescent="0.35">
      <c r="A734" s="157"/>
      <c r="B734" s="132"/>
      <c r="C734" s="132"/>
      <c r="D734" s="132"/>
      <c r="E734" s="158"/>
      <c r="F734" s="132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8.75" customHeight="1" x14ac:dyDescent="0.35">
      <c r="A735" s="157"/>
      <c r="B735" s="132"/>
      <c r="C735" s="132"/>
      <c r="D735" s="132"/>
      <c r="E735" s="158"/>
      <c r="F735" s="132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8.75" customHeight="1" x14ac:dyDescent="0.35">
      <c r="A736" s="157"/>
      <c r="B736" s="132"/>
      <c r="C736" s="132"/>
      <c r="D736" s="132"/>
      <c r="E736" s="158"/>
      <c r="F736" s="132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8.75" customHeight="1" x14ac:dyDescent="0.35">
      <c r="A737" s="157"/>
      <c r="B737" s="132"/>
      <c r="C737" s="132"/>
      <c r="D737" s="132"/>
      <c r="E737" s="158"/>
      <c r="F737" s="132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8.75" customHeight="1" x14ac:dyDescent="0.35">
      <c r="A738" s="157"/>
      <c r="B738" s="132"/>
      <c r="C738" s="132"/>
      <c r="D738" s="132"/>
      <c r="E738" s="158"/>
      <c r="F738" s="132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8.75" customHeight="1" x14ac:dyDescent="0.35">
      <c r="A739" s="157"/>
      <c r="B739" s="132"/>
      <c r="C739" s="132"/>
      <c r="D739" s="132"/>
      <c r="E739" s="158"/>
      <c r="F739" s="132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8.75" customHeight="1" x14ac:dyDescent="0.35">
      <c r="A740" s="157"/>
      <c r="B740" s="132"/>
      <c r="C740" s="132"/>
      <c r="D740" s="132"/>
      <c r="E740" s="158"/>
      <c r="F740" s="132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8.75" customHeight="1" x14ac:dyDescent="0.35">
      <c r="A741" s="157"/>
      <c r="B741" s="132"/>
      <c r="C741" s="132"/>
      <c r="D741" s="132"/>
      <c r="E741" s="158"/>
      <c r="F741" s="132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8.75" customHeight="1" x14ac:dyDescent="0.35">
      <c r="A742" s="157"/>
      <c r="B742" s="132"/>
      <c r="C742" s="132"/>
      <c r="D742" s="132"/>
      <c r="E742" s="158"/>
      <c r="F742" s="132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8.75" customHeight="1" x14ac:dyDescent="0.35">
      <c r="A743" s="157"/>
      <c r="B743" s="132"/>
      <c r="C743" s="132"/>
      <c r="D743" s="132"/>
      <c r="E743" s="158"/>
      <c r="F743" s="132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8.75" customHeight="1" x14ac:dyDescent="0.35">
      <c r="A744" s="157"/>
      <c r="B744" s="132"/>
      <c r="C744" s="132"/>
      <c r="D744" s="132"/>
      <c r="E744" s="158"/>
      <c r="F744" s="132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8.75" customHeight="1" x14ac:dyDescent="0.35">
      <c r="A745" s="157"/>
      <c r="B745" s="132"/>
      <c r="C745" s="132"/>
      <c r="D745" s="132"/>
      <c r="E745" s="158"/>
      <c r="F745" s="132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8.75" customHeight="1" x14ac:dyDescent="0.35">
      <c r="A746" s="157"/>
      <c r="B746" s="132"/>
      <c r="C746" s="132"/>
      <c r="D746" s="132"/>
      <c r="E746" s="158"/>
      <c r="F746" s="132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8.75" customHeight="1" x14ac:dyDescent="0.35">
      <c r="A747" s="157"/>
      <c r="B747" s="132"/>
      <c r="C747" s="132"/>
      <c r="D747" s="132"/>
      <c r="E747" s="158"/>
      <c r="F747" s="132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8.75" customHeight="1" x14ac:dyDescent="0.35">
      <c r="A748" s="157"/>
      <c r="B748" s="132"/>
      <c r="C748" s="132"/>
      <c r="D748" s="132"/>
      <c r="E748" s="158"/>
      <c r="F748" s="132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8.75" customHeight="1" x14ac:dyDescent="0.35">
      <c r="A749" s="157"/>
      <c r="B749" s="132"/>
      <c r="C749" s="132"/>
      <c r="D749" s="132"/>
      <c r="E749" s="158"/>
      <c r="F749" s="132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8.75" customHeight="1" x14ac:dyDescent="0.35">
      <c r="A750" s="157"/>
      <c r="B750" s="132"/>
      <c r="C750" s="132"/>
      <c r="D750" s="132"/>
      <c r="E750" s="158"/>
      <c r="F750" s="132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8.75" customHeight="1" x14ac:dyDescent="0.35">
      <c r="A751" s="157"/>
      <c r="B751" s="132"/>
      <c r="C751" s="132"/>
      <c r="D751" s="132"/>
      <c r="E751" s="158"/>
      <c r="F751" s="132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8.75" customHeight="1" x14ac:dyDescent="0.35">
      <c r="A752" s="157"/>
      <c r="B752" s="132"/>
      <c r="C752" s="132"/>
      <c r="D752" s="132"/>
      <c r="E752" s="158"/>
      <c r="F752" s="132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8.75" customHeight="1" x14ac:dyDescent="0.35">
      <c r="A753" s="157"/>
      <c r="B753" s="132"/>
      <c r="C753" s="132"/>
      <c r="D753" s="132"/>
      <c r="E753" s="158"/>
      <c r="F753" s="132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8.75" customHeight="1" x14ac:dyDescent="0.35">
      <c r="A754" s="157"/>
      <c r="B754" s="132"/>
      <c r="C754" s="132"/>
      <c r="D754" s="132"/>
      <c r="E754" s="158"/>
      <c r="F754" s="132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8.75" customHeight="1" x14ac:dyDescent="0.35">
      <c r="A755" s="157"/>
      <c r="B755" s="132"/>
      <c r="C755" s="132"/>
      <c r="D755" s="132"/>
      <c r="E755" s="158"/>
      <c r="F755" s="132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8.75" customHeight="1" x14ac:dyDescent="0.35">
      <c r="A756" s="157"/>
      <c r="B756" s="132"/>
      <c r="C756" s="132"/>
      <c r="D756" s="132"/>
      <c r="E756" s="158"/>
      <c r="F756" s="132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8.75" customHeight="1" x14ac:dyDescent="0.35">
      <c r="A757" s="157"/>
      <c r="B757" s="132"/>
      <c r="C757" s="132"/>
      <c r="D757" s="132"/>
      <c r="E757" s="158"/>
      <c r="F757" s="132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8.75" customHeight="1" x14ac:dyDescent="0.35">
      <c r="A758" s="157"/>
      <c r="B758" s="132"/>
      <c r="C758" s="132"/>
      <c r="D758" s="132"/>
      <c r="E758" s="158"/>
      <c r="F758" s="132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8.75" customHeight="1" x14ac:dyDescent="0.35">
      <c r="A759" s="157"/>
      <c r="B759" s="132"/>
      <c r="C759" s="132"/>
      <c r="D759" s="132"/>
      <c r="E759" s="158"/>
      <c r="F759" s="132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8.75" customHeight="1" x14ac:dyDescent="0.35">
      <c r="A760" s="157"/>
      <c r="B760" s="132"/>
      <c r="C760" s="132"/>
      <c r="D760" s="132"/>
      <c r="E760" s="158"/>
      <c r="F760" s="132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8.75" customHeight="1" x14ac:dyDescent="0.35">
      <c r="A761" s="157"/>
      <c r="B761" s="132"/>
      <c r="C761" s="132"/>
      <c r="D761" s="132"/>
      <c r="E761" s="158"/>
      <c r="F761" s="132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8.75" customHeight="1" x14ac:dyDescent="0.35">
      <c r="A762" s="157"/>
      <c r="B762" s="132"/>
      <c r="C762" s="132"/>
      <c r="D762" s="132"/>
      <c r="E762" s="158"/>
      <c r="F762" s="132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8.75" customHeight="1" x14ac:dyDescent="0.35">
      <c r="A763" s="157"/>
      <c r="B763" s="132"/>
      <c r="C763" s="132"/>
      <c r="D763" s="132"/>
      <c r="E763" s="158"/>
      <c r="F763" s="132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8.75" customHeight="1" x14ac:dyDescent="0.35">
      <c r="A764" s="157"/>
      <c r="B764" s="132"/>
      <c r="C764" s="132"/>
      <c r="D764" s="132"/>
      <c r="E764" s="158"/>
      <c r="F764" s="132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8.75" customHeight="1" x14ac:dyDescent="0.35">
      <c r="A765" s="157"/>
      <c r="B765" s="132"/>
      <c r="C765" s="132"/>
      <c r="D765" s="132"/>
      <c r="E765" s="158"/>
      <c r="F765" s="132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8.75" customHeight="1" x14ac:dyDescent="0.35">
      <c r="A766" s="157"/>
      <c r="B766" s="132"/>
      <c r="C766" s="132"/>
      <c r="D766" s="132"/>
      <c r="E766" s="158"/>
      <c r="F766" s="132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8.75" customHeight="1" x14ac:dyDescent="0.35">
      <c r="A767" s="157"/>
      <c r="B767" s="132"/>
      <c r="C767" s="132"/>
      <c r="D767" s="132"/>
      <c r="E767" s="158"/>
      <c r="F767" s="132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8.75" customHeight="1" x14ac:dyDescent="0.35">
      <c r="A768" s="157"/>
      <c r="B768" s="132"/>
      <c r="C768" s="132"/>
      <c r="D768" s="132"/>
      <c r="E768" s="158"/>
      <c r="F768" s="132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8.75" customHeight="1" x14ac:dyDescent="0.35">
      <c r="A769" s="157"/>
      <c r="B769" s="132"/>
      <c r="C769" s="132"/>
      <c r="D769" s="132"/>
      <c r="E769" s="158"/>
      <c r="F769" s="132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8.75" customHeight="1" x14ac:dyDescent="0.35">
      <c r="A770" s="157"/>
      <c r="B770" s="132"/>
      <c r="C770" s="132"/>
      <c r="D770" s="132"/>
      <c r="E770" s="158"/>
      <c r="F770" s="132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8.75" customHeight="1" x14ac:dyDescent="0.35">
      <c r="A771" s="157"/>
      <c r="B771" s="132"/>
      <c r="C771" s="132"/>
      <c r="D771" s="132"/>
      <c r="E771" s="158"/>
      <c r="F771" s="132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8.75" customHeight="1" x14ac:dyDescent="0.35">
      <c r="A772" s="157"/>
      <c r="B772" s="132"/>
      <c r="C772" s="132"/>
      <c r="D772" s="132"/>
      <c r="E772" s="158"/>
      <c r="F772" s="132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8.75" customHeight="1" x14ac:dyDescent="0.35">
      <c r="A773" s="157"/>
      <c r="B773" s="132"/>
      <c r="C773" s="132"/>
      <c r="D773" s="132"/>
      <c r="E773" s="158"/>
      <c r="F773" s="132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8.75" customHeight="1" x14ac:dyDescent="0.35">
      <c r="A774" s="157"/>
      <c r="B774" s="132"/>
      <c r="C774" s="132"/>
      <c r="D774" s="132"/>
      <c r="E774" s="158"/>
      <c r="F774" s="132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8.75" customHeight="1" x14ac:dyDescent="0.35">
      <c r="A775" s="157"/>
      <c r="B775" s="132"/>
      <c r="C775" s="132"/>
      <c r="D775" s="132"/>
      <c r="E775" s="158"/>
      <c r="F775" s="132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8.75" customHeight="1" x14ac:dyDescent="0.35">
      <c r="A776" s="157"/>
      <c r="B776" s="132"/>
      <c r="C776" s="132"/>
      <c r="D776" s="132"/>
      <c r="E776" s="158"/>
      <c r="F776" s="132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8.75" customHeight="1" x14ac:dyDescent="0.35">
      <c r="A777" s="157"/>
      <c r="B777" s="132"/>
      <c r="C777" s="132"/>
      <c r="D777" s="132"/>
      <c r="E777" s="158"/>
      <c r="F777" s="132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8.75" customHeight="1" x14ac:dyDescent="0.35">
      <c r="A778" s="157"/>
      <c r="B778" s="132"/>
      <c r="C778" s="132"/>
      <c r="D778" s="132"/>
      <c r="E778" s="158"/>
      <c r="F778" s="132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8.75" customHeight="1" x14ac:dyDescent="0.35">
      <c r="A779" s="157"/>
      <c r="B779" s="132"/>
      <c r="C779" s="132"/>
      <c r="D779" s="132"/>
      <c r="E779" s="158"/>
      <c r="F779" s="132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8.75" customHeight="1" x14ac:dyDescent="0.35">
      <c r="A780" s="157"/>
      <c r="B780" s="132"/>
      <c r="C780" s="132"/>
      <c r="D780" s="132"/>
      <c r="E780" s="158"/>
      <c r="F780" s="132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8.75" customHeight="1" x14ac:dyDescent="0.35">
      <c r="A781" s="157"/>
      <c r="B781" s="132"/>
      <c r="C781" s="132"/>
      <c r="D781" s="132"/>
      <c r="E781" s="158"/>
      <c r="F781" s="132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8.75" customHeight="1" x14ac:dyDescent="0.35">
      <c r="A782" s="157"/>
      <c r="B782" s="132"/>
      <c r="C782" s="132"/>
      <c r="D782" s="132"/>
      <c r="E782" s="158"/>
      <c r="F782" s="132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8.75" customHeight="1" x14ac:dyDescent="0.35">
      <c r="A783" s="157"/>
      <c r="B783" s="132"/>
      <c r="C783" s="132"/>
      <c r="D783" s="132"/>
      <c r="E783" s="158"/>
      <c r="F783" s="132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8.75" customHeight="1" x14ac:dyDescent="0.35">
      <c r="A784" s="157"/>
      <c r="B784" s="132"/>
      <c r="C784" s="132"/>
      <c r="D784" s="132"/>
      <c r="E784" s="158"/>
      <c r="F784" s="132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8.75" customHeight="1" x14ac:dyDescent="0.35">
      <c r="A785" s="157"/>
      <c r="B785" s="132"/>
      <c r="C785" s="132"/>
      <c r="D785" s="132"/>
      <c r="E785" s="158"/>
      <c r="F785" s="132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8.75" customHeight="1" x14ac:dyDescent="0.35">
      <c r="A786" s="157"/>
      <c r="B786" s="132"/>
      <c r="C786" s="132"/>
      <c r="D786" s="132"/>
      <c r="E786" s="158"/>
      <c r="F786" s="132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8.75" customHeight="1" x14ac:dyDescent="0.35">
      <c r="A787" s="157"/>
      <c r="B787" s="132"/>
      <c r="C787" s="132"/>
      <c r="D787" s="132"/>
      <c r="E787" s="158"/>
      <c r="F787" s="132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8.75" customHeight="1" x14ac:dyDescent="0.35">
      <c r="A788" s="157"/>
      <c r="B788" s="132"/>
      <c r="C788" s="132"/>
      <c r="D788" s="132"/>
      <c r="E788" s="158"/>
      <c r="F788" s="132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8.75" customHeight="1" x14ac:dyDescent="0.35">
      <c r="A789" s="157"/>
      <c r="B789" s="132"/>
      <c r="C789" s="132"/>
      <c r="D789" s="132"/>
      <c r="E789" s="158"/>
      <c r="F789" s="132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8.75" customHeight="1" x14ac:dyDescent="0.35">
      <c r="A790" s="157"/>
      <c r="B790" s="132"/>
      <c r="C790" s="132"/>
      <c r="D790" s="132"/>
      <c r="E790" s="158"/>
      <c r="F790" s="132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8.75" customHeight="1" x14ac:dyDescent="0.35">
      <c r="A791" s="157"/>
      <c r="B791" s="132"/>
      <c r="C791" s="132"/>
      <c r="D791" s="132"/>
      <c r="E791" s="158"/>
      <c r="F791" s="132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8.75" customHeight="1" x14ac:dyDescent="0.35">
      <c r="A792" s="157"/>
      <c r="B792" s="132"/>
      <c r="C792" s="132"/>
      <c r="D792" s="132"/>
      <c r="E792" s="158"/>
      <c r="F792" s="132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8.75" customHeight="1" x14ac:dyDescent="0.35">
      <c r="A793" s="157"/>
      <c r="B793" s="132"/>
      <c r="C793" s="132"/>
      <c r="D793" s="132"/>
      <c r="E793" s="158"/>
      <c r="F793" s="132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8.75" customHeight="1" x14ac:dyDescent="0.35">
      <c r="A794" s="157"/>
      <c r="B794" s="132"/>
      <c r="C794" s="132"/>
      <c r="D794" s="132"/>
      <c r="E794" s="158"/>
      <c r="F794" s="132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8.75" customHeight="1" x14ac:dyDescent="0.35">
      <c r="A795" s="157"/>
      <c r="B795" s="132"/>
      <c r="C795" s="132"/>
      <c r="D795" s="132"/>
      <c r="E795" s="158"/>
      <c r="F795" s="132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8.75" customHeight="1" x14ac:dyDescent="0.35">
      <c r="A796" s="157"/>
      <c r="B796" s="132"/>
      <c r="C796" s="132"/>
      <c r="D796" s="132"/>
      <c r="E796" s="158"/>
      <c r="F796" s="132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8.75" customHeight="1" x14ac:dyDescent="0.35">
      <c r="A797" s="157"/>
      <c r="B797" s="132"/>
      <c r="C797" s="132"/>
      <c r="D797" s="132"/>
      <c r="E797" s="158"/>
      <c r="F797" s="132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8.75" customHeight="1" x14ac:dyDescent="0.35">
      <c r="A798" s="157"/>
      <c r="B798" s="132"/>
      <c r="C798" s="132"/>
      <c r="D798" s="132"/>
      <c r="E798" s="158"/>
      <c r="F798" s="132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8.75" customHeight="1" x14ac:dyDescent="0.35">
      <c r="A799" s="157"/>
      <c r="B799" s="132"/>
      <c r="C799" s="132"/>
      <c r="D799" s="132"/>
      <c r="E799" s="158"/>
      <c r="F799" s="132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8.75" customHeight="1" x14ac:dyDescent="0.35">
      <c r="A800" s="157"/>
      <c r="B800" s="132"/>
      <c r="C800" s="132"/>
      <c r="D800" s="132"/>
      <c r="E800" s="158"/>
      <c r="F800" s="132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8.75" customHeight="1" x14ac:dyDescent="0.35">
      <c r="A801" s="157"/>
      <c r="B801" s="132"/>
      <c r="C801" s="132"/>
      <c r="D801" s="132"/>
      <c r="E801" s="158"/>
      <c r="F801" s="132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8.75" customHeight="1" x14ac:dyDescent="0.35">
      <c r="A802" s="157"/>
      <c r="B802" s="132"/>
      <c r="C802" s="132"/>
      <c r="D802" s="132"/>
      <c r="E802" s="158"/>
      <c r="F802" s="132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8.75" customHeight="1" x14ac:dyDescent="0.35">
      <c r="A803" s="157"/>
      <c r="B803" s="132"/>
      <c r="C803" s="132"/>
      <c r="D803" s="132"/>
      <c r="E803" s="158"/>
      <c r="F803" s="132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8.75" customHeight="1" x14ac:dyDescent="0.35">
      <c r="A804" s="157"/>
      <c r="B804" s="132"/>
      <c r="C804" s="132"/>
      <c r="D804" s="132"/>
      <c r="E804" s="158"/>
      <c r="F804" s="132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8.75" customHeight="1" x14ac:dyDescent="0.35">
      <c r="A805" s="157"/>
      <c r="B805" s="132"/>
      <c r="C805" s="132"/>
      <c r="D805" s="132"/>
      <c r="E805" s="158"/>
      <c r="F805" s="132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8.75" customHeight="1" x14ac:dyDescent="0.35">
      <c r="A806" s="157"/>
      <c r="B806" s="132"/>
      <c r="C806" s="132"/>
      <c r="D806" s="132"/>
      <c r="E806" s="158"/>
      <c r="F806" s="132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8.75" customHeight="1" x14ac:dyDescent="0.35">
      <c r="A807" s="157"/>
      <c r="B807" s="132"/>
      <c r="C807" s="132"/>
      <c r="D807" s="132"/>
      <c r="E807" s="158"/>
      <c r="F807" s="132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8.75" customHeight="1" x14ac:dyDescent="0.35">
      <c r="A808" s="157"/>
      <c r="B808" s="132"/>
      <c r="C808" s="132"/>
      <c r="D808" s="132"/>
      <c r="E808" s="158"/>
      <c r="F808" s="132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8.75" customHeight="1" x14ac:dyDescent="0.35">
      <c r="A809" s="157"/>
      <c r="B809" s="132"/>
      <c r="C809" s="132"/>
      <c r="D809" s="132"/>
      <c r="E809" s="158"/>
      <c r="F809" s="132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8.75" customHeight="1" x14ac:dyDescent="0.35">
      <c r="A810" s="157"/>
      <c r="B810" s="132"/>
      <c r="C810" s="132"/>
      <c r="D810" s="132"/>
      <c r="E810" s="158"/>
      <c r="F810" s="132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8.75" customHeight="1" x14ac:dyDescent="0.35">
      <c r="A811" s="157"/>
      <c r="B811" s="132"/>
      <c r="C811" s="132"/>
      <c r="D811" s="132"/>
      <c r="E811" s="158"/>
      <c r="F811" s="132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8.75" customHeight="1" x14ac:dyDescent="0.35">
      <c r="A812" s="157"/>
      <c r="B812" s="132"/>
      <c r="C812" s="132"/>
      <c r="D812" s="132"/>
      <c r="E812" s="158"/>
      <c r="F812" s="132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8.75" customHeight="1" x14ac:dyDescent="0.35">
      <c r="A813" s="157"/>
      <c r="B813" s="132"/>
      <c r="C813" s="132"/>
      <c r="D813" s="132"/>
      <c r="E813" s="158"/>
      <c r="F813" s="132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8.75" customHeight="1" x14ac:dyDescent="0.35">
      <c r="A814" s="157"/>
      <c r="B814" s="132"/>
      <c r="C814" s="132"/>
      <c r="D814" s="132"/>
      <c r="E814" s="158"/>
      <c r="F814" s="132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8.75" customHeight="1" x14ac:dyDescent="0.35">
      <c r="A815" s="157"/>
      <c r="B815" s="132"/>
      <c r="C815" s="132"/>
      <c r="D815" s="132"/>
      <c r="E815" s="158"/>
      <c r="F815" s="132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8.75" customHeight="1" x14ac:dyDescent="0.35">
      <c r="A816" s="157"/>
      <c r="B816" s="132"/>
      <c r="C816" s="132"/>
      <c r="D816" s="132"/>
      <c r="E816" s="158"/>
      <c r="F816" s="132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8.75" customHeight="1" x14ac:dyDescent="0.35">
      <c r="A817" s="157"/>
      <c r="B817" s="132"/>
      <c r="C817" s="132"/>
      <c r="D817" s="132"/>
      <c r="E817" s="158"/>
      <c r="F817" s="132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8.75" customHeight="1" x14ac:dyDescent="0.35">
      <c r="A818" s="157"/>
      <c r="B818" s="132"/>
      <c r="C818" s="132"/>
      <c r="D818" s="132"/>
      <c r="E818" s="158"/>
      <c r="F818" s="132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8.75" customHeight="1" x14ac:dyDescent="0.35">
      <c r="A819" s="157"/>
      <c r="B819" s="132"/>
      <c r="C819" s="132"/>
      <c r="D819" s="132"/>
      <c r="E819" s="158"/>
      <c r="F819" s="132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8.75" customHeight="1" x14ac:dyDescent="0.35">
      <c r="A820" s="157"/>
      <c r="B820" s="132"/>
      <c r="C820" s="132"/>
      <c r="D820" s="132"/>
      <c r="E820" s="158"/>
      <c r="F820" s="132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8.75" customHeight="1" x14ac:dyDescent="0.35">
      <c r="A821" s="157"/>
      <c r="B821" s="132"/>
      <c r="C821" s="132"/>
      <c r="D821" s="132"/>
      <c r="E821" s="158"/>
      <c r="F821" s="132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8.75" customHeight="1" x14ac:dyDescent="0.35">
      <c r="A822" s="157"/>
      <c r="B822" s="132"/>
      <c r="C822" s="132"/>
      <c r="D822" s="132"/>
      <c r="E822" s="158"/>
      <c r="F822" s="132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8.75" customHeight="1" x14ac:dyDescent="0.35">
      <c r="A823" s="157"/>
      <c r="B823" s="132"/>
      <c r="C823" s="132"/>
      <c r="D823" s="132"/>
      <c r="E823" s="158"/>
      <c r="F823" s="132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8.75" customHeight="1" x14ac:dyDescent="0.35">
      <c r="A824" s="157"/>
      <c r="B824" s="132"/>
      <c r="C824" s="132"/>
      <c r="D824" s="132"/>
      <c r="E824" s="158"/>
      <c r="F824" s="132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8.75" customHeight="1" x14ac:dyDescent="0.35">
      <c r="A825" s="157"/>
      <c r="B825" s="132"/>
      <c r="C825" s="132"/>
      <c r="D825" s="132"/>
      <c r="E825" s="158"/>
      <c r="F825" s="132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8.75" customHeight="1" x14ac:dyDescent="0.35">
      <c r="A826" s="157"/>
      <c r="B826" s="132"/>
      <c r="C826" s="132"/>
      <c r="D826" s="132"/>
      <c r="E826" s="158"/>
      <c r="F826" s="132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8.75" customHeight="1" x14ac:dyDescent="0.35">
      <c r="A827" s="157"/>
      <c r="B827" s="132"/>
      <c r="C827" s="132"/>
      <c r="D827" s="132"/>
      <c r="E827" s="158"/>
      <c r="F827" s="132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8.75" customHeight="1" x14ac:dyDescent="0.35">
      <c r="A828" s="157"/>
      <c r="B828" s="132"/>
      <c r="C828" s="132"/>
      <c r="D828" s="132"/>
      <c r="E828" s="158"/>
      <c r="F828" s="132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8.75" customHeight="1" x14ac:dyDescent="0.35">
      <c r="A829" s="157"/>
      <c r="B829" s="132"/>
      <c r="C829" s="132"/>
      <c r="D829" s="132"/>
      <c r="E829" s="158"/>
      <c r="F829" s="132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8.75" customHeight="1" x14ac:dyDescent="0.35">
      <c r="A830" s="157"/>
      <c r="B830" s="132"/>
      <c r="C830" s="132"/>
      <c r="D830" s="132"/>
      <c r="E830" s="158"/>
      <c r="F830" s="132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8.75" customHeight="1" x14ac:dyDescent="0.35">
      <c r="A831" s="157"/>
      <c r="B831" s="132"/>
      <c r="C831" s="132"/>
      <c r="D831" s="132"/>
      <c r="E831" s="158"/>
      <c r="F831" s="132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8.75" customHeight="1" x14ac:dyDescent="0.35">
      <c r="A832" s="157"/>
      <c r="B832" s="132"/>
      <c r="C832" s="132"/>
      <c r="D832" s="132"/>
      <c r="E832" s="158"/>
      <c r="F832" s="132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8.75" customHeight="1" x14ac:dyDescent="0.35">
      <c r="A833" s="157"/>
      <c r="B833" s="132"/>
      <c r="C833" s="132"/>
      <c r="D833" s="132"/>
      <c r="E833" s="158"/>
      <c r="F833" s="132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8.75" customHeight="1" x14ac:dyDescent="0.35">
      <c r="A834" s="157"/>
      <c r="B834" s="132"/>
      <c r="C834" s="132"/>
      <c r="D834" s="132"/>
      <c r="E834" s="158"/>
      <c r="F834" s="132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8.75" customHeight="1" x14ac:dyDescent="0.35">
      <c r="A835" s="157"/>
      <c r="B835" s="132"/>
      <c r="C835" s="132"/>
      <c r="D835" s="132"/>
      <c r="E835" s="158"/>
      <c r="F835" s="132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8.75" customHeight="1" x14ac:dyDescent="0.35">
      <c r="A836" s="157"/>
      <c r="B836" s="132"/>
      <c r="C836" s="132"/>
      <c r="D836" s="132"/>
      <c r="E836" s="158"/>
      <c r="F836" s="132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8.75" customHeight="1" x14ac:dyDescent="0.35">
      <c r="A837" s="157"/>
      <c r="B837" s="132"/>
      <c r="C837" s="132"/>
      <c r="D837" s="132"/>
      <c r="E837" s="158"/>
      <c r="F837" s="132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8.75" customHeight="1" x14ac:dyDescent="0.35">
      <c r="A838" s="157"/>
      <c r="B838" s="132"/>
      <c r="C838" s="132"/>
      <c r="D838" s="132"/>
      <c r="E838" s="158"/>
      <c r="F838" s="132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8.75" customHeight="1" x14ac:dyDescent="0.35">
      <c r="A839" s="157"/>
      <c r="B839" s="132"/>
      <c r="C839" s="132"/>
      <c r="D839" s="132"/>
      <c r="E839" s="158"/>
      <c r="F839" s="132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8.75" customHeight="1" x14ac:dyDescent="0.35">
      <c r="A840" s="157"/>
      <c r="B840" s="132"/>
      <c r="C840" s="132"/>
      <c r="D840" s="132"/>
      <c r="E840" s="158"/>
      <c r="F840" s="132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8.75" customHeight="1" x14ac:dyDescent="0.35">
      <c r="A841" s="157"/>
      <c r="B841" s="132"/>
      <c r="C841" s="132"/>
      <c r="D841" s="132"/>
      <c r="E841" s="158"/>
      <c r="F841" s="132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8.75" customHeight="1" x14ac:dyDescent="0.35">
      <c r="A842" s="157"/>
      <c r="B842" s="132"/>
      <c r="C842" s="132"/>
      <c r="D842" s="132"/>
      <c r="E842" s="158"/>
      <c r="F842" s="132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8.75" customHeight="1" x14ac:dyDescent="0.35">
      <c r="A843" s="157"/>
      <c r="B843" s="132"/>
      <c r="C843" s="132"/>
      <c r="D843" s="132"/>
      <c r="E843" s="158"/>
      <c r="F843" s="132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8.75" customHeight="1" x14ac:dyDescent="0.35">
      <c r="A844" s="157"/>
      <c r="B844" s="132"/>
      <c r="C844" s="132"/>
      <c r="D844" s="132"/>
      <c r="E844" s="158"/>
      <c r="F844" s="132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8.75" customHeight="1" x14ac:dyDescent="0.35">
      <c r="A845" s="157"/>
      <c r="B845" s="132"/>
      <c r="C845" s="132"/>
      <c r="D845" s="132"/>
      <c r="E845" s="158"/>
      <c r="F845" s="132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8.75" customHeight="1" x14ac:dyDescent="0.35">
      <c r="A846" s="157"/>
      <c r="B846" s="132"/>
      <c r="C846" s="132"/>
      <c r="D846" s="132"/>
      <c r="E846" s="158"/>
      <c r="F846" s="132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8.75" customHeight="1" x14ac:dyDescent="0.35">
      <c r="A847" s="157"/>
      <c r="B847" s="132"/>
      <c r="C847" s="132"/>
      <c r="D847" s="132"/>
      <c r="E847" s="158"/>
      <c r="F847" s="132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8.75" customHeight="1" x14ac:dyDescent="0.35">
      <c r="A848" s="157"/>
      <c r="B848" s="132"/>
      <c r="C848" s="132"/>
      <c r="D848" s="132"/>
      <c r="E848" s="158"/>
      <c r="F848" s="132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8.75" customHeight="1" x14ac:dyDescent="0.35">
      <c r="A849" s="157"/>
      <c r="B849" s="132"/>
      <c r="C849" s="132"/>
      <c r="D849" s="132"/>
      <c r="E849" s="158"/>
      <c r="F849" s="132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8.75" customHeight="1" x14ac:dyDescent="0.35">
      <c r="A850" s="157"/>
      <c r="B850" s="132"/>
      <c r="C850" s="132"/>
      <c r="D850" s="132"/>
      <c r="E850" s="158"/>
      <c r="F850" s="132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8.75" customHeight="1" x14ac:dyDescent="0.35">
      <c r="A851" s="157"/>
      <c r="B851" s="132"/>
      <c r="C851" s="132"/>
      <c r="D851" s="132"/>
      <c r="E851" s="158"/>
      <c r="F851" s="132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8.75" customHeight="1" x14ac:dyDescent="0.35">
      <c r="A852" s="157"/>
      <c r="B852" s="132"/>
      <c r="C852" s="132"/>
      <c r="D852" s="132"/>
      <c r="E852" s="158"/>
      <c r="F852" s="132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8.75" customHeight="1" x14ac:dyDescent="0.35">
      <c r="A853" s="157"/>
      <c r="B853" s="132"/>
      <c r="C853" s="132"/>
      <c r="D853" s="132"/>
      <c r="E853" s="158"/>
      <c r="F853" s="132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8.75" customHeight="1" x14ac:dyDescent="0.35">
      <c r="A854" s="157"/>
      <c r="B854" s="132"/>
      <c r="C854" s="132"/>
      <c r="D854" s="132"/>
      <c r="E854" s="158"/>
      <c r="F854" s="132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8.75" customHeight="1" x14ac:dyDescent="0.35">
      <c r="A855" s="157"/>
      <c r="B855" s="132"/>
      <c r="C855" s="132"/>
      <c r="D855" s="132"/>
      <c r="E855" s="158"/>
      <c r="F855" s="132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8.75" customHeight="1" x14ac:dyDescent="0.35">
      <c r="A856" s="157"/>
      <c r="B856" s="132"/>
      <c r="C856" s="132"/>
      <c r="D856" s="132"/>
      <c r="E856" s="158"/>
      <c r="F856" s="132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8.75" customHeight="1" x14ac:dyDescent="0.35">
      <c r="A857" s="157"/>
      <c r="B857" s="132"/>
      <c r="C857" s="132"/>
      <c r="D857" s="132"/>
      <c r="E857" s="158"/>
      <c r="F857" s="132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8.75" customHeight="1" x14ac:dyDescent="0.35">
      <c r="A858" s="157"/>
      <c r="B858" s="132"/>
      <c r="C858" s="132"/>
      <c r="D858" s="132"/>
      <c r="E858" s="158"/>
      <c r="F858" s="132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8.75" customHeight="1" x14ac:dyDescent="0.35">
      <c r="A859" s="157"/>
      <c r="B859" s="132"/>
      <c r="C859" s="132"/>
      <c r="D859" s="132"/>
      <c r="E859" s="158"/>
      <c r="F859" s="132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8.75" customHeight="1" x14ac:dyDescent="0.35">
      <c r="A860" s="157"/>
      <c r="B860" s="132"/>
      <c r="C860" s="132"/>
      <c r="D860" s="132"/>
      <c r="E860" s="158"/>
      <c r="F860" s="132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8.75" customHeight="1" x14ac:dyDescent="0.35">
      <c r="A861" s="157"/>
      <c r="B861" s="132"/>
      <c r="C861" s="132"/>
      <c r="D861" s="132"/>
      <c r="E861" s="158"/>
      <c r="F861" s="132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8.75" customHeight="1" x14ac:dyDescent="0.35">
      <c r="A862" s="157"/>
      <c r="B862" s="132"/>
      <c r="C862" s="132"/>
      <c r="D862" s="132"/>
      <c r="E862" s="158"/>
      <c r="F862" s="132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8.75" customHeight="1" x14ac:dyDescent="0.35">
      <c r="A863" s="157"/>
      <c r="B863" s="132"/>
      <c r="C863" s="132"/>
      <c r="D863" s="132"/>
      <c r="E863" s="158"/>
      <c r="F863" s="132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8.75" customHeight="1" x14ac:dyDescent="0.35">
      <c r="A864" s="157"/>
      <c r="B864" s="132"/>
      <c r="C864" s="132"/>
      <c r="D864" s="132"/>
      <c r="E864" s="158"/>
      <c r="F864" s="132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8.75" customHeight="1" x14ac:dyDescent="0.35">
      <c r="A865" s="157"/>
      <c r="B865" s="132"/>
      <c r="C865" s="132"/>
      <c r="D865" s="132"/>
      <c r="E865" s="158"/>
      <c r="F865" s="132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8.75" customHeight="1" x14ac:dyDescent="0.35">
      <c r="A866" s="157"/>
      <c r="B866" s="132"/>
      <c r="C866" s="132"/>
      <c r="D866" s="132"/>
      <c r="E866" s="158"/>
      <c r="F866" s="132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8.75" customHeight="1" x14ac:dyDescent="0.35">
      <c r="A867" s="157"/>
      <c r="B867" s="132"/>
      <c r="C867" s="132"/>
      <c r="D867" s="132"/>
      <c r="E867" s="158"/>
      <c r="F867" s="132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8.75" customHeight="1" x14ac:dyDescent="0.35">
      <c r="A868" s="157"/>
      <c r="B868" s="132"/>
      <c r="C868" s="132"/>
      <c r="D868" s="132"/>
      <c r="E868" s="158"/>
      <c r="F868" s="132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8.75" customHeight="1" x14ac:dyDescent="0.35">
      <c r="A869" s="157"/>
      <c r="B869" s="132"/>
      <c r="C869" s="132"/>
      <c r="D869" s="132"/>
      <c r="E869" s="158"/>
      <c r="F869" s="132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8.75" customHeight="1" x14ac:dyDescent="0.35">
      <c r="A870" s="157"/>
      <c r="B870" s="132"/>
      <c r="C870" s="132"/>
      <c r="D870" s="132"/>
      <c r="E870" s="158"/>
      <c r="F870" s="132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8.75" customHeight="1" x14ac:dyDescent="0.35">
      <c r="A871" s="157"/>
      <c r="B871" s="132"/>
      <c r="C871" s="132"/>
      <c r="D871" s="132"/>
      <c r="E871" s="158"/>
      <c r="F871" s="132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8.75" customHeight="1" x14ac:dyDescent="0.35">
      <c r="A872" s="157"/>
      <c r="B872" s="132"/>
      <c r="C872" s="132"/>
      <c r="D872" s="132"/>
      <c r="E872" s="158"/>
      <c r="F872" s="132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8.75" customHeight="1" x14ac:dyDescent="0.35">
      <c r="A873" s="157"/>
      <c r="B873" s="132"/>
      <c r="C873" s="132"/>
      <c r="D873" s="132"/>
      <c r="E873" s="158"/>
      <c r="F873" s="132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8.75" customHeight="1" x14ac:dyDescent="0.35">
      <c r="A874" s="157"/>
      <c r="B874" s="132"/>
      <c r="C874" s="132"/>
      <c r="D874" s="132"/>
      <c r="E874" s="158"/>
      <c r="F874" s="132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8.75" customHeight="1" x14ac:dyDescent="0.35">
      <c r="A875" s="157"/>
      <c r="B875" s="132"/>
      <c r="C875" s="132"/>
      <c r="D875" s="132"/>
      <c r="E875" s="158"/>
      <c r="F875" s="132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8.75" customHeight="1" x14ac:dyDescent="0.35">
      <c r="A876" s="157"/>
      <c r="B876" s="132"/>
      <c r="C876" s="132"/>
      <c r="D876" s="132"/>
      <c r="E876" s="158"/>
      <c r="F876" s="132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8.75" customHeight="1" x14ac:dyDescent="0.35">
      <c r="A877" s="157"/>
      <c r="B877" s="132"/>
      <c r="C877" s="132"/>
      <c r="D877" s="132"/>
      <c r="E877" s="158"/>
      <c r="F877" s="132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8.75" customHeight="1" x14ac:dyDescent="0.35">
      <c r="A878" s="157"/>
      <c r="B878" s="132"/>
      <c r="C878" s="132"/>
      <c r="D878" s="132"/>
      <c r="E878" s="158"/>
      <c r="F878" s="132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8.75" customHeight="1" x14ac:dyDescent="0.35">
      <c r="A879" s="157"/>
      <c r="B879" s="132"/>
      <c r="C879" s="132"/>
      <c r="D879" s="132"/>
      <c r="E879" s="158"/>
      <c r="F879" s="132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8.75" customHeight="1" x14ac:dyDescent="0.35">
      <c r="A880" s="157"/>
      <c r="B880" s="132"/>
      <c r="C880" s="132"/>
      <c r="D880" s="132"/>
      <c r="E880" s="158"/>
      <c r="F880" s="132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8.75" customHeight="1" x14ac:dyDescent="0.35">
      <c r="A881" s="157"/>
      <c r="B881" s="132"/>
      <c r="C881" s="132"/>
      <c r="D881" s="132"/>
      <c r="E881" s="158"/>
      <c r="F881" s="132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8.75" customHeight="1" x14ac:dyDescent="0.35">
      <c r="A882" s="157"/>
      <c r="B882" s="132"/>
      <c r="C882" s="132"/>
      <c r="D882" s="132"/>
      <c r="E882" s="158"/>
      <c r="F882" s="132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8.75" customHeight="1" x14ac:dyDescent="0.35">
      <c r="A883" s="157"/>
      <c r="B883" s="132"/>
      <c r="C883" s="132"/>
      <c r="D883" s="132"/>
      <c r="E883" s="158"/>
      <c r="F883" s="132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8.75" customHeight="1" x14ac:dyDescent="0.35">
      <c r="A884" s="157"/>
      <c r="B884" s="132"/>
      <c r="C884" s="132"/>
      <c r="D884" s="132"/>
      <c r="E884" s="158"/>
      <c r="F884" s="132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8.75" customHeight="1" x14ac:dyDescent="0.35">
      <c r="A885" s="157"/>
      <c r="B885" s="132"/>
      <c r="C885" s="132"/>
      <c r="D885" s="132"/>
      <c r="E885" s="158"/>
      <c r="F885" s="132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8.75" customHeight="1" x14ac:dyDescent="0.35">
      <c r="A886" s="157"/>
      <c r="B886" s="132"/>
      <c r="C886" s="132"/>
      <c r="D886" s="132"/>
      <c r="E886" s="158"/>
      <c r="F886" s="132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8.75" customHeight="1" x14ac:dyDescent="0.35">
      <c r="A887" s="157"/>
      <c r="B887" s="132"/>
      <c r="C887" s="132"/>
      <c r="D887" s="132"/>
      <c r="E887" s="158"/>
      <c r="F887" s="132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8.75" customHeight="1" x14ac:dyDescent="0.35">
      <c r="A888" s="157"/>
      <c r="B888" s="132"/>
      <c r="C888" s="132"/>
      <c r="D888" s="132"/>
      <c r="E888" s="158"/>
      <c r="F888" s="132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8.75" customHeight="1" x14ac:dyDescent="0.35">
      <c r="A889" s="157"/>
      <c r="B889" s="132"/>
      <c r="C889" s="132"/>
      <c r="D889" s="132"/>
      <c r="E889" s="158"/>
      <c r="F889" s="132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8.75" customHeight="1" x14ac:dyDescent="0.35">
      <c r="A890" s="157"/>
      <c r="B890" s="132"/>
      <c r="C890" s="132"/>
      <c r="D890" s="132"/>
      <c r="E890" s="158"/>
      <c r="F890" s="132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8.75" customHeight="1" x14ac:dyDescent="0.35">
      <c r="A891" s="157"/>
      <c r="B891" s="132"/>
      <c r="C891" s="132"/>
      <c r="D891" s="132"/>
      <c r="E891" s="158"/>
      <c r="F891" s="132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8.75" customHeight="1" x14ac:dyDescent="0.35">
      <c r="A892" s="157"/>
      <c r="B892" s="132"/>
      <c r="C892" s="132"/>
      <c r="D892" s="132"/>
      <c r="E892" s="158"/>
      <c r="F892" s="132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8.75" customHeight="1" x14ac:dyDescent="0.35">
      <c r="A893" s="157"/>
      <c r="B893" s="132"/>
      <c r="C893" s="132"/>
      <c r="D893" s="132"/>
      <c r="E893" s="158"/>
      <c r="F893" s="132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8.75" customHeight="1" x14ac:dyDescent="0.35">
      <c r="A894" s="157"/>
      <c r="B894" s="132"/>
      <c r="C894" s="132"/>
      <c r="D894" s="132"/>
      <c r="E894" s="158"/>
      <c r="F894" s="132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8.75" customHeight="1" x14ac:dyDescent="0.35">
      <c r="A895" s="157"/>
      <c r="B895" s="132"/>
      <c r="C895" s="132"/>
      <c r="D895" s="132"/>
      <c r="E895" s="158"/>
      <c r="F895" s="132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8.75" customHeight="1" x14ac:dyDescent="0.35">
      <c r="A896" s="157"/>
      <c r="B896" s="132"/>
      <c r="C896" s="132"/>
      <c r="D896" s="132"/>
      <c r="E896" s="158"/>
      <c r="F896" s="132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8.75" customHeight="1" x14ac:dyDescent="0.35">
      <c r="A897" s="157"/>
      <c r="B897" s="132"/>
      <c r="C897" s="132"/>
      <c r="D897" s="132"/>
      <c r="E897" s="158"/>
      <c r="F897" s="132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8.75" customHeight="1" x14ac:dyDescent="0.35">
      <c r="A898" s="157"/>
      <c r="B898" s="132"/>
      <c r="C898" s="132"/>
      <c r="D898" s="132"/>
      <c r="E898" s="158"/>
      <c r="F898" s="132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8.75" customHeight="1" x14ac:dyDescent="0.35">
      <c r="A899" s="157"/>
      <c r="B899" s="132"/>
      <c r="C899" s="132"/>
      <c r="D899" s="132"/>
      <c r="E899" s="158"/>
      <c r="F899" s="132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8.75" customHeight="1" x14ac:dyDescent="0.35">
      <c r="A900" s="157"/>
      <c r="B900" s="132"/>
      <c r="C900" s="132"/>
      <c r="D900" s="132"/>
      <c r="E900" s="158"/>
      <c r="F900" s="132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8.75" customHeight="1" x14ac:dyDescent="0.35">
      <c r="A901" s="157"/>
      <c r="B901" s="132"/>
      <c r="C901" s="132"/>
      <c r="D901" s="132"/>
      <c r="E901" s="158"/>
      <c r="F901" s="132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8.75" customHeight="1" x14ac:dyDescent="0.35">
      <c r="A902" s="157"/>
      <c r="B902" s="132"/>
      <c r="C902" s="132"/>
      <c r="D902" s="132"/>
      <c r="E902" s="158"/>
      <c r="F902" s="132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8.75" customHeight="1" x14ac:dyDescent="0.35">
      <c r="A903" s="157"/>
      <c r="B903" s="132"/>
      <c r="C903" s="132"/>
      <c r="D903" s="132"/>
      <c r="E903" s="158"/>
      <c r="F903" s="132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8.75" customHeight="1" x14ac:dyDescent="0.35">
      <c r="A904" s="157"/>
      <c r="B904" s="132"/>
      <c r="C904" s="132"/>
      <c r="D904" s="132"/>
      <c r="E904" s="158"/>
      <c r="F904" s="132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8.75" customHeight="1" x14ac:dyDescent="0.35">
      <c r="A905" s="157"/>
      <c r="B905" s="132"/>
      <c r="C905" s="132"/>
      <c r="D905" s="132"/>
      <c r="E905" s="158"/>
      <c r="F905" s="132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8.75" customHeight="1" x14ac:dyDescent="0.35">
      <c r="A906" s="157"/>
      <c r="B906" s="132"/>
      <c r="C906" s="132"/>
      <c r="D906" s="132"/>
      <c r="E906" s="158"/>
      <c r="F906" s="132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8.75" customHeight="1" x14ac:dyDescent="0.35">
      <c r="A907" s="157"/>
      <c r="B907" s="132"/>
      <c r="C907" s="132"/>
      <c r="D907" s="132"/>
      <c r="E907" s="158"/>
      <c r="F907" s="132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8.75" customHeight="1" x14ac:dyDescent="0.35">
      <c r="A908" s="157"/>
      <c r="B908" s="132"/>
      <c r="C908" s="132"/>
      <c r="D908" s="132"/>
      <c r="E908" s="158"/>
      <c r="F908" s="132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8.75" customHeight="1" x14ac:dyDescent="0.35">
      <c r="A909" s="157"/>
      <c r="B909" s="132"/>
      <c r="C909" s="132"/>
      <c r="D909" s="132"/>
      <c r="E909" s="158"/>
      <c r="F909" s="132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8.75" customHeight="1" x14ac:dyDescent="0.35">
      <c r="A910" s="157"/>
      <c r="B910" s="132"/>
      <c r="C910" s="132"/>
      <c r="D910" s="132"/>
      <c r="E910" s="158"/>
      <c r="F910" s="132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8.75" customHeight="1" x14ac:dyDescent="0.35">
      <c r="A911" s="157"/>
      <c r="B911" s="132"/>
      <c r="C911" s="132"/>
      <c r="D911" s="132"/>
      <c r="E911" s="158"/>
      <c r="F911" s="132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8.75" customHeight="1" x14ac:dyDescent="0.35">
      <c r="A912" s="157"/>
      <c r="B912" s="132"/>
      <c r="C912" s="132"/>
      <c r="D912" s="132"/>
      <c r="E912" s="158"/>
      <c r="F912" s="132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8.75" customHeight="1" x14ac:dyDescent="0.35">
      <c r="A913" s="157"/>
      <c r="B913" s="132"/>
      <c r="C913" s="132"/>
      <c r="D913" s="132"/>
      <c r="E913" s="158"/>
      <c r="F913" s="132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8.75" customHeight="1" x14ac:dyDescent="0.35">
      <c r="A914" s="157"/>
      <c r="B914" s="132"/>
      <c r="C914" s="132"/>
      <c r="D914" s="132"/>
      <c r="E914" s="158"/>
      <c r="F914" s="132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8.75" customHeight="1" x14ac:dyDescent="0.35">
      <c r="A915" s="157"/>
      <c r="B915" s="132"/>
      <c r="C915" s="132"/>
      <c r="D915" s="132"/>
      <c r="E915" s="158"/>
      <c r="F915" s="132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8.75" customHeight="1" x14ac:dyDescent="0.35">
      <c r="A916" s="157"/>
      <c r="B916" s="132"/>
      <c r="C916" s="132"/>
      <c r="D916" s="132"/>
      <c r="E916" s="158"/>
      <c r="F916" s="132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8.75" customHeight="1" x14ac:dyDescent="0.35">
      <c r="A917" s="157"/>
      <c r="B917" s="132"/>
      <c r="C917" s="132"/>
      <c r="D917" s="132"/>
      <c r="E917" s="158"/>
      <c r="F917" s="132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8.75" customHeight="1" x14ac:dyDescent="0.35">
      <c r="A918" s="157"/>
      <c r="B918" s="132"/>
      <c r="C918" s="132"/>
      <c r="D918" s="132"/>
      <c r="E918" s="158"/>
      <c r="F918" s="132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8.75" customHeight="1" x14ac:dyDescent="0.35">
      <c r="A919" s="157"/>
      <c r="B919" s="132"/>
      <c r="C919" s="132"/>
      <c r="D919" s="132"/>
      <c r="E919" s="158"/>
      <c r="F919" s="132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8.75" customHeight="1" x14ac:dyDescent="0.35">
      <c r="A920" s="157"/>
      <c r="B920" s="132"/>
      <c r="C920" s="132"/>
      <c r="D920" s="132"/>
      <c r="E920" s="158"/>
      <c r="F920" s="132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8.75" customHeight="1" x14ac:dyDescent="0.35">
      <c r="A921" s="157"/>
      <c r="B921" s="132"/>
      <c r="C921" s="132"/>
      <c r="D921" s="132"/>
      <c r="E921" s="158"/>
      <c r="F921" s="132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8.75" customHeight="1" x14ac:dyDescent="0.35">
      <c r="A922" s="157"/>
      <c r="B922" s="132"/>
      <c r="C922" s="132"/>
      <c r="D922" s="132"/>
      <c r="E922" s="158"/>
      <c r="F922" s="132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8.75" customHeight="1" x14ac:dyDescent="0.35">
      <c r="A923" s="157"/>
      <c r="B923" s="132"/>
      <c r="C923" s="132"/>
      <c r="D923" s="132"/>
      <c r="E923" s="158"/>
      <c r="F923" s="132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8.75" customHeight="1" x14ac:dyDescent="0.35">
      <c r="A924" s="157"/>
      <c r="B924" s="132"/>
      <c r="C924" s="132"/>
      <c r="D924" s="132"/>
      <c r="E924" s="158"/>
      <c r="F924" s="132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8.75" customHeight="1" x14ac:dyDescent="0.35">
      <c r="A925" s="157"/>
      <c r="B925" s="132"/>
      <c r="C925" s="132"/>
      <c r="D925" s="132"/>
      <c r="E925" s="158"/>
      <c r="F925" s="132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8.75" customHeight="1" x14ac:dyDescent="0.35">
      <c r="A926" s="157"/>
      <c r="B926" s="132"/>
      <c r="C926" s="132"/>
      <c r="D926" s="132"/>
      <c r="E926" s="158"/>
      <c r="F926" s="132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8.75" customHeight="1" x14ac:dyDescent="0.35">
      <c r="A927" s="157"/>
      <c r="B927" s="132"/>
      <c r="C927" s="132"/>
      <c r="D927" s="132"/>
      <c r="E927" s="158"/>
      <c r="F927" s="132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8.75" customHeight="1" x14ac:dyDescent="0.35">
      <c r="A928" s="157"/>
      <c r="B928" s="132"/>
      <c r="C928" s="132"/>
      <c r="D928" s="132"/>
      <c r="E928" s="158"/>
      <c r="F928" s="132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8.75" customHeight="1" x14ac:dyDescent="0.35">
      <c r="A929" s="157"/>
      <c r="B929" s="132"/>
      <c r="C929" s="132"/>
      <c r="D929" s="132"/>
      <c r="E929" s="158"/>
      <c r="F929" s="132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8.75" customHeight="1" x14ac:dyDescent="0.35">
      <c r="A930" s="157"/>
      <c r="B930" s="132"/>
      <c r="C930" s="132"/>
      <c r="D930" s="132"/>
      <c r="E930" s="158"/>
      <c r="F930" s="132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8.75" customHeight="1" x14ac:dyDescent="0.35">
      <c r="A931" s="157"/>
      <c r="B931" s="132"/>
      <c r="C931" s="132"/>
      <c r="D931" s="132"/>
      <c r="E931" s="158"/>
      <c r="F931" s="132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8.75" customHeight="1" x14ac:dyDescent="0.35">
      <c r="A932" s="157"/>
      <c r="B932" s="132"/>
      <c r="C932" s="132"/>
      <c r="D932" s="132"/>
      <c r="E932" s="158"/>
      <c r="F932" s="132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8.75" customHeight="1" x14ac:dyDescent="0.35">
      <c r="A933" s="157"/>
      <c r="B933" s="132"/>
      <c r="C933" s="132"/>
      <c r="D933" s="132"/>
      <c r="E933" s="158"/>
      <c r="F933" s="132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8.75" customHeight="1" x14ac:dyDescent="0.35">
      <c r="A934" s="157"/>
      <c r="B934" s="132"/>
      <c r="C934" s="132"/>
      <c r="D934" s="132"/>
      <c r="E934" s="158"/>
      <c r="F934" s="132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8.75" customHeight="1" x14ac:dyDescent="0.35">
      <c r="A935" s="157"/>
      <c r="B935" s="132"/>
      <c r="C935" s="132"/>
      <c r="D935" s="132"/>
      <c r="E935" s="158"/>
      <c r="F935" s="132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8.75" customHeight="1" x14ac:dyDescent="0.35">
      <c r="A936" s="157"/>
      <c r="B936" s="132"/>
      <c r="C936" s="132"/>
      <c r="D936" s="132"/>
      <c r="E936" s="158"/>
      <c r="F936" s="132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8.75" customHeight="1" x14ac:dyDescent="0.35">
      <c r="A937" s="157"/>
      <c r="B937" s="132"/>
      <c r="C937" s="132"/>
      <c r="D937" s="132"/>
      <c r="E937" s="158"/>
      <c r="F937" s="132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8.75" customHeight="1" x14ac:dyDescent="0.35">
      <c r="A938" s="157"/>
      <c r="B938" s="132"/>
      <c r="C938" s="132"/>
      <c r="D938" s="132"/>
      <c r="E938" s="158"/>
      <c r="F938" s="132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8.75" customHeight="1" x14ac:dyDescent="0.35">
      <c r="A939" s="157"/>
      <c r="B939" s="132"/>
      <c r="C939" s="132"/>
      <c r="D939" s="132"/>
      <c r="E939" s="158"/>
      <c r="F939" s="132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8.75" customHeight="1" x14ac:dyDescent="0.35">
      <c r="A940" s="157"/>
      <c r="B940" s="132"/>
      <c r="C940" s="132"/>
      <c r="D940" s="132"/>
      <c r="E940" s="158"/>
      <c r="F940" s="132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8.75" customHeight="1" x14ac:dyDescent="0.35">
      <c r="A941" s="157"/>
      <c r="B941" s="132"/>
      <c r="C941" s="132"/>
      <c r="D941" s="132"/>
      <c r="E941" s="158"/>
      <c r="F941" s="132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8.75" customHeight="1" x14ac:dyDescent="0.35">
      <c r="A942" s="157"/>
      <c r="B942" s="132"/>
      <c r="C942" s="132"/>
      <c r="D942" s="132"/>
      <c r="E942" s="158"/>
      <c r="F942" s="132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8.75" customHeight="1" x14ac:dyDescent="0.35">
      <c r="A943" s="157"/>
      <c r="B943" s="132"/>
      <c r="C943" s="132"/>
      <c r="D943" s="132"/>
      <c r="E943" s="158"/>
      <c r="F943" s="132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8.75" customHeight="1" x14ac:dyDescent="0.35">
      <c r="A944" s="157"/>
      <c r="B944" s="132"/>
      <c r="C944" s="132"/>
      <c r="D944" s="132"/>
      <c r="E944" s="158"/>
      <c r="F944" s="132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8.75" customHeight="1" x14ac:dyDescent="0.35">
      <c r="A945" s="157"/>
      <c r="B945" s="132"/>
      <c r="C945" s="132"/>
      <c r="D945" s="132"/>
      <c r="E945" s="158"/>
      <c r="F945" s="132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8.75" customHeight="1" x14ac:dyDescent="0.35">
      <c r="A946" s="157"/>
      <c r="B946" s="132"/>
      <c r="C946" s="132"/>
      <c r="D946" s="132"/>
      <c r="E946" s="158"/>
      <c r="F946" s="132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8.75" customHeight="1" x14ac:dyDescent="0.35">
      <c r="A947" s="157"/>
      <c r="B947" s="132"/>
      <c r="C947" s="132"/>
      <c r="D947" s="132"/>
      <c r="E947" s="158"/>
      <c r="F947" s="132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8.75" customHeight="1" x14ac:dyDescent="0.35">
      <c r="A948" s="157"/>
      <c r="B948" s="132"/>
      <c r="C948" s="132"/>
      <c r="D948" s="132"/>
      <c r="E948" s="158"/>
      <c r="F948" s="132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8.75" customHeight="1" x14ac:dyDescent="0.35">
      <c r="A949" s="157"/>
      <c r="B949" s="132"/>
      <c r="C949" s="132"/>
      <c r="D949" s="132"/>
      <c r="E949" s="158"/>
      <c r="F949" s="132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8.75" customHeight="1" x14ac:dyDescent="0.35">
      <c r="A950" s="157"/>
      <c r="B950" s="132"/>
      <c r="C950" s="132"/>
      <c r="D950" s="132"/>
      <c r="E950" s="158"/>
      <c r="F950" s="132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8.75" customHeight="1" x14ac:dyDescent="0.35">
      <c r="A951" s="157"/>
      <c r="B951" s="132"/>
      <c r="C951" s="132"/>
      <c r="D951" s="132"/>
      <c r="E951" s="158"/>
      <c r="F951" s="132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8.75" customHeight="1" x14ac:dyDescent="0.35">
      <c r="A952" s="157"/>
      <c r="B952" s="132"/>
      <c r="C952" s="132"/>
      <c r="D952" s="132"/>
      <c r="E952" s="158"/>
      <c r="F952" s="132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8.75" customHeight="1" x14ac:dyDescent="0.35">
      <c r="A953" s="157"/>
      <c r="B953" s="132"/>
      <c r="C953" s="132"/>
      <c r="D953" s="132"/>
      <c r="E953" s="158"/>
      <c r="F953" s="132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8.75" customHeight="1" x14ac:dyDescent="0.35">
      <c r="A954" s="157"/>
      <c r="B954" s="132"/>
      <c r="C954" s="132"/>
      <c r="D954" s="132"/>
      <c r="E954" s="158"/>
      <c r="F954" s="132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8.75" customHeight="1" x14ac:dyDescent="0.35">
      <c r="A955" s="157"/>
      <c r="B955" s="132"/>
      <c r="C955" s="132"/>
      <c r="D955" s="132"/>
      <c r="E955" s="158"/>
      <c r="F955" s="132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8.75" customHeight="1" x14ac:dyDescent="0.35">
      <c r="A956" s="157"/>
      <c r="B956" s="132"/>
      <c r="C956" s="132"/>
      <c r="D956" s="132"/>
      <c r="E956" s="158"/>
      <c r="F956" s="132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8.75" customHeight="1" x14ac:dyDescent="0.35">
      <c r="A957" s="157"/>
      <c r="B957" s="132"/>
      <c r="C957" s="132"/>
      <c r="D957" s="132"/>
      <c r="E957" s="158"/>
      <c r="F957" s="132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8.75" customHeight="1" x14ac:dyDescent="0.35">
      <c r="A958" s="157"/>
      <c r="B958" s="132"/>
      <c r="C958" s="132"/>
      <c r="D958" s="132"/>
      <c r="E958" s="158"/>
      <c r="F958" s="132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8.75" customHeight="1" x14ac:dyDescent="0.35">
      <c r="A959" s="157"/>
      <c r="B959" s="132"/>
      <c r="C959" s="132"/>
      <c r="D959" s="132"/>
      <c r="E959" s="158"/>
      <c r="F959" s="132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8.75" customHeight="1" x14ac:dyDescent="0.35">
      <c r="A960" s="157"/>
      <c r="B960" s="132"/>
      <c r="C960" s="132"/>
      <c r="D960" s="132"/>
      <c r="E960" s="158"/>
      <c r="F960" s="132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8.75" customHeight="1" x14ac:dyDescent="0.35">
      <c r="A961" s="157"/>
      <c r="B961" s="132"/>
      <c r="C961" s="132"/>
      <c r="D961" s="132"/>
      <c r="E961" s="158"/>
      <c r="F961" s="132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8.75" customHeight="1" x14ac:dyDescent="0.35">
      <c r="A962" s="157"/>
      <c r="B962" s="132"/>
      <c r="C962" s="132"/>
      <c r="D962" s="132"/>
      <c r="E962" s="158"/>
      <c r="F962" s="132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8.75" customHeight="1" x14ac:dyDescent="0.35">
      <c r="A963" s="157"/>
      <c r="B963" s="132"/>
      <c r="C963" s="132"/>
      <c r="D963" s="132"/>
      <c r="E963" s="158"/>
      <c r="F963" s="132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8.75" customHeight="1" x14ac:dyDescent="0.35">
      <c r="A964" s="157"/>
      <c r="B964" s="132"/>
      <c r="C964" s="132"/>
      <c r="D964" s="132"/>
      <c r="E964" s="158"/>
      <c r="F964" s="132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8.75" customHeight="1" x14ac:dyDescent="0.35">
      <c r="A965" s="157"/>
      <c r="B965" s="132"/>
      <c r="C965" s="132"/>
      <c r="D965" s="132"/>
      <c r="E965" s="158"/>
      <c r="F965" s="132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8.75" customHeight="1" x14ac:dyDescent="0.35">
      <c r="A966" s="157"/>
      <c r="B966" s="132"/>
      <c r="C966" s="132"/>
      <c r="D966" s="132"/>
      <c r="E966" s="158"/>
      <c r="F966" s="132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8.75" customHeight="1" x14ac:dyDescent="0.35">
      <c r="A967" s="157"/>
      <c r="B967" s="132"/>
      <c r="C967" s="132"/>
      <c r="D967" s="132"/>
      <c r="E967" s="158"/>
      <c r="F967" s="132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8.75" customHeight="1" x14ac:dyDescent="0.35">
      <c r="A968" s="157"/>
      <c r="B968" s="132"/>
      <c r="C968" s="132"/>
      <c r="D968" s="132"/>
      <c r="E968" s="158"/>
      <c r="F968" s="132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8.75" customHeight="1" x14ac:dyDescent="0.35">
      <c r="A969" s="157"/>
      <c r="B969" s="132"/>
      <c r="C969" s="132"/>
      <c r="D969" s="132"/>
      <c r="E969" s="158"/>
      <c r="F969" s="132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8.75" customHeight="1" x14ac:dyDescent="0.35">
      <c r="A970" s="157"/>
      <c r="B970" s="132"/>
      <c r="C970" s="132"/>
      <c r="D970" s="132"/>
      <c r="E970" s="158"/>
      <c r="F970" s="132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8.75" customHeight="1" x14ac:dyDescent="0.35">
      <c r="A971" s="157"/>
      <c r="B971" s="132"/>
      <c r="C971" s="132"/>
      <c r="D971" s="132"/>
      <c r="E971" s="158"/>
      <c r="F971" s="132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8.75" customHeight="1" x14ac:dyDescent="0.35">
      <c r="A972" s="157"/>
      <c r="B972" s="132"/>
      <c r="C972" s="132"/>
      <c r="D972" s="132"/>
      <c r="E972" s="158"/>
      <c r="F972" s="132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8.75" customHeight="1" x14ac:dyDescent="0.35">
      <c r="A973" s="157"/>
      <c r="B973" s="132"/>
      <c r="C973" s="132"/>
      <c r="D973" s="132"/>
      <c r="E973" s="158"/>
      <c r="F973" s="132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8.75" customHeight="1" x14ac:dyDescent="0.35">
      <c r="A974" s="157"/>
      <c r="B974" s="132"/>
      <c r="C974" s="132"/>
      <c r="D974" s="132"/>
      <c r="E974" s="158"/>
      <c r="F974" s="132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8.75" customHeight="1" x14ac:dyDescent="0.35">
      <c r="A975" s="157"/>
      <c r="B975" s="132"/>
      <c r="C975" s="132"/>
      <c r="D975" s="132"/>
      <c r="E975" s="158"/>
      <c r="F975" s="132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8.75" customHeight="1" x14ac:dyDescent="0.35">
      <c r="A976" s="157"/>
      <c r="B976" s="132"/>
      <c r="C976" s="132"/>
      <c r="D976" s="132"/>
      <c r="E976" s="158"/>
      <c r="F976" s="132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8.75" customHeight="1" x14ac:dyDescent="0.35">
      <c r="A977" s="157"/>
      <c r="B977" s="132"/>
      <c r="C977" s="132"/>
      <c r="D977" s="132"/>
      <c r="E977" s="158"/>
      <c r="F977" s="132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8.75" customHeight="1" x14ac:dyDescent="0.35">
      <c r="A978" s="157"/>
      <c r="B978" s="132"/>
      <c r="C978" s="132"/>
      <c r="D978" s="132"/>
      <c r="E978" s="158"/>
      <c r="F978" s="132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8.75" customHeight="1" x14ac:dyDescent="0.35">
      <c r="A979" s="157"/>
      <c r="B979" s="132"/>
      <c r="C979" s="132"/>
      <c r="D979" s="132"/>
      <c r="E979" s="158"/>
      <c r="F979" s="132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8.75" customHeight="1" x14ac:dyDescent="0.35">
      <c r="A980" s="157"/>
      <c r="B980" s="132"/>
      <c r="C980" s="132"/>
      <c r="D980" s="132"/>
      <c r="E980" s="158"/>
      <c r="F980" s="132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8.75" customHeight="1" x14ac:dyDescent="0.35">
      <c r="A981" s="157"/>
      <c r="B981" s="132"/>
      <c r="C981" s="132"/>
      <c r="D981" s="132"/>
      <c r="E981" s="158"/>
      <c r="F981" s="132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8.75" customHeight="1" x14ac:dyDescent="0.35">
      <c r="A982" s="157"/>
      <c r="B982" s="132"/>
      <c r="C982" s="132"/>
      <c r="D982" s="132"/>
      <c r="E982" s="158"/>
      <c r="F982" s="132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8.75" customHeight="1" x14ac:dyDescent="0.35">
      <c r="A983" s="157"/>
      <c r="B983" s="132"/>
      <c r="C983" s="132"/>
      <c r="D983" s="132"/>
      <c r="E983" s="158"/>
      <c r="F983" s="132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8.75" customHeight="1" x14ac:dyDescent="0.35">
      <c r="A984" s="157"/>
      <c r="B984" s="132"/>
      <c r="C984" s="132"/>
      <c r="D984" s="132"/>
      <c r="E984" s="158"/>
      <c r="F984" s="132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8.75" customHeight="1" x14ac:dyDescent="0.35">
      <c r="A985" s="157"/>
      <c r="B985" s="132"/>
      <c r="C985" s="132"/>
      <c r="D985" s="132"/>
      <c r="E985" s="158"/>
      <c r="F985" s="132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8.75" customHeight="1" x14ac:dyDescent="0.35">
      <c r="A986" s="157"/>
      <c r="B986" s="132"/>
      <c r="C986" s="132"/>
      <c r="D986" s="132"/>
      <c r="E986" s="158"/>
      <c r="F986" s="132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8.75" customHeight="1" x14ac:dyDescent="0.35">
      <c r="A987" s="157"/>
      <c r="B987" s="132"/>
      <c r="C987" s="132"/>
      <c r="D987" s="132"/>
      <c r="E987" s="158"/>
      <c r="F987" s="132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8.75" customHeight="1" x14ac:dyDescent="0.35">
      <c r="A988" s="157"/>
      <c r="B988" s="132"/>
      <c r="C988" s="132"/>
      <c r="D988" s="132"/>
      <c r="E988" s="158"/>
      <c r="F988" s="132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8.75" customHeight="1" x14ac:dyDescent="0.35">
      <c r="A989" s="157"/>
      <c r="B989" s="132"/>
      <c r="C989" s="132"/>
      <c r="D989" s="132"/>
      <c r="E989" s="158"/>
      <c r="F989" s="132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8.75" customHeight="1" x14ac:dyDescent="0.35">
      <c r="A990" s="157"/>
      <c r="B990" s="132"/>
      <c r="C990" s="132"/>
      <c r="D990" s="132"/>
      <c r="E990" s="158"/>
      <c r="F990" s="132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8.75" customHeight="1" x14ac:dyDescent="0.35">
      <c r="A991" s="157"/>
      <c r="B991" s="132"/>
      <c r="C991" s="132"/>
      <c r="D991" s="132"/>
      <c r="E991" s="158"/>
      <c r="F991" s="132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8.75" customHeight="1" x14ac:dyDescent="0.35">
      <c r="A992" s="157"/>
      <c r="B992" s="132"/>
      <c r="C992" s="132"/>
      <c r="D992" s="132"/>
      <c r="E992" s="158"/>
      <c r="F992" s="132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8.75" customHeight="1" x14ac:dyDescent="0.35">
      <c r="A993" s="157"/>
      <c r="B993" s="132"/>
      <c r="C993" s="132"/>
      <c r="D993" s="132"/>
      <c r="E993" s="158"/>
      <c r="F993" s="132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8.75" customHeight="1" x14ac:dyDescent="0.35">
      <c r="A994" s="157"/>
      <c r="B994" s="132"/>
      <c r="C994" s="132"/>
      <c r="D994" s="132"/>
      <c r="E994" s="158"/>
      <c r="F994" s="132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8.75" customHeight="1" x14ac:dyDescent="0.35">
      <c r="A995" s="157"/>
      <c r="B995" s="132"/>
      <c r="C995" s="132"/>
      <c r="D995" s="132"/>
      <c r="E995" s="158"/>
      <c r="F995" s="132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8.75" customHeight="1" x14ac:dyDescent="0.35">
      <c r="A996" s="157"/>
      <c r="B996" s="132"/>
      <c r="C996" s="132"/>
      <c r="D996" s="132"/>
      <c r="E996" s="158"/>
      <c r="F996" s="132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8.75" customHeight="1" x14ac:dyDescent="0.35">
      <c r="A997" s="157"/>
      <c r="B997" s="132"/>
      <c r="C997" s="132"/>
      <c r="D997" s="132"/>
      <c r="E997" s="158"/>
      <c r="F997" s="132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8.75" customHeight="1" x14ac:dyDescent="0.35">
      <c r="A998" s="157"/>
      <c r="B998" s="132"/>
      <c r="C998" s="132"/>
      <c r="D998" s="132"/>
      <c r="E998" s="158"/>
      <c r="F998" s="132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8.75" customHeight="1" x14ac:dyDescent="0.35">
      <c r="A999" s="157"/>
      <c r="B999" s="132"/>
      <c r="C999" s="132"/>
      <c r="D999" s="132"/>
      <c r="E999" s="158"/>
      <c r="F999" s="132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8.75" customHeight="1" x14ac:dyDescent="0.35">
      <c r="A1000" s="157"/>
      <c r="B1000" s="132"/>
      <c r="C1000" s="132"/>
      <c r="D1000" s="132"/>
      <c r="E1000" s="158"/>
      <c r="F1000" s="132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4.44140625" defaultRowHeight="15" customHeight="1" x14ac:dyDescent="0.3"/>
  <cols>
    <col min="1" max="2" width="37.109375" customWidth="1"/>
    <col min="3" max="7" width="8.6640625" customWidth="1"/>
    <col min="8" max="8" width="50" customWidth="1"/>
    <col min="9" max="26" width="8.6640625" customWidth="1"/>
  </cols>
  <sheetData>
    <row r="1" spans="1:5" ht="46.8" x14ac:dyDescent="0.3">
      <c r="A1" s="169" t="s">
        <v>600</v>
      </c>
      <c r="B1" s="170" t="s">
        <v>601</v>
      </c>
      <c r="C1" s="171" t="s">
        <v>602</v>
      </c>
      <c r="D1" s="172" t="s">
        <v>211</v>
      </c>
      <c r="E1" s="171" t="s">
        <v>603</v>
      </c>
    </row>
    <row r="2" spans="1:5" ht="15.6" x14ac:dyDescent="0.3">
      <c r="A2" s="173" t="s">
        <v>604</v>
      </c>
      <c r="B2" s="173" t="s">
        <v>605</v>
      </c>
      <c r="C2" s="173" t="s">
        <v>606</v>
      </c>
      <c r="D2" s="173" t="s">
        <v>607</v>
      </c>
      <c r="E2" s="173">
        <v>36</v>
      </c>
    </row>
    <row r="3" spans="1:5" ht="15.6" x14ac:dyDescent="0.3">
      <c r="A3" s="173" t="s">
        <v>608</v>
      </c>
      <c r="B3" s="173" t="s">
        <v>609</v>
      </c>
      <c r="C3" s="173" t="s">
        <v>610</v>
      </c>
      <c r="D3" s="173" t="s">
        <v>611</v>
      </c>
      <c r="E3" s="173">
        <v>40</v>
      </c>
    </row>
    <row r="4" spans="1:5" ht="15.6" x14ac:dyDescent="0.3">
      <c r="A4" s="173" t="s">
        <v>612</v>
      </c>
      <c r="B4" s="173" t="s">
        <v>613</v>
      </c>
      <c r="C4" s="173" t="s">
        <v>614</v>
      </c>
      <c r="D4" s="173" t="s">
        <v>615</v>
      </c>
      <c r="E4" s="173">
        <v>31</v>
      </c>
    </row>
    <row r="5" spans="1:5" ht="15.6" x14ac:dyDescent="0.3">
      <c r="A5" s="173" t="s">
        <v>616</v>
      </c>
      <c r="B5" s="173" t="s">
        <v>617</v>
      </c>
      <c r="C5" s="173" t="s">
        <v>618</v>
      </c>
      <c r="D5" s="173" t="s">
        <v>619</v>
      </c>
      <c r="E5" s="173">
        <v>8</v>
      </c>
    </row>
    <row r="6" spans="1:5" ht="31.2" x14ac:dyDescent="0.3">
      <c r="A6" s="173" t="s">
        <v>620</v>
      </c>
      <c r="B6" s="173" t="s">
        <v>621</v>
      </c>
      <c r="C6" s="173" t="s">
        <v>622</v>
      </c>
      <c r="D6" s="173" t="s">
        <v>623</v>
      </c>
      <c r="E6" s="173">
        <v>12</v>
      </c>
    </row>
    <row r="7" spans="1:5" ht="15.6" x14ac:dyDescent="0.3">
      <c r="A7" s="173" t="s">
        <v>624</v>
      </c>
      <c r="B7" s="173" t="s">
        <v>624</v>
      </c>
      <c r="C7" s="173" t="s">
        <v>625</v>
      </c>
      <c r="D7" s="173" t="s">
        <v>626</v>
      </c>
      <c r="E7" s="173">
        <v>16</v>
      </c>
    </row>
    <row r="8" spans="1:5" ht="15.6" x14ac:dyDescent="0.3">
      <c r="A8" s="173" t="s">
        <v>627</v>
      </c>
      <c r="B8" s="173" t="s">
        <v>628</v>
      </c>
      <c r="C8" s="173" t="s">
        <v>629</v>
      </c>
      <c r="D8" s="173" t="s">
        <v>630</v>
      </c>
      <c r="E8" s="173">
        <v>660</v>
      </c>
    </row>
    <row r="9" spans="1:5" ht="15.6" x14ac:dyDescent="0.3">
      <c r="A9" s="173" t="s">
        <v>631</v>
      </c>
      <c r="B9" s="173" t="s">
        <v>632</v>
      </c>
      <c r="C9" s="173" t="s">
        <v>633</v>
      </c>
      <c r="D9" s="173" t="s">
        <v>634</v>
      </c>
      <c r="E9" s="173">
        <v>24</v>
      </c>
    </row>
    <row r="10" spans="1:5" ht="15.6" x14ac:dyDescent="0.3">
      <c r="A10" s="173" t="s">
        <v>635</v>
      </c>
      <c r="B10" s="173" t="s">
        <v>636</v>
      </c>
      <c r="C10" s="173" t="s">
        <v>637</v>
      </c>
      <c r="D10" s="173" t="s">
        <v>638</v>
      </c>
      <c r="E10" s="173">
        <v>20</v>
      </c>
    </row>
    <row r="11" spans="1:5" ht="15.6" x14ac:dyDescent="0.3">
      <c r="A11" s="173" t="s">
        <v>639</v>
      </c>
      <c r="B11" s="173" t="s">
        <v>640</v>
      </c>
      <c r="C11" s="173" t="s">
        <v>641</v>
      </c>
      <c r="D11" s="173" t="s">
        <v>642</v>
      </c>
      <c r="E11" s="173">
        <v>10</v>
      </c>
    </row>
    <row r="12" spans="1:5" ht="15.6" x14ac:dyDescent="0.3">
      <c r="A12" s="173" t="s">
        <v>643</v>
      </c>
      <c r="B12" s="173" t="s">
        <v>643</v>
      </c>
      <c r="C12" s="173" t="s">
        <v>644</v>
      </c>
      <c r="D12" s="173" t="s">
        <v>645</v>
      </c>
      <c r="E12" s="173">
        <v>28</v>
      </c>
    </row>
    <row r="13" spans="1:5" ht="15.6" x14ac:dyDescent="0.3">
      <c r="A13" s="173" t="s">
        <v>646</v>
      </c>
      <c r="B13" s="173" t="s">
        <v>647</v>
      </c>
      <c r="C13" s="173" t="s">
        <v>648</v>
      </c>
      <c r="D13" s="173" t="s">
        <v>649</v>
      </c>
      <c r="E13" s="173">
        <v>32</v>
      </c>
    </row>
    <row r="14" spans="1:5" ht="15.6" x14ac:dyDescent="0.3">
      <c r="A14" s="173" t="s">
        <v>650</v>
      </c>
      <c r="B14" s="173" t="s">
        <v>651</v>
      </c>
      <c r="C14" s="173" t="s">
        <v>652</v>
      </c>
      <c r="D14" s="173" t="s">
        <v>653</v>
      </c>
      <c r="E14" s="173">
        <v>51</v>
      </c>
    </row>
    <row r="15" spans="1:5" ht="15.6" x14ac:dyDescent="0.3">
      <c r="A15" s="173" t="s">
        <v>654</v>
      </c>
      <c r="B15" s="173" t="s">
        <v>655</v>
      </c>
      <c r="C15" s="173" t="s">
        <v>656</v>
      </c>
      <c r="D15" s="173" t="s">
        <v>657</v>
      </c>
      <c r="E15" s="173">
        <v>533</v>
      </c>
    </row>
    <row r="16" spans="1:5" ht="31.2" x14ac:dyDescent="0.3">
      <c r="A16" s="173" t="s">
        <v>658</v>
      </c>
      <c r="B16" s="173" t="s">
        <v>659</v>
      </c>
      <c r="C16" s="173" t="s">
        <v>660</v>
      </c>
      <c r="D16" s="173" t="s">
        <v>661</v>
      </c>
      <c r="E16" s="173">
        <v>4</v>
      </c>
    </row>
    <row r="17" spans="1:5" ht="15.6" x14ac:dyDescent="0.3">
      <c r="A17" s="173" t="s">
        <v>662</v>
      </c>
      <c r="B17" s="173" t="s">
        <v>663</v>
      </c>
      <c r="C17" s="173" t="s">
        <v>664</v>
      </c>
      <c r="D17" s="173" t="s">
        <v>665</v>
      </c>
      <c r="E17" s="173">
        <v>44</v>
      </c>
    </row>
    <row r="18" spans="1:5" ht="15.6" x14ac:dyDescent="0.3">
      <c r="A18" s="173" t="s">
        <v>666</v>
      </c>
      <c r="B18" s="173" t="s">
        <v>667</v>
      </c>
      <c r="C18" s="173" t="s">
        <v>668</v>
      </c>
      <c r="D18" s="173" t="s">
        <v>669</v>
      </c>
      <c r="E18" s="173">
        <v>50</v>
      </c>
    </row>
    <row r="19" spans="1:5" ht="15.6" x14ac:dyDescent="0.3">
      <c r="A19" s="173" t="s">
        <v>670</v>
      </c>
      <c r="B19" s="173" t="s">
        <v>671</v>
      </c>
      <c r="C19" s="173" t="s">
        <v>672</v>
      </c>
      <c r="D19" s="173" t="s">
        <v>673</v>
      </c>
      <c r="E19" s="173">
        <v>52</v>
      </c>
    </row>
    <row r="20" spans="1:5" ht="15.6" x14ac:dyDescent="0.3">
      <c r="A20" s="173" t="s">
        <v>674</v>
      </c>
      <c r="B20" s="173" t="s">
        <v>675</v>
      </c>
      <c r="C20" s="173" t="s">
        <v>676</v>
      </c>
      <c r="D20" s="173" t="s">
        <v>677</v>
      </c>
      <c r="E20" s="173">
        <v>48</v>
      </c>
    </row>
    <row r="21" spans="1:5" ht="15.75" customHeight="1" x14ac:dyDescent="0.3">
      <c r="A21" s="173" t="s">
        <v>678</v>
      </c>
      <c r="B21" s="173" t="s">
        <v>679</v>
      </c>
      <c r="C21" s="173" t="s">
        <v>680</v>
      </c>
      <c r="D21" s="173" t="s">
        <v>681</v>
      </c>
      <c r="E21" s="173">
        <v>112</v>
      </c>
    </row>
    <row r="22" spans="1:5" ht="15.75" customHeight="1" x14ac:dyDescent="0.3">
      <c r="A22" s="173" t="s">
        <v>682</v>
      </c>
      <c r="B22" s="173" t="s">
        <v>683</v>
      </c>
      <c r="C22" s="173" t="s">
        <v>684</v>
      </c>
      <c r="D22" s="173" t="s">
        <v>685</v>
      </c>
      <c r="E22" s="173">
        <v>84</v>
      </c>
    </row>
    <row r="23" spans="1:5" ht="15.75" customHeight="1" x14ac:dyDescent="0.3">
      <c r="A23" s="173" t="s">
        <v>686</v>
      </c>
      <c r="B23" s="173" t="s">
        <v>687</v>
      </c>
      <c r="C23" s="173" t="s">
        <v>688</v>
      </c>
      <c r="D23" s="173" t="s">
        <v>689</v>
      </c>
      <c r="E23" s="173">
        <v>56</v>
      </c>
    </row>
    <row r="24" spans="1:5" ht="15.75" customHeight="1" x14ac:dyDescent="0.3">
      <c r="A24" s="173" t="s">
        <v>690</v>
      </c>
      <c r="B24" s="173" t="s">
        <v>691</v>
      </c>
      <c r="C24" s="173" t="s">
        <v>692</v>
      </c>
      <c r="D24" s="173" t="s">
        <v>693</v>
      </c>
      <c r="E24" s="173">
        <v>204</v>
      </c>
    </row>
    <row r="25" spans="1:5" ht="15.75" customHeight="1" x14ac:dyDescent="0.3">
      <c r="A25" s="173" t="s">
        <v>694</v>
      </c>
      <c r="B25" s="173" t="s">
        <v>695</v>
      </c>
      <c r="C25" s="173" t="s">
        <v>696</v>
      </c>
      <c r="D25" s="173" t="s">
        <v>697</v>
      </c>
      <c r="E25" s="173">
        <v>60</v>
      </c>
    </row>
    <row r="26" spans="1:5" ht="15.75" customHeight="1" x14ac:dyDescent="0.3">
      <c r="A26" s="173" t="s">
        <v>698</v>
      </c>
      <c r="B26" s="173" t="s">
        <v>699</v>
      </c>
      <c r="C26" s="173" t="s">
        <v>700</v>
      </c>
      <c r="D26" s="173" t="s">
        <v>701</v>
      </c>
      <c r="E26" s="173">
        <v>100</v>
      </c>
    </row>
    <row r="27" spans="1:5" ht="15.75" customHeight="1" x14ac:dyDescent="0.3">
      <c r="A27" s="173" t="s">
        <v>702</v>
      </c>
      <c r="B27" s="173" t="s">
        <v>703</v>
      </c>
      <c r="C27" s="173" t="s">
        <v>704</v>
      </c>
      <c r="D27" s="173" t="s">
        <v>705</v>
      </c>
      <c r="E27" s="173">
        <v>68</v>
      </c>
    </row>
    <row r="28" spans="1:5" ht="15.75" customHeight="1" x14ac:dyDescent="0.3">
      <c r="A28" s="173" t="s">
        <v>706</v>
      </c>
      <c r="B28" s="173" t="s">
        <v>707</v>
      </c>
      <c r="C28" s="173" t="s">
        <v>708</v>
      </c>
      <c r="D28" s="173" t="s">
        <v>709</v>
      </c>
      <c r="E28" s="173">
        <v>70</v>
      </c>
    </row>
    <row r="29" spans="1:5" ht="15.75" customHeight="1" x14ac:dyDescent="0.3">
      <c r="A29" s="173" t="s">
        <v>710</v>
      </c>
      <c r="B29" s="173" t="s">
        <v>710</v>
      </c>
      <c r="C29" s="173" t="s">
        <v>711</v>
      </c>
      <c r="D29" s="173" t="s">
        <v>712</v>
      </c>
      <c r="E29" s="173">
        <v>72</v>
      </c>
    </row>
    <row r="30" spans="1:5" ht="15.75" customHeight="1" x14ac:dyDescent="0.3">
      <c r="A30" s="173" t="s">
        <v>713</v>
      </c>
      <c r="B30" s="173" t="s">
        <v>714</v>
      </c>
      <c r="C30" s="173" t="s">
        <v>715</v>
      </c>
      <c r="D30" s="173" t="s">
        <v>716</v>
      </c>
      <c r="E30" s="173">
        <v>76</v>
      </c>
    </row>
    <row r="31" spans="1:5" ht="15.75" customHeight="1" x14ac:dyDescent="0.3">
      <c r="A31" s="173" t="s">
        <v>717</v>
      </c>
      <c r="B31" s="173" t="s">
        <v>718</v>
      </c>
      <c r="C31" s="173" t="s">
        <v>719</v>
      </c>
      <c r="D31" s="173" t="s">
        <v>720</v>
      </c>
      <c r="E31" s="173">
        <v>86</v>
      </c>
    </row>
    <row r="32" spans="1:5" ht="15.75" customHeight="1" x14ac:dyDescent="0.3">
      <c r="A32" s="173" t="s">
        <v>721</v>
      </c>
      <c r="B32" s="173" t="s">
        <v>722</v>
      </c>
      <c r="C32" s="173" t="s">
        <v>723</v>
      </c>
      <c r="D32" s="173" t="s">
        <v>724</v>
      </c>
      <c r="E32" s="173">
        <v>96</v>
      </c>
    </row>
    <row r="33" spans="1:5" ht="15.75" customHeight="1" x14ac:dyDescent="0.3">
      <c r="A33" s="173" t="s">
        <v>725</v>
      </c>
      <c r="B33" s="173" t="s">
        <v>725</v>
      </c>
      <c r="C33" s="173" t="s">
        <v>726</v>
      </c>
      <c r="D33" s="173" t="s">
        <v>727</v>
      </c>
      <c r="E33" s="173">
        <v>854</v>
      </c>
    </row>
    <row r="34" spans="1:5" ht="15.75" customHeight="1" x14ac:dyDescent="0.3">
      <c r="A34" s="173" t="s">
        <v>728</v>
      </c>
      <c r="B34" s="173" t="s">
        <v>729</v>
      </c>
      <c r="C34" s="173" t="s">
        <v>730</v>
      </c>
      <c r="D34" s="173" t="s">
        <v>731</v>
      </c>
      <c r="E34" s="173">
        <v>108</v>
      </c>
    </row>
    <row r="35" spans="1:5" ht="15.75" customHeight="1" x14ac:dyDescent="0.3">
      <c r="A35" s="173" t="s">
        <v>732</v>
      </c>
      <c r="B35" s="173" t="s">
        <v>733</v>
      </c>
      <c r="C35" s="173" t="s">
        <v>734</v>
      </c>
      <c r="D35" s="173" t="s">
        <v>735</v>
      </c>
      <c r="E35" s="173">
        <v>64</v>
      </c>
    </row>
    <row r="36" spans="1:5" ht="15.75" customHeight="1" x14ac:dyDescent="0.3">
      <c r="A36" s="173" t="s">
        <v>736</v>
      </c>
      <c r="B36" s="173" t="s">
        <v>737</v>
      </c>
      <c r="C36" s="173" t="s">
        <v>738</v>
      </c>
      <c r="D36" s="173" t="s">
        <v>739</v>
      </c>
      <c r="E36" s="173">
        <v>548</v>
      </c>
    </row>
    <row r="37" spans="1:5" ht="15.75" customHeight="1" x14ac:dyDescent="0.3">
      <c r="A37" s="173" t="s">
        <v>740</v>
      </c>
      <c r="B37" s="173" t="s">
        <v>741</v>
      </c>
      <c r="C37" s="173" t="s">
        <v>742</v>
      </c>
      <c r="D37" s="173" t="s">
        <v>743</v>
      </c>
      <c r="E37" s="173">
        <v>826</v>
      </c>
    </row>
    <row r="38" spans="1:5" ht="15.75" customHeight="1" x14ac:dyDescent="0.3">
      <c r="A38" s="173" t="s">
        <v>744</v>
      </c>
      <c r="B38" s="173" t="s">
        <v>745</v>
      </c>
      <c r="C38" s="173" t="s">
        <v>746</v>
      </c>
      <c r="D38" s="173" t="s">
        <v>747</v>
      </c>
      <c r="E38" s="173">
        <v>348</v>
      </c>
    </row>
    <row r="39" spans="1:5" ht="15.75" customHeight="1" x14ac:dyDescent="0.3">
      <c r="A39" s="173" t="s">
        <v>748</v>
      </c>
      <c r="B39" s="173" t="s">
        <v>749</v>
      </c>
      <c r="C39" s="173" t="s">
        <v>750</v>
      </c>
      <c r="D39" s="173" t="s">
        <v>751</v>
      </c>
      <c r="E39" s="173">
        <v>862</v>
      </c>
    </row>
    <row r="40" spans="1:5" ht="15.75" customHeight="1" x14ac:dyDescent="0.3">
      <c r="A40" s="173" t="s">
        <v>752</v>
      </c>
      <c r="B40" s="173" t="s">
        <v>753</v>
      </c>
      <c r="C40" s="173" t="s">
        <v>754</v>
      </c>
      <c r="D40" s="173" t="s">
        <v>755</v>
      </c>
      <c r="E40" s="173">
        <v>92</v>
      </c>
    </row>
    <row r="41" spans="1:5" ht="15.75" customHeight="1" x14ac:dyDescent="0.3">
      <c r="A41" s="173" t="s">
        <v>756</v>
      </c>
      <c r="B41" s="173" t="s">
        <v>757</v>
      </c>
      <c r="C41" s="173" t="s">
        <v>758</v>
      </c>
      <c r="D41" s="173" t="s">
        <v>759</v>
      </c>
      <c r="E41" s="173">
        <v>850</v>
      </c>
    </row>
    <row r="42" spans="1:5" ht="15.75" customHeight="1" x14ac:dyDescent="0.3">
      <c r="A42" s="173" t="s">
        <v>760</v>
      </c>
      <c r="B42" s="173" t="s">
        <v>761</v>
      </c>
      <c r="C42" s="173" t="s">
        <v>762</v>
      </c>
      <c r="D42" s="173" t="s">
        <v>763</v>
      </c>
      <c r="E42" s="173">
        <v>626</v>
      </c>
    </row>
    <row r="43" spans="1:5" ht="15.75" customHeight="1" x14ac:dyDescent="0.3">
      <c r="A43" s="173" t="s">
        <v>764</v>
      </c>
      <c r="B43" s="173" t="s">
        <v>765</v>
      </c>
      <c r="C43" s="173" t="s">
        <v>766</v>
      </c>
      <c r="D43" s="173" t="s">
        <v>767</v>
      </c>
      <c r="E43" s="173">
        <v>704</v>
      </c>
    </row>
    <row r="44" spans="1:5" ht="15.75" customHeight="1" x14ac:dyDescent="0.3">
      <c r="A44" s="173" t="s">
        <v>768</v>
      </c>
      <c r="B44" s="173" t="s">
        <v>769</v>
      </c>
      <c r="C44" s="173" t="s">
        <v>770</v>
      </c>
      <c r="D44" s="173" t="s">
        <v>771</v>
      </c>
      <c r="E44" s="173">
        <v>266</v>
      </c>
    </row>
    <row r="45" spans="1:5" ht="15.75" customHeight="1" x14ac:dyDescent="0.3">
      <c r="A45" s="173" t="s">
        <v>772</v>
      </c>
      <c r="B45" s="173" t="s">
        <v>773</v>
      </c>
      <c r="C45" s="173" t="s">
        <v>774</v>
      </c>
      <c r="D45" s="173" t="s">
        <v>775</v>
      </c>
      <c r="E45" s="173">
        <v>332</v>
      </c>
    </row>
    <row r="46" spans="1:5" ht="15.75" customHeight="1" x14ac:dyDescent="0.3">
      <c r="A46" s="173" t="s">
        <v>776</v>
      </c>
      <c r="B46" s="173" t="s">
        <v>777</v>
      </c>
      <c r="C46" s="173" t="s">
        <v>778</v>
      </c>
      <c r="D46" s="173" t="s">
        <v>779</v>
      </c>
      <c r="E46" s="173">
        <v>328</v>
      </c>
    </row>
    <row r="47" spans="1:5" ht="15.75" customHeight="1" x14ac:dyDescent="0.3">
      <c r="A47" s="173" t="s">
        <v>780</v>
      </c>
      <c r="B47" s="173" t="s">
        <v>781</v>
      </c>
      <c r="C47" s="173" t="s">
        <v>782</v>
      </c>
      <c r="D47" s="173" t="s">
        <v>783</v>
      </c>
      <c r="E47" s="173">
        <v>270</v>
      </c>
    </row>
    <row r="48" spans="1:5" ht="15.75" customHeight="1" x14ac:dyDescent="0.3">
      <c r="A48" s="173" t="s">
        <v>784</v>
      </c>
      <c r="B48" s="173" t="s">
        <v>785</v>
      </c>
      <c r="C48" s="173" t="s">
        <v>786</v>
      </c>
      <c r="D48" s="173" t="s">
        <v>787</v>
      </c>
      <c r="E48" s="173">
        <v>288</v>
      </c>
    </row>
    <row r="49" spans="1:5" ht="15.75" customHeight="1" x14ac:dyDescent="0.3">
      <c r="A49" s="173" t="s">
        <v>788</v>
      </c>
      <c r="B49" s="173" t="s">
        <v>789</v>
      </c>
      <c r="C49" s="173" t="s">
        <v>790</v>
      </c>
      <c r="D49" s="173" t="s">
        <v>791</v>
      </c>
      <c r="E49" s="173">
        <v>312</v>
      </c>
    </row>
    <row r="50" spans="1:5" ht="15.75" customHeight="1" x14ac:dyDescent="0.3">
      <c r="A50" s="173" t="s">
        <v>792</v>
      </c>
      <c r="B50" s="173" t="s">
        <v>793</v>
      </c>
      <c r="C50" s="173" t="s">
        <v>794</v>
      </c>
      <c r="D50" s="173" t="s">
        <v>795</v>
      </c>
      <c r="E50" s="173">
        <v>320</v>
      </c>
    </row>
    <row r="51" spans="1:5" ht="15.75" customHeight="1" x14ac:dyDescent="0.3">
      <c r="A51" s="173" t="s">
        <v>796</v>
      </c>
      <c r="B51" s="173" t="s">
        <v>797</v>
      </c>
      <c r="C51" s="173" t="s">
        <v>798</v>
      </c>
      <c r="D51" s="173" t="s">
        <v>799</v>
      </c>
      <c r="E51" s="173">
        <v>324</v>
      </c>
    </row>
    <row r="52" spans="1:5" ht="15.75" customHeight="1" x14ac:dyDescent="0.3">
      <c r="A52" s="173" t="s">
        <v>800</v>
      </c>
      <c r="B52" s="173" t="s">
        <v>801</v>
      </c>
      <c r="C52" s="173" t="s">
        <v>802</v>
      </c>
      <c r="D52" s="173" t="s">
        <v>803</v>
      </c>
      <c r="E52" s="173">
        <v>624</v>
      </c>
    </row>
    <row r="53" spans="1:5" ht="15.75" customHeight="1" x14ac:dyDescent="0.3">
      <c r="A53" s="173" t="s">
        <v>804</v>
      </c>
      <c r="B53" s="173" t="s">
        <v>805</v>
      </c>
      <c r="C53" s="173" t="s">
        <v>806</v>
      </c>
      <c r="D53" s="173" t="s">
        <v>807</v>
      </c>
      <c r="E53" s="173">
        <v>276</v>
      </c>
    </row>
    <row r="54" spans="1:5" ht="15.75" customHeight="1" x14ac:dyDescent="0.3">
      <c r="A54" s="173" t="s">
        <v>808</v>
      </c>
      <c r="B54" s="173" t="s">
        <v>809</v>
      </c>
      <c r="C54" s="173" t="s">
        <v>810</v>
      </c>
      <c r="D54" s="173" t="s">
        <v>811</v>
      </c>
      <c r="E54" s="173">
        <v>292</v>
      </c>
    </row>
    <row r="55" spans="1:5" ht="15.75" customHeight="1" x14ac:dyDescent="0.3">
      <c r="A55" s="173" t="s">
        <v>812</v>
      </c>
      <c r="B55" s="173" t="s">
        <v>813</v>
      </c>
      <c r="C55" s="173" t="s">
        <v>814</v>
      </c>
      <c r="D55" s="173" t="s">
        <v>815</v>
      </c>
      <c r="E55" s="173">
        <v>340</v>
      </c>
    </row>
    <row r="56" spans="1:5" ht="15.75" customHeight="1" x14ac:dyDescent="0.3">
      <c r="A56" s="173" t="s">
        <v>816</v>
      </c>
      <c r="B56" s="173" t="s">
        <v>817</v>
      </c>
      <c r="C56" s="173" t="s">
        <v>818</v>
      </c>
      <c r="D56" s="173" t="s">
        <v>819</v>
      </c>
      <c r="E56" s="173">
        <v>308</v>
      </c>
    </row>
    <row r="57" spans="1:5" ht="15.75" customHeight="1" x14ac:dyDescent="0.3">
      <c r="A57" s="173" t="s">
        <v>820</v>
      </c>
      <c r="B57" s="173" t="s">
        <v>821</v>
      </c>
      <c r="C57" s="173" t="s">
        <v>822</v>
      </c>
      <c r="D57" s="173" t="s">
        <v>823</v>
      </c>
      <c r="E57" s="173">
        <v>304</v>
      </c>
    </row>
    <row r="58" spans="1:5" ht="15.75" customHeight="1" x14ac:dyDescent="0.3">
      <c r="A58" s="173" t="s">
        <v>824</v>
      </c>
      <c r="B58" s="173" t="s">
        <v>825</v>
      </c>
      <c r="C58" s="173" t="s">
        <v>826</v>
      </c>
      <c r="D58" s="173" t="s">
        <v>827</v>
      </c>
      <c r="E58" s="173">
        <v>300</v>
      </c>
    </row>
    <row r="59" spans="1:5" ht="15.75" customHeight="1" x14ac:dyDescent="0.3">
      <c r="A59" s="173" t="s">
        <v>828</v>
      </c>
      <c r="B59" s="173" t="s">
        <v>829</v>
      </c>
      <c r="C59" s="173" t="s">
        <v>830</v>
      </c>
      <c r="D59" s="173" t="s">
        <v>831</v>
      </c>
      <c r="E59" s="173">
        <v>268</v>
      </c>
    </row>
    <row r="60" spans="1:5" ht="15.75" customHeight="1" x14ac:dyDescent="0.3">
      <c r="A60" s="173" t="s">
        <v>832</v>
      </c>
      <c r="B60" s="173" t="s">
        <v>833</v>
      </c>
      <c r="C60" s="173" t="s">
        <v>834</v>
      </c>
      <c r="D60" s="173" t="s">
        <v>835</v>
      </c>
      <c r="E60" s="173">
        <v>316</v>
      </c>
    </row>
    <row r="61" spans="1:5" ht="15.75" customHeight="1" x14ac:dyDescent="0.3">
      <c r="A61" s="173" t="s">
        <v>836</v>
      </c>
      <c r="B61" s="173" t="s">
        <v>837</v>
      </c>
      <c r="C61" s="173" t="s">
        <v>838</v>
      </c>
      <c r="D61" s="173" t="s">
        <v>839</v>
      </c>
      <c r="E61" s="173">
        <v>208</v>
      </c>
    </row>
    <row r="62" spans="1:5" ht="15.75" customHeight="1" x14ac:dyDescent="0.3">
      <c r="A62" s="173" t="s">
        <v>840</v>
      </c>
      <c r="B62" s="173" t="s">
        <v>841</v>
      </c>
      <c r="C62" s="173" t="s">
        <v>842</v>
      </c>
      <c r="D62" s="173" t="s">
        <v>843</v>
      </c>
      <c r="E62" s="173">
        <v>262</v>
      </c>
    </row>
    <row r="63" spans="1:5" ht="15.75" customHeight="1" x14ac:dyDescent="0.3">
      <c r="A63" s="173" t="s">
        <v>844</v>
      </c>
      <c r="B63" s="173" t="s">
        <v>845</v>
      </c>
      <c r="C63" s="173" t="s">
        <v>846</v>
      </c>
      <c r="D63" s="173" t="s">
        <v>847</v>
      </c>
      <c r="E63" s="173">
        <v>212</v>
      </c>
    </row>
    <row r="64" spans="1:5" ht="15.75" customHeight="1" x14ac:dyDescent="0.3">
      <c r="A64" s="173" t="s">
        <v>848</v>
      </c>
      <c r="B64" s="173" t="s">
        <v>849</v>
      </c>
      <c r="C64" s="173" t="s">
        <v>850</v>
      </c>
      <c r="D64" s="173" t="s">
        <v>851</v>
      </c>
      <c r="E64" s="173">
        <v>214</v>
      </c>
    </row>
    <row r="65" spans="1:5" ht="15.75" customHeight="1" x14ac:dyDescent="0.3">
      <c r="A65" s="173" t="s">
        <v>852</v>
      </c>
      <c r="B65" s="173" t="s">
        <v>853</v>
      </c>
      <c r="C65" s="173" t="s">
        <v>854</v>
      </c>
      <c r="D65" s="173" t="s">
        <v>855</v>
      </c>
      <c r="E65" s="173">
        <v>818</v>
      </c>
    </row>
    <row r="66" spans="1:5" ht="15.75" customHeight="1" x14ac:dyDescent="0.3">
      <c r="A66" s="173" t="s">
        <v>856</v>
      </c>
      <c r="B66" s="173" t="s">
        <v>857</v>
      </c>
      <c r="C66" s="173" t="s">
        <v>858</v>
      </c>
      <c r="D66" s="173" t="s">
        <v>859</v>
      </c>
      <c r="E66" s="173">
        <v>894</v>
      </c>
    </row>
    <row r="67" spans="1:5" ht="15.75" customHeight="1" x14ac:dyDescent="0.3">
      <c r="A67" s="173" t="s">
        <v>860</v>
      </c>
      <c r="B67" s="173" t="s">
        <v>861</v>
      </c>
      <c r="C67" s="173" t="s">
        <v>862</v>
      </c>
      <c r="D67" s="173" t="s">
        <v>863</v>
      </c>
      <c r="E67" s="173">
        <v>732</v>
      </c>
    </row>
    <row r="68" spans="1:5" ht="15.75" customHeight="1" x14ac:dyDescent="0.3">
      <c r="A68" s="173" t="s">
        <v>864</v>
      </c>
      <c r="B68" s="173" t="s">
        <v>865</v>
      </c>
      <c r="C68" s="173" t="s">
        <v>866</v>
      </c>
      <c r="D68" s="173" t="s">
        <v>867</v>
      </c>
      <c r="E68" s="173">
        <v>716</v>
      </c>
    </row>
    <row r="69" spans="1:5" ht="15.75" customHeight="1" x14ac:dyDescent="0.3">
      <c r="A69" s="173" t="s">
        <v>868</v>
      </c>
      <c r="B69" s="173" t="s">
        <v>869</v>
      </c>
      <c r="C69" s="173" t="s">
        <v>870</v>
      </c>
      <c r="D69" s="173" t="s">
        <v>871</v>
      </c>
      <c r="E69" s="173">
        <v>376</v>
      </c>
    </row>
    <row r="70" spans="1:5" ht="15.75" customHeight="1" x14ac:dyDescent="0.3">
      <c r="A70" s="173" t="s">
        <v>872</v>
      </c>
      <c r="B70" s="173" t="s">
        <v>873</v>
      </c>
      <c r="C70" s="173" t="s">
        <v>874</v>
      </c>
      <c r="D70" s="173" t="s">
        <v>875</v>
      </c>
      <c r="E70" s="173">
        <v>356</v>
      </c>
    </row>
    <row r="71" spans="1:5" ht="15.75" customHeight="1" x14ac:dyDescent="0.3">
      <c r="A71" s="173" t="s">
        <v>876</v>
      </c>
      <c r="B71" s="173" t="s">
        <v>877</v>
      </c>
      <c r="C71" s="173" t="s">
        <v>878</v>
      </c>
      <c r="D71" s="173" t="s">
        <v>879</v>
      </c>
      <c r="E71" s="173">
        <v>360</v>
      </c>
    </row>
    <row r="72" spans="1:5" ht="15.75" customHeight="1" x14ac:dyDescent="0.3">
      <c r="A72" s="173" t="s">
        <v>880</v>
      </c>
      <c r="B72" s="173" t="s">
        <v>881</v>
      </c>
      <c r="C72" s="173" t="s">
        <v>882</v>
      </c>
      <c r="D72" s="173" t="s">
        <v>883</v>
      </c>
      <c r="E72" s="173">
        <v>400</v>
      </c>
    </row>
    <row r="73" spans="1:5" ht="15.75" customHeight="1" x14ac:dyDescent="0.3">
      <c r="A73" s="173" t="s">
        <v>884</v>
      </c>
      <c r="B73" s="173" t="s">
        <v>885</v>
      </c>
      <c r="C73" s="173" t="s">
        <v>886</v>
      </c>
      <c r="D73" s="173" t="s">
        <v>887</v>
      </c>
      <c r="E73" s="173">
        <v>368</v>
      </c>
    </row>
    <row r="74" spans="1:5" ht="15.75" customHeight="1" x14ac:dyDescent="0.3">
      <c r="A74" s="173" t="s">
        <v>888</v>
      </c>
      <c r="B74" s="173" t="s">
        <v>889</v>
      </c>
      <c r="C74" s="173" t="s">
        <v>890</v>
      </c>
      <c r="D74" s="173" t="s">
        <v>891</v>
      </c>
      <c r="E74" s="173">
        <v>364</v>
      </c>
    </row>
    <row r="75" spans="1:5" ht="15.75" customHeight="1" x14ac:dyDescent="0.3">
      <c r="A75" s="173" t="s">
        <v>892</v>
      </c>
      <c r="B75" s="173" t="s">
        <v>893</v>
      </c>
      <c r="C75" s="173" t="s">
        <v>894</v>
      </c>
      <c r="D75" s="173" t="s">
        <v>895</v>
      </c>
      <c r="E75" s="173">
        <v>372</v>
      </c>
    </row>
    <row r="76" spans="1:5" ht="15.75" customHeight="1" x14ac:dyDescent="0.3">
      <c r="A76" s="173" t="s">
        <v>896</v>
      </c>
      <c r="B76" s="173" t="s">
        <v>897</v>
      </c>
      <c r="C76" s="173" t="s">
        <v>898</v>
      </c>
      <c r="D76" s="173" t="s">
        <v>899</v>
      </c>
      <c r="E76" s="173">
        <v>352</v>
      </c>
    </row>
    <row r="77" spans="1:5" ht="15.75" customHeight="1" x14ac:dyDescent="0.3">
      <c r="A77" s="173" t="s">
        <v>900</v>
      </c>
      <c r="B77" s="173" t="s">
        <v>901</v>
      </c>
      <c r="C77" s="173" t="s">
        <v>902</v>
      </c>
      <c r="D77" s="173" t="s">
        <v>903</v>
      </c>
      <c r="E77" s="173">
        <v>724</v>
      </c>
    </row>
    <row r="78" spans="1:5" ht="15.75" customHeight="1" x14ac:dyDescent="0.3">
      <c r="A78" s="173" t="s">
        <v>904</v>
      </c>
      <c r="B78" s="173" t="s">
        <v>905</v>
      </c>
      <c r="C78" s="173" t="s">
        <v>906</v>
      </c>
      <c r="D78" s="173" t="s">
        <v>907</v>
      </c>
      <c r="E78" s="173">
        <v>380</v>
      </c>
    </row>
    <row r="79" spans="1:5" ht="15.75" customHeight="1" x14ac:dyDescent="0.3">
      <c r="A79" s="173" t="s">
        <v>908</v>
      </c>
      <c r="B79" s="173" t="s">
        <v>909</v>
      </c>
      <c r="C79" s="173" t="s">
        <v>910</v>
      </c>
      <c r="D79" s="173" t="s">
        <v>911</v>
      </c>
      <c r="E79" s="173">
        <v>887</v>
      </c>
    </row>
    <row r="80" spans="1:5" ht="15.75" customHeight="1" x14ac:dyDescent="0.3">
      <c r="A80" s="173" t="s">
        <v>912</v>
      </c>
      <c r="B80" s="173" t="s">
        <v>913</v>
      </c>
      <c r="C80" s="173" t="s">
        <v>914</v>
      </c>
      <c r="D80" s="173" t="s">
        <v>915</v>
      </c>
      <c r="E80" s="173">
        <v>132</v>
      </c>
    </row>
    <row r="81" spans="1:5" ht="15.75" customHeight="1" x14ac:dyDescent="0.3">
      <c r="A81" s="173" t="s">
        <v>916</v>
      </c>
      <c r="B81" s="173" t="s">
        <v>917</v>
      </c>
      <c r="C81" s="173" t="s">
        <v>918</v>
      </c>
      <c r="D81" s="173" t="s">
        <v>919</v>
      </c>
      <c r="E81" s="173">
        <v>398</v>
      </c>
    </row>
    <row r="82" spans="1:5" ht="15.75" customHeight="1" x14ac:dyDescent="0.3">
      <c r="A82" s="173" t="s">
        <v>920</v>
      </c>
      <c r="B82" s="173" t="s">
        <v>921</v>
      </c>
      <c r="C82" s="173" t="s">
        <v>922</v>
      </c>
      <c r="D82" s="173" t="s">
        <v>923</v>
      </c>
      <c r="E82" s="173">
        <v>116</v>
      </c>
    </row>
    <row r="83" spans="1:5" ht="15.75" customHeight="1" x14ac:dyDescent="0.3">
      <c r="A83" s="173" t="s">
        <v>924</v>
      </c>
      <c r="B83" s="173" t="s">
        <v>925</v>
      </c>
      <c r="C83" s="173" t="s">
        <v>926</v>
      </c>
      <c r="D83" s="173" t="s">
        <v>927</v>
      </c>
      <c r="E83" s="173">
        <v>120</v>
      </c>
    </row>
    <row r="84" spans="1:5" ht="15.75" customHeight="1" x14ac:dyDescent="0.3">
      <c r="A84" s="173" t="s">
        <v>928</v>
      </c>
      <c r="B84" s="173" t="s">
        <v>929</v>
      </c>
      <c r="C84" s="173" t="s">
        <v>930</v>
      </c>
      <c r="D84" s="173" t="s">
        <v>931</v>
      </c>
      <c r="E84" s="173">
        <v>124</v>
      </c>
    </row>
    <row r="85" spans="1:5" ht="15.75" customHeight="1" x14ac:dyDescent="0.3">
      <c r="A85" s="173" t="s">
        <v>932</v>
      </c>
      <c r="B85" s="173" t="s">
        <v>933</v>
      </c>
      <c r="C85" s="173" t="s">
        <v>934</v>
      </c>
      <c r="D85" s="173" t="s">
        <v>935</v>
      </c>
      <c r="E85" s="173">
        <v>634</v>
      </c>
    </row>
    <row r="86" spans="1:5" ht="15.75" customHeight="1" x14ac:dyDescent="0.3">
      <c r="A86" s="173" t="s">
        <v>936</v>
      </c>
      <c r="B86" s="173" t="s">
        <v>937</v>
      </c>
      <c r="C86" s="173" t="s">
        <v>938</v>
      </c>
      <c r="D86" s="173" t="s">
        <v>939</v>
      </c>
      <c r="E86" s="173">
        <v>404</v>
      </c>
    </row>
    <row r="87" spans="1:5" ht="15.75" customHeight="1" x14ac:dyDescent="0.3">
      <c r="A87" s="173" t="s">
        <v>940</v>
      </c>
      <c r="B87" s="173" t="s">
        <v>941</v>
      </c>
      <c r="C87" s="173" t="s">
        <v>942</v>
      </c>
      <c r="D87" s="173" t="s">
        <v>943</v>
      </c>
      <c r="E87" s="173">
        <v>196</v>
      </c>
    </row>
    <row r="88" spans="1:5" ht="15.75" customHeight="1" x14ac:dyDescent="0.3">
      <c r="A88" s="173" t="s">
        <v>944</v>
      </c>
      <c r="B88" s="173" t="s">
        <v>944</v>
      </c>
      <c r="C88" s="173" t="s">
        <v>945</v>
      </c>
      <c r="D88" s="173" t="s">
        <v>946</v>
      </c>
      <c r="E88" s="173">
        <v>296</v>
      </c>
    </row>
    <row r="89" spans="1:5" ht="15.75" customHeight="1" x14ac:dyDescent="0.3">
      <c r="A89" s="173" t="s">
        <v>947</v>
      </c>
      <c r="B89" s="173" t="s">
        <v>58</v>
      </c>
      <c r="C89" s="173" t="s">
        <v>948</v>
      </c>
      <c r="D89" s="173" t="s">
        <v>949</v>
      </c>
      <c r="E89" s="173">
        <v>156</v>
      </c>
    </row>
    <row r="90" spans="1:5" ht="15.75" customHeight="1" x14ac:dyDescent="0.3">
      <c r="A90" s="173" t="s">
        <v>950</v>
      </c>
      <c r="B90" s="173" t="s">
        <v>951</v>
      </c>
      <c r="C90" s="173" t="s">
        <v>952</v>
      </c>
      <c r="D90" s="173" t="s">
        <v>953</v>
      </c>
      <c r="E90" s="173">
        <v>166</v>
      </c>
    </row>
    <row r="91" spans="1:5" ht="15.75" customHeight="1" x14ac:dyDescent="0.3">
      <c r="A91" s="173" t="s">
        <v>954</v>
      </c>
      <c r="B91" s="173" t="s">
        <v>955</v>
      </c>
      <c r="C91" s="173" t="s">
        <v>956</v>
      </c>
      <c r="D91" s="173" t="s">
        <v>957</v>
      </c>
      <c r="E91" s="173">
        <v>170</v>
      </c>
    </row>
    <row r="92" spans="1:5" ht="15.75" customHeight="1" x14ac:dyDescent="0.3">
      <c r="A92" s="173" t="s">
        <v>958</v>
      </c>
      <c r="B92" s="173" t="s">
        <v>959</v>
      </c>
      <c r="C92" s="173" t="s">
        <v>960</v>
      </c>
      <c r="D92" s="173" t="s">
        <v>961</v>
      </c>
      <c r="E92" s="173">
        <v>174</v>
      </c>
    </row>
    <row r="93" spans="1:5" ht="15.75" customHeight="1" x14ac:dyDescent="0.3">
      <c r="A93" s="173" t="s">
        <v>962</v>
      </c>
      <c r="B93" s="173" t="s">
        <v>963</v>
      </c>
      <c r="C93" s="173" t="s">
        <v>964</v>
      </c>
      <c r="D93" s="173" t="s">
        <v>965</v>
      </c>
      <c r="E93" s="173">
        <v>178</v>
      </c>
    </row>
    <row r="94" spans="1:5" ht="15.75" customHeight="1" x14ac:dyDescent="0.3">
      <c r="A94" s="173" t="s">
        <v>966</v>
      </c>
      <c r="B94" s="173" t="s">
        <v>967</v>
      </c>
      <c r="C94" s="173" t="s">
        <v>968</v>
      </c>
      <c r="D94" s="173" t="s">
        <v>969</v>
      </c>
      <c r="E94" s="173">
        <v>180</v>
      </c>
    </row>
    <row r="95" spans="1:5" ht="15.75" customHeight="1" x14ac:dyDescent="0.3">
      <c r="A95" s="173" t="s">
        <v>970</v>
      </c>
      <c r="B95" s="173" t="s">
        <v>971</v>
      </c>
      <c r="C95" s="173" t="s">
        <v>972</v>
      </c>
      <c r="D95" s="173" t="s">
        <v>973</v>
      </c>
      <c r="E95" s="173">
        <v>408</v>
      </c>
    </row>
    <row r="96" spans="1:5" ht="15.75" customHeight="1" x14ac:dyDescent="0.3">
      <c r="A96" s="173" t="s">
        <v>974</v>
      </c>
      <c r="B96" s="173" t="s">
        <v>975</v>
      </c>
      <c r="C96" s="173" t="s">
        <v>976</v>
      </c>
      <c r="D96" s="173" t="s">
        <v>977</v>
      </c>
      <c r="E96" s="173">
        <v>410</v>
      </c>
    </row>
    <row r="97" spans="1:8" ht="15.75" customHeight="1" x14ac:dyDescent="0.3">
      <c r="A97" s="173" t="s">
        <v>978</v>
      </c>
      <c r="B97" s="173" t="s">
        <v>979</v>
      </c>
      <c r="C97" s="173" t="s">
        <v>980</v>
      </c>
      <c r="D97" s="173" t="s">
        <v>981</v>
      </c>
      <c r="E97" s="173">
        <v>188</v>
      </c>
    </row>
    <row r="98" spans="1:8" ht="15.75" customHeight="1" x14ac:dyDescent="0.3">
      <c r="A98" s="173" t="s">
        <v>982</v>
      </c>
      <c r="B98" s="173" t="s">
        <v>983</v>
      </c>
      <c r="C98" s="173" t="s">
        <v>984</v>
      </c>
      <c r="D98" s="173" t="s">
        <v>985</v>
      </c>
      <c r="E98" s="173">
        <v>384</v>
      </c>
    </row>
    <row r="99" spans="1:8" ht="15.75" customHeight="1" x14ac:dyDescent="0.3">
      <c r="A99" s="173" t="s">
        <v>986</v>
      </c>
      <c r="B99" s="173" t="s">
        <v>987</v>
      </c>
      <c r="C99" s="173" t="s">
        <v>988</v>
      </c>
      <c r="D99" s="173" t="s">
        <v>989</v>
      </c>
      <c r="E99" s="173">
        <v>192</v>
      </c>
    </row>
    <row r="100" spans="1:8" ht="15.75" customHeight="1" x14ac:dyDescent="0.3">
      <c r="A100" s="173" t="s">
        <v>990</v>
      </c>
      <c r="B100" s="173" t="s">
        <v>991</v>
      </c>
      <c r="C100" s="173" t="s">
        <v>992</v>
      </c>
      <c r="D100" s="173" t="s">
        <v>993</v>
      </c>
      <c r="E100" s="173">
        <v>414</v>
      </c>
    </row>
    <row r="101" spans="1:8" ht="15.75" customHeight="1" x14ac:dyDescent="0.3">
      <c r="A101" s="173" t="s">
        <v>994</v>
      </c>
      <c r="B101" s="173" t="s">
        <v>995</v>
      </c>
      <c r="C101" s="173" t="s">
        <v>996</v>
      </c>
      <c r="D101" s="173" t="s">
        <v>997</v>
      </c>
      <c r="E101" s="173">
        <v>417</v>
      </c>
    </row>
    <row r="102" spans="1:8" ht="15.75" customHeight="1" x14ac:dyDescent="0.3">
      <c r="A102" s="173" t="s">
        <v>998</v>
      </c>
      <c r="B102" s="173" t="s">
        <v>999</v>
      </c>
      <c r="C102" s="173" t="s">
        <v>1000</v>
      </c>
      <c r="D102" s="173" t="s">
        <v>1001</v>
      </c>
      <c r="E102" s="173">
        <v>418</v>
      </c>
    </row>
    <row r="103" spans="1:8" ht="15.75" customHeight="1" x14ac:dyDescent="0.3">
      <c r="A103" s="173" t="s">
        <v>1002</v>
      </c>
      <c r="B103" s="173" t="s">
        <v>1003</v>
      </c>
      <c r="C103" s="173" t="s">
        <v>1004</v>
      </c>
      <c r="D103" s="173" t="s">
        <v>1005</v>
      </c>
      <c r="E103" s="173">
        <v>428</v>
      </c>
    </row>
    <row r="104" spans="1:8" ht="15.75" customHeight="1" x14ac:dyDescent="0.3">
      <c r="A104" s="173" t="s">
        <v>1006</v>
      </c>
      <c r="B104" s="173" t="s">
        <v>1007</v>
      </c>
      <c r="C104" s="173" t="s">
        <v>1008</v>
      </c>
      <c r="D104" s="173" t="s">
        <v>1009</v>
      </c>
      <c r="E104" s="173">
        <v>426</v>
      </c>
    </row>
    <row r="105" spans="1:8" ht="15.75" customHeight="1" x14ac:dyDescent="0.3">
      <c r="A105" s="173" t="s">
        <v>1010</v>
      </c>
      <c r="B105" s="173" t="s">
        <v>1011</v>
      </c>
      <c r="C105" s="173" t="s">
        <v>1012</v>
      </c>
      <c r="D105" s="173" t="s">
        <v>1013</v>
      </c>
      <c r="E105" s="173">
        <v>430</v>
      </c>
    </row>
    <row r="106" spans="1:8" ht="15.75" customHeight="1" x14ac:dyDescent="0.3">
      <c r="A106" s="173" t="s">
        <v>1014</v>
      </c>
      <c r="B106" s="173" t="s">
        <v>1015</v>
      </c>
      <c r="C106" s="173" t="s">
        <v>1016</v>
      </c>
      <c r="D106" s="173" t="s">
        <v>1017</v>
      </c>
      <c r="E106" s="173">
        <v>422</v>
      </c>
    </row>
    <row r="107" spans="1:8" ht="31.5" customHeight="1" x14ac:dyDescent="0.3">
      <c r="A107" s="173" t="s">
        <v>1018</v>
      </c>
      <c r="B107" s="173" t="s">
        <v>1019</v>
      </c>
      <c r="C107" s="173" t="s">
        <v>1020</v>
      </c>
      <c r="D107" s="173" t="s">
        <v>1021</v>
      </c>
      <c r="E107" s="173">
        <v>434</v>
      </c>
      <c r="H107" s="174" t="s">
        <v>1022</v>
      </c>
    </row>
    <row r="108" spans="1:8" ht="15.75" customHeight="1" x14ac:dyDescent="0.3">
      <c r="A108" s="173" t="s">
        <v>1023</v>
      </c>
      <c r="B108" s="173" t="s">
        <v>1024</v>
      </c>
      <c r="C108" s="173" t="s">
        <v>1025</v>
      </c>
      <c r="D108" s="173" t="s">
        <v>1026</v>
      </c>
      <c r="E108" s="173">
        <v>440</v>
      </c>
    </row>
    <row r="109" spans="1:8" ht="15.75" customHeight="1" x14ac:dyDescent="0.3">
      <c r="A109" s="173" t="s">
        <v>1027</v>
      </c>
      <c r="B109" s="173" t="s">
        <v>1028</v>
      </c>
      <c r="C109" s="173" t="s">
        <v>1029</v>
      </c>
      <c r="D109" s="173" t="s">
        <v>1030</v>
      </c>
      <c r="E109" s="173">
        <v>438</v>
      </c>
    </row>
    <row r="110" spans="1:8" ht="15.75" customHeight="1" x14ac:dyDescent="0.3">
      <c r="A110" s="173" t="s">
        <v>1031</v>
      </c>
      <c r="B110" s="173" t="s">
        <v>1032</v>
      </c>
      <c r="C110" s="173" t="s">
        <v>1033</v>
      </c>
      <c r="D110" s="173" t="s">
        <v>1034</v>
      </c>
      <c r="E110" s="173">
        <v>442</v>
      </c>
    </row>
    <row r="111" spans="1:8" ht="15.75" customHeight="1" x14ac:dyDescent="0.3">
      <c r="A111" s="173" t="s">
        <v>1035</v>
      </c>
      <c r="B111" s="173" t="s">
        <v>1036</v>
      </c>
      <c r="C111" s="173" t="s">
        <v>1037</v>
      </c>
      <c r="D111" s="173" t="s">
        <v>1038</v>
      </c>
      <c r="E111" s="173">
        <v>480</v>
      </c>
    </row>
    <row r="112" spans="1:8" ht="15.75" customHeight="1" x14ac:dyDescent="0.3">
      <c r="A112" s="173" t="s">
        <v>1039</v>
      </c>
      <c r="B112" s="173" t="s">
        <v>1040</v>
      </c>
      <c r="C112" s="173" t="s">
        <v>1041</v>
      </c>
      <c r="D112" s="173" t="s">
        <v>1042</v>
      </c>
      <c r="E112" s="173">
        <v>478</v>
      </c>
    </row>
    <row r="113" spans="1:5" ht="15.75" customHeight="1" x14ac:dyDescent="0.3">
      <c r="A113" s="173" t="s">
        <v>1043</v>
      </c>
      <c r="B113" s="173" t="s">
        <v>1044</v>
      </c>
      <c r="C113" s="173" t="s">
        <v>1045</v>
      </c>
      <c r="D113" s="173" t="s">
        <v>1046</v>
      </c>
      <c r="E113" s="173">
        <v>450</v>
      </c>
    </row>
    <row r="114" spans="1:5" ht="15.75" customHeight="1" x14ac:dyDescent="0.3">
      <c r="A114" s="173" t="s">
        <v>1047</v>
      </c>
      <c r="B114" s="173" t="s">
        <v>1048</v>
      </c>
      <c r="C114" s="173" t="s">
        <v>1049</v>
      </c>
      <c r="D114" s="173" t="s">
        <v>1050</v>
      </c>
      <c r="E114" s="173">
        <v>175</v>
      </c>
    </row>
    <row r="115" spans="1:5" ht="15.75" customHeight="1" x14ac:dyDescent="0.3">
      <c r="A115" s="173" t="s">
        <v>1051</v>
      </c>
      <c r="B115" s="173" t="s">
        <v>1051</v>
      </c>
      <c r="C115" s="173" t="s">
        <v>1052</v>
      </c>
      <c r="D115" s="173" t="s">
        <v>1053</v>
      </c>
      <c r="E115" s="173">
        <v>446</v>
      </c>
    </row>
    <row r="116" spans="1:5" ht="15.75" customHeight="1" x14ac:dyDescent="0.3">
      <c r="A116" s="173" t="s">
        <v>1054</v>
      </c>
      <c r="B116" s="173" t="s">
        <v>1055</v>
      </c>
      <c r="C116" s="173" t="s">
        <v>1056</v>
      </c>
      <c r="D116" s="173" t="s">
        <v>1057</v>
      </c>
      <c r="E116" s="173">
        <v>807</v>
      </c>
    </row>
    <row r="117" spans="1:5" ht="15.75" customHeight="1" x14ac:dyDescent="0.3">
      <c r="A117" s="173" t="s">
        <v>1058</v>
      </c>
      <c r="B117" s="173" t="s">
        <v>1059</v>
      </c>
      <c r="C117" s="173" t="s">
        <v>1060</v>
      </c>
      <c r="D117" s="173" t="s">
        <v>1061</v>
      </c>
      <c r="E117" s="173">
        <v>454</v>
      </c>
    </row>
    <row r="118" spans="1:5" ht="15.75" customHeight="1" x14ac:dyDescent="0.3">
      <c r="A118" s="173" t="s">
        <v>1062</v>
      </c>
      <c r="B118" s="173" t="s">
        <v>1063</v>
      </c>
      <c r="C118" s="173" t="s">
        <v>1064</v>
      </c>
      <c r="D118" s="173" t="s">
        <v>1065</v>
      </c>
      <c r="E118" s="173">
        <v>458</v>
      </c>
    </row>
    <row r="119" spans="1:5" ht="15.75" customHeight="1" x14ac:dyDescent="0.3">
      <c r="A119" s="173" t="s">
        <v>1066</v>
      </c>
      <c r="B119" s="173" t="s">
        <v>1067</v>
      </c>
      <c r="C119" s="173" t="s">
        <v>1068</v>
      </c>
      <c r="D119" s="173" t="s">
        <v>1069</v>
      </c>
      <c r="E119" s="173">
        <v>466</v>
      </c>
    </row>
    <row r="120" spans="1:5" ht="15.75" customHeight="1" x14ac:dyDescent="0.3">
      <c r="A120" s="173" t="s">
        <v>1070</v>
      </c>
      <c r="B120" s="173" t="s">
        <v>1071</v>
      </c>
      <c r="C120" s="173" t="s">
        <v>1072</v>
      </c>
      <c r="D120" s="173" t="s">
        <v>1073</v>
      </c>
      <c r="E120" s="173">
        <v>581</v>
      </c>
    </row>
    <row r="121" spans="1:5" ht="15.75" customHeight="1" x14ac:dyDescent="0.3">
      <c r="A121" s="173" t="s">
        <v>1074</v>
      </c>
      <c r="B121" s="173" t="s">
        <v>1075</v>
      </c>
      <c r="C121" s="173" t="s">
        <v>1076</v>
      </c>
      <c r="D121" s="173" t="s">
        <v>1077</v>
      </c>
      <c r="E121" s="173">
        <v>462</v>
      </c>
    </row>
    <row r="122" spans="1:5" ht="15.75" customHeight="1" x14ac:dyDescent="0.3">
      <c r="A122" s="173" t="s">
        <v>1078</v>
      </c>
      <c r="B122" s="173" t="s">
        <v>1079</v>
      </c>
      <c r="C122" s="173" t="s">
        <v>1080</v>
      </c>
      <c r="D122" s="173" t="s">
        <v>1081</v>
      </c>
      <c r="E122" s="173">
        <v>470</v>
      </c>
    </row>
    <row r="123" spans="1:5" ht="15.75" customHeight="1" x14ac:dyDescent="0.3">
      <c r="A123" s="173" t="s">
        <v>1082</v>
      </c>
      <c r="B123" s="173" t="s">
        <v>1083</v>
      </c>
      <c r="C123" s="173" t="s">
        <v>1084</v>
      </c>
      <c r="D123" s="173" t="s">
        <v>1085</v>
      </c>
      <c r="E123" s="173">
        <v>504</v>
      </c>
    </row>
    <row r="124" spans="1:5" ht="15.75" customHeight="1" x14ac:dyDescent="0.3">
      <c r="A124" s="173" t="s">
        <v>1086</v>
      </c>
      <c r="B124" s="173" t="s">
        <v>1087</v>
      </c>
      <c r="C124" s="173" t="s">
        <v>1088</v>
      </c>
      <c r="D124" s="173" t="s">
        <v>1089</v>
      </c>
      <c r="E124" s="173">
        <v>474</v>
      </c>
    </row>
    <row r="125" spans="1:5" ht="15.75" customHeight="1" x14ac:dyDescent="0.3">
      <c r="A125" s="173" t="s">
        <v>1090</v>
      </c>
      <c r="B125" s="173" t="s">
        <v>1091</v>
      </c>
      <c r="C125" s="173" t="s">
        <v>1092</v>
      </c>
      <c r="D125" s="173" t="s">
        <v>1093</v>
      </c>
      <c r="E125" s="173">
        <v>584</v>
      </c>
    </row>
    <row r="126" spans="1:5" ht="15.75" customHeight="1" x14ac:dyDescent="0.3">
      <c r="A126" s="173" t="s">
        <v>1094</v>
      </c>
      <c r="B126" s="173" t="s">
        <v>1095</v>
      </c>
      <c r="C126" s="173" t="s">
        <v>1096</v>
      </c>
      <c r="D126" s="173" t="s">
        <v>1097</v>
      </c>
      <c r="E126" s="173">
        <v>484</v>
      </c>
    </row>
    <row r="127" spans="1:5" ht="15.75" customHeight="1" x14ac:dyDescent="0.3">
      <c r="A127" s="173" t="s">
        <v>1098</v>
      </c>
      <c r="B127" s="173" t="s">
        <v>1099</v>
      </c>
      <c r="C127" s="173" t="s">
        <v>1100</v>
      </c>
      <c r="D127" s="173" t="s">
        <v>1101</v>
      </c>
      <c r="E127" s="173">
        <v>583</v>
      </c>
    </row>
    <row r="128" spans="1:5" ht="15.75" customHeight="1" x14ac:dyDescent="0.3">
      <c r="A128" s="173" t="s">
        <v>1102</v>
      </c>
      <c r="B128" s="173" t="s">
        <v>1103</v>
      </c>
      <c r="C128" s="173" t="s">
        <v>1104</v>
      </c>
      <c r="D128" s="173" t="s">
        <v>1105</v>
      </c>
      <c r="E128" s="173">
        <v>508</v>
      </c>
    </row>
    <row r="129" spans="1:5" ht="15.75" customHeight="1" x14ac:dyDescent="0.3">
      <c r="A129" s="173" t="s">
        <v>1106</v>
      </c>
      <c r="B129" s="173" t="s">
        <v>1107</v>
      </c>
      <c r="C129" s="173" t="s">
        <v>1108</v>
      </c>
      <c r="D129" s="173" t="s">
        <v>1109</v>
      </c>
      <c r="E129" s="173">
        <v>498</v>
      </c>
    </row>
    <row r="130" spans="1:5" ht="15.75" customHeight="1" x14ac:dyDescent="0.3">
      <c r="A130" s="173" t="s">
        <v>1110</v>
      </c>
      <c r="B130" s="173" t="s">
        <v>1111</v>
      </c>
      <c r="C130" s="173" t="s">
        <v>1112</v>
      </c>
      <c r="D130" s="173" t="s">
        <v>1113</v>
      </c>
      <c r="E130" s="173">
        <v>492</v>
      </c>
    </row>
    <row r="131" spans="1:5" ht="15.75" customHeight="1" x14ac:dyDescent="0.3">
      <c r="A131" s="173" t="s">
        <v>1114</v>
      </c>
      <c r="B131" s="173" t="s">
        <v>1115</v>
      </c>
      <c r="C131" s="173" t="s">
        <v>1116</v>
      </c>
      <c r="D131" s="173" t="s">
        <v>1117</v>
      </c>
      <c r="E131" s="173">
        <v>496</v>
      </c>
    </row>
    <row r="132" spans="1:5" ht="15.75" customHeight="1" x14ac:dyDescent="0.3">
      <c r="A132" s="173" t="s">
        <v>1118</v>
      </c>
      <c r="B132" s="173" t="s">
        <v>1119</v>
      </c>
      <c r="C132" s="173" t="s">
        <v>1120</v>
      </c>
      <c r="D132" s="173" t="s">
        <v>1121</v>
      </c>
      <c r="E132" s="173">
        <v>500</v>
      </c>
    </row>
    <row r="133" spans="1:5" ht="15.75" customHeight="1" x14ac:dyDescent="0.3">
      <c r="A133" s="173" t="s">
        <v>1122</v>
      </c>
      <c r="B133" s="173" t="s">
        <v>1123</v>
      </c>
      <c r="C133" s="173" t="s">
        <v>1124</v>
      </c>
      <c r="D133" s="173" t="s">
        <v>1125</v>
      </c>
      <c r="E133" s="173">
        <v>104</v>
      </c>
    </row>
    <row r="134" spans="1:5" ht="15.75" customHeight="1" x14ac:dyDescent="0.3">
      <c r="A134" s="173" t="s">
        <v>1126</v>
      </c>
      <c r="B134" s="173" t="s">
        <v>1127</v>
      </c>
      <c r="C134" s="173" t="s">
        <v>1128</v>
      </c>
      <c r="D134" s="173" t="s">
        <v>1129</v>
      </c>
      <c r="E134" s="173">
        <v>516</v>
      </c>
    </row>
    <row r="135" spans="1:5" ht="15.75" customHeight="1" x14ac:dyDescent="0.3">
      <c r="A135" s="173" t="s">
        <v>1130</v>
      </c>
      <c r="B135" s="173" t="s">
        <v>1131</v>
      </c>
      <c r="C135" s="173" t="s">
        <v>1132</v>
      </c>
      <c r="D135" s="173" t="s">
        <v>1133</v>
      </c>
      <c r="E135" s="173">
        <v>520</v>
      </c>
    </row>
    <row r="136" spans="1:5" ht="15.75" customHeight="1" x14ac:dyDescent="0.3">
      <c r="A136" s="173" t="s">
        <v>1134</v>
      </c>
      <c r="B136" s="173" t="s">
        <v>1135</v>
      </c>
      <c r="C136" s="173" t="s">
        <v>1136</v>
      </c>
      <c r="D136" s="173" t="s">
        <v>1137</v>
      </c>
      <c r="E136" s="173">
        <v>524</v>
      </c>
    </row>
    <row r="137" spans="1:5" ht="15.75" customHeight="1" x14ac:dyDescent="0.3">
      <c r="A137" s="173" t="s">
        <v>1138</v>
      </c>
      <c r="B137" s="173" t="s">
        <v>1139</v>
      </c>
      <c r="C137" s="173" t="s">
        <v>1140</v>
      </c>
      <c r="D137" s="173" t="s">
        <v>1141</v>
      </c>
      <c r="E137" s="173">
        <v>562</v>
      </c>
    </row>
    <row r="138" spans="1:5" ht="15.75" customHeight="1" x14ac:dyDescent="0.3">
      <c r="A138" s="173" t="s">
        <v>1142</v>
      </c>
      <c r="B138" s="173" t="s">
        <v>1143</v>
      </c>
      <c r="C138" s="173" t="s">
        <v>1144</v>
      </c>
      <c r="D138" s="173" t="s">
        <v>1145</v>
      </c>
      <c r="E138" s="173">
        <v>566</v>
      </c>
    </row>
    <row r="139" spans="1:5" ht="15.75" customHeight="1" x14ac:dyDescent="0.3">
      <c r="A139" s="173" t="s">
        <v>1146</v>
      </c>
      <c r="B139" s="173" t="s">
        <v>1147</v>
      </c>
      <c r="C139" s="173" t="s">
        <v>1148</v>
      </c>
      <c r="D139" s="173" t="s">
        <v>1149</v>
      </c>
      <c r="E139" s="173">
        <v>530</v>
      </c>
    </row>
    <row r="140" spans="1:5" ht="15.75" customHeight="1" x14ac:dyDescent="0.3">
      <c r="A140" s="173" t="s">
        <v>1150</v>
      </c>
      <c r="B140" s="173" t="s">
        <v>1151</v>
      </c>
      <c r="C140" s="173" t="s">
        <v>1152</v>
      </c>
      <c r="D140" s="173" t="s">
        <v>1153</v>
      </c>
      <c r="E140" s="173">
        <v>528</v>
      </c>
    </row>
    <row r="141" spans="1:5" ht="15.75" customHeight="1" x14ac:dyDescent="0.3">
      <c r="A141" s="173" t="s">
        <v>1154</v>
      </c>
      <c r="B141" s="173" t="s">
        <v>1155</v>
      </c>
      <c r="C141" s="173" t="s">
        <v>1156</v>
      </c>
      <c r="D141" s="173" t="s">
        <v>1157</v>
      </c>
      <c r="E141" s="173">
        <v>558</v>
      </c>
    </row>
    <row r="142" spans="1:5" ht="15.75" customHeight="1" x14ac:dyDescent="0.3">
      <c r="A142" s="173" t="s">
        <v>1158</v>
      </c>
      <c r="B142" s="173" t="s">
        <v>1158</v>
      </c>
      <c r="C142" s="173" t="s">
        <v>1159</v>
      </c>
      <c r="D142" s="173" t="s">
        <v>1160</v>
      </c>
      <c r="E142" s="173">
        <v>570</v>
      </c>
    </row>
    <row r="143" spans="1:5" ht="15.75" customHeight="1" x14ac:dyDescent="0.3">
      <c r="A143" s="173" t="s">
        <v>1161</v>
      </c>
      <c r="B143" s="173" t="s">
        <v>1162</v>
      </c>
      <c r="C143" s="173" t="s">
        <v>1163</v>
      </c>
      <c r="D143" s="173" t="s">
        <v>1164</v>
      </c>
      <c r="E143" s="173">
        <v>554</v>
      </c>
    </row>
    <row r="144" spans="1:5" ht="15.75" customHeight="1" x14ac:dyDescent="0.3">
      <c r="A144" s="173" t="s">
        <v>1165</v>
      </c>
      <c r="B144" s="173" t="s">
        <v>1166</v>
      </c>
      <c r="C144" s="173" t="s">
        <v>1167</v>
      </c>
      <c r="D144" s="173" t="s">
        <v>1168</v>
      </c>
      <c r="E144" s="173">
        <v>540</v>
      </c>
    </row>
    <row r="145" spans="1:5" ht="15.75" customHeight="1" x14ac:dyDescent="0.3">
      <c r="A145" s="173" t="s">
        <v>1169</v>
      </c>
      <c r="B145" s="173" t="s">
        <v>1170</v>
      </c>
      <c r="C145" s="173" t="s">
        <v>1171</v>
      </c>
      <c r="D145" s="173" t="s">
        <v>1172</v>
      </c>
      <c r="E145" s="173">
        <v>578</v>
      </c>
    </row>
    <row r="146" spans="1:5" ht="15.75" customHeight="1" x14ac:dyDescent="0.3">
      <c r="A146" s="173" t="s">
        <v>1173</v>
      </c>
      <c r="B146" s="173" t="s">
        <v>1174</v>
      </c>
      <c r="C146" s="173" t="s">
        <v>1175</v>
      </c>
      <c r="D146" s="173" t="s">
        <v>1176</v>
      </c>
      <c r="E146" s="173">
        <v>574</v>
      </c>
    </row>
    <row r="147" spans="1:5" ht="15.75" customHeight="1" x14ac:dyDescent="0.3">
      <c r="A147" s="173" t="s">
        <v>1177</v>
      </c>
      <c r="B147" s="173" t="s">
        <v>1178</v>
      </c>
      <c r="C147" s="173" t="s">
        <v>1179</v>
      </c>
      <c r="D147" s="173" t="s">
        <v>1180</v>
      </c>
      <c r="E147" s="173">
        <v>784</v>
      </c>
    </row>
    <row r="148" spans="1:5" ht="15.75" customHeight="1" x14ac:dyDescent="0.3">
      <c r="A148" s="173" t="s">
        <v>1181</v>
      </c>
      <c r="B148" s="173" t="s">
        <v>1182</v>
      </c>
      <c r="C148" s="173" t="s">
        <v>1183</v>
      </c>
      <c r="D148" s="173" t="s">
        <v>1184</v>
      </c>
      <c r="E148" s="173">
        <v>512</v>
      </c>
    </row>
    <row r="149" spans="1:5" ht="15.75" customHeight="1" x14ac:dyDescent="0.3">
      <c r="A149" s="173" t="s">
        <v>1185</v>
      </c>
      <c r="B149" s="173" t="s">
        <v>1186</v>
      </c>
      <c r="C149" s="173" t="s">
        <v>1187</v>
      </c>
      <c r="D149" s="173" t="s">
        <v>1188</v>
      </c>
      <c r="E149" s="173">
        <v>74</v>
      </c>
    </row>
    <row r="150" spans="1:5" ht="15.75" customHeight="1" x14ac:dyDescent="0.3">
      <c r="A150" s="173" t="s">
        <v>1189</v>
      </c>
      <c r="B150" s="173" t="s">
        <v>1190</v>
      </c>
      <c r="C150" s="173" t="s">
        <v>1191</v>
      </c>
      <c r="D150" s="173" t="s">
        <v>1192</v>
      </c>
      <c r="E150" s="173">
        <v>162</v>
      </c>
    </row>
    <row r="151" spans="1:5" ht="15.75" customHeight="1" x14ac:dyDescent="0.3">
      <c r="A151" s="173" t="s">
        <v>1193</v>
      </c>
      <c r="B151" s="173" t="s">
        <v>1194</v>
      </c>
      <c r="C151" s="173" t="s">
        <v>1195</v>
      </c>
      <c r="D151" s="173" t="s">
        <v>1196</v>
      </c>
      <c r="E151" s="173">
        <v>654</v>
      </c>
    </row>
    <row r="152" spans="1:5" ht="15.75" customHeight="1" x14ac:dyDescent="0.3">
      <c r="A152" s="173" t="s">
        <v>1197</v>
      </c>
      <c r="B152" s="173" t="s">
        <v>1198</v>
      </c>
      <c r="C152" s="173" t="s">
        <v>1199</v>
      </c>
      <c r="D152" s="173" t="s">
        <v>1200</v>
      </c>
      <c r="E152" s="173">
        <v>136</v>
      </c>
    </row>
    <row r="153" spans="1:5" ht="15.75" customHeight="1" x14ac:dyDescent="0.3">
      <c r="A153" s="173" t="s">
        <v>1201</v>
      </c>
      <c r="B153" s="173" t="s">
        <v>1202</v>
      </c>
      <c r="C153" s="173" t="s">
        <v>1203</v>
      </c>
      <c r="D153" s="173" t="s">
        <v>1204</v>
      </c>
      <c r="E153" s="173">
        <v>184</v>
      </c>
    </row>
    <row r="154" spans="1:5" ht="15.75" customHeight="1" x14ac:dyDescent="0.3">
      <c r="A154" s="173" t="s">
        <v>1205</v>
      </c>
      <c r="B154" s="173" t="s">
        <v>1206</v>
      </c>
      <c r="C154" s="173" t="s">
        <v>1207</v>
      </c>
      <c r="D154" s="173" t="s">
        <v>1208</v>
      </c>
      <c r="E154" s="173">
        <v>586</v>
      </c>
    </row>
    <row r="155" spans="1:5" ht="15.75" customHeight="1" x14ac:dyDescent="0.3">
      <c r="A155" s="173" t="s">
        <v>1209</v>
      </c>
      <c r="B155" s="173" t="s">
        <v>1210</v>
      </c>
      <c r="C155" s="173" t="s">
        <v>1211</v>
      </c>
      <c r="D155" s="173" t="s">
        <v>1212</v>
      </c>
      <c r="E155" s="173">
        <v>585</v>
      </c>
    </row>
    <row r="156" spans="1:5" ht="15.75" customHeight="1" x14ac:dyDescent="0.3">
      <c r="A156" s="173" t="s">
        <v>1213</v>
      </c>
      <c r="B156" s="173" t="s">
        <v>1214</v>
      </c>
      <c r="C156" s="173" t="s">
        <v>1215</v>
      </c>
      <c r="D156" s="173" t="s">
        <v>1216</v>
      </c>
      <c r="E156" s="173">
        <v>591</v>
      </c>
    </row>
    <row r="157" spans="1:5" ht="15.75" customHeight="1" x14ac:dyDescent="0.3">
      <c r="A157" s="173" t="s">
        <v>1217</v>
      </c>
      <c r="B157" s="173" t="s">
        <v>1218</v>
      </c>
      <c r="C157" s="173" t="s">
        <v>1219</v>
      </c>
      <c r="D157" s="173" t="s">
        <v>1220</v>
      </c>
      <c r="E157" s="173">
        <v>336</v>
      </c>
    </row>
    <row r="158" spans="1:5" ht="15.75" customHeight="1" x14ac:dyDescent="0.3">
      <c r="A158" s="173" t="s">
        <v>1221</v>
      </c>
      <c r="B158" s="173" t="s">
        <v>1222</v>
      </c>
      <c r="C158" s="173" t="s">
        <v>1223</v>
      </c>
      <c r="D158" s="173" t="s">
        <v>1224</v>
      </c>
      <c r="E158" s="173">
        <v>598</v>
      </c>
    </row>
    <row r="159" spans="1:5" ht="15.75" customHeight="1" x14ac:dyDescent="0.3">
      <c r="A159" s="173" t="s">
        <v>1225</v>
      </c>
      <c r="B159" s="173" t="s">
        <v>1226</v>
      </c>
      <c r="C159" s="173" t="s">
        <v>1227</v>
      </c>
      <c r="D159" s="173" t="s">
        <v>1228</v>
      </c>
      <c r="E159" s="173">
        <v>600</v>
      </c>
    </row>
    <row r="160" spans="1:5" ht="15.75" customHeight="1" x14ac:dyDescent="0.3">
      <c r="A160" s="173" t="s">
        <v>1229</v>
      </c>
      <c r="B160" s="173" t="s">
        <v>1230</v>
      </c>
      <c r="C160" s="173" t="s">
        <v>1231</v>
      </c>
      <c r="D160" s="173" t="s">
        <v>1232</v>
      </c>
      <c r="E160" s="173">
        <v>604</v>
      </c>
    </row>
    <row r="161" spans="1:5" ht="15.75" customHeight="1" x14ac:dyDescent="0.3">
      <c r="A161" s="173" t="s">
        <v>1233</v>
      </c>
      <c r="B161" s="173" t="s">
        <v>1234</v>
      </c>
      <c r="C161" s="173" t="s">
        <v>1235</v>
      </c>
      <c r="D161" s="173" t="s">
        <v>1236</v>
      </c>
      <c r="E161" s="173">
        <v>612</v>
      </c>
    </row>
    <row r="162" spans="1:5" ht="15.75" customHeight="1" x14ac:dyDescent="0.3">
      <c r="A162" s="173" t="s">
        <v>1237</v>
      </c>
      <c r="B162" s="173" t="s">
        <v>1238</v>
      </c>
      <c r="C162" s="173" t="s">
        <v>1239</v>
      </c>
      <c r="D162" s="173" t="s">
        <v>1240</v>
      </c>
      <c r="E162" s="173">
        <v>616</v>
      </c>
    </row>
    <row r="163" spans="1:5" ht="15.75" customHeight="1" x14ac:dyDescent="0.3">
      <c r="A163" s="173" t="s">
        <v>1241</v>
      </c>
      <c r="B163" s="173" t="s">
        <v>1242</v>
      </c>
      <c r="C163" s="173" t="s">
        <v>1243</v>
      </c>
      <c r="D163" s="173" t="s">
        <v>1244</v>
      </c>
      <c r="E163" s="173">
        <v>620</v>
      </c>
    </row>
    <row r="164" spans="1:5" ht="15.75" customHeight="1" x14ac:dyDescent="0.3">
      <c r="A164" s="173" t="s">
        <v>1245</v>
      </c>
      <c r="B164" s="173" t="s">
        <v>1245</v>
      </c>
      <c r="C164" s="173" t="s">
        <v>1246</v>
      </c>
      <c r="D164" s="173" t="s">
        <v>1247</v>
      </c>
      <c r="E164" s="173">
        <v>630</v>
      </c>
    </row>
    <row r="165" spans="1:5" ht="15.75" customHeight="1" x14ac:dyDescent="0.3">
      <c r="A165" s="173" t="s">
        <v>1248</v>
      </c>
      <c r="B165" s="173" t="s">
        <v>1249</v>
      </c>
      <c r="C165" s="173" t="s">
        <v>1250</v>
      </c>
      <c r="D165" s="173" t="s">
        <v>1251</v>
      </c>
      <c r="E165" s="173">
        <v>638</v>
      </c>
    </row>
    <row r="166" spans="1:5" ht="15.75" customHeight="1" x14ac:dyDescent="0.3">
      <c r="A166" s="173" t="s">
        <v>1252</v>
      </c>
      <c r="B166" s="173" t="s">
        <v>1253</v>
      </c>
      <c r="C166" s="173" t="s">
        <v>1254</v>
      </c>
      <c r="D166" s="173" t="s">
        <v>1255</v>
      </c>
      <c r="E166" s="173">
        <v>643</v>
      </c>
    </row>
    <row r="167" spans="1:5" ht="15.75" customHeight="1" x14ac:dyDescent="0.3">
      <c r="A167" s="173" t="s">
        <v>1256</v>
      </c>
      <c r="B167" s="173" t="s">
        <v>1257</v>
      </c>
      <c r="C167" s="173" t="s">
        <v>1258</v>
      </c>
      <c r="D167" s="173" t="s">
        <v>1259</v>
      </c>
      <c r="E167" s="173">
        <v>646</v>
      </c>
    </row>
    <row r="168" spans="1:5" ht="15.75" customHeight="1" x14ac:dyDescent="0.3">
      <c r="A168" s="173" t="s">
        <v>1260</v>
      </c>
      <c r="B168" s="173" t="s">
        <v>1261</v>
      </c>
      <c r="C168" s="173" t="s">
        <v>1262</v>
      </c>
      <c r="D168" s="173" t="s">
        <v>1263</v>
      </c>
      <c r="E168" s="173">
        <v>642</v>
      </c>
    </row>
    <row r="169" spans="1:5" ht="15.75" customHeight="1" x14ac:dyDescent="0.3">
      <c r="A169" s="173" t="s">
        <v>1264</v>
      </c>
      <c r="B169" s="173" t="s">
        <v>1265</v>
      </c>
      <c r="C169" s="173" t="s">
        <v>1266</v>
      </c>
      <c r="D169" s="173" t="s">
        <v>1267</v>
      </c>
      <c r="E169" s="173">
        <v>222</v>
      </c>
    </row>
    <row r="170" spans="1:5" ht="15.75" customHeight="1" x14ac:dyDescent="0.3">
      <c r="A170" s="173" t="s">
        <v>1268</v>
      </c>
      <c r="B170" s="173" t="s">
        <v>1269</v>
      </c>
      <c r="C170" s="173" t="s">
        <v>1270</v>
      </c>
      <c r="D170" s="173" t="s">
        <v>1271</v>
      </c>
      <c r="E170" s="173">
        <v>882</v>
      </c>
    </row>
    <row r="171" spans="1:5" ht="15.75" customHeight="1" x14ac:dyDescent="0.3">
      <c r="A171" s="173" t="s">
        <v>1272</v>
      </c>
      <c r="B171" s="173" t="s">
        <v>1273</v>
      </c>
      <c r="C171" s="173" t="s">
        <v>1274</v>
      </c>
      <c r="D171" s="173" t="s">
        <v>1275</v>
      </c>
      <c r="E171" s="173">
        <v>674</v>
      </c>
    </row>
    <row r="172" spans="1:5" ht="15.75" customHeight="1" x14ac:dyDescent="0.3">
      <c r="A172" s="173" t="s">
        <v>1276</v>
      </c>
      <c r="B172" s="173" t="s">
        <v>1277</v>
      </c>
      <c r="C172" s="173" t="s">
        <v>1278</v>
      </c>
      <c r="D172" s="173" t="s">
        <v>1279</v>
      </c>
      <c r="E172" s="173">
        <v>678</v>
      </c>
    </row>
    <row r="173" spans="1:5" ht="15.75" customHeight="1" x14ac:dyDescent="0.3">
      <c r="A173" s="173" t="s">
        <v>1280</v>
      </c>
      <c r="B173" s="173" t="s">
        <v>1281</v>
      </c>
      <c r="C173" s="173" t="s">
        <v>1282</v>
      </c>
      <c r="D173" s="173" t="s">
        <v>1283</v>
      </c>
      <c r="E173" s="173">
        <v>682</v>
      </c>
    </row>
    <row r="174" spans="1:5" ht="15.75" customHeight="1" x14ac:dyDescent="0.3">
      <c r="A174" s="173" t="s">
        <v>1284</v>
      </c>
      <c r="B174" s="173" t="s">
        <v>1285</v>
      </c>
      <c r="C174" s="173" t="s">
        <v>1286</v>
      </c>
      <c r="D174" s="173" t="s">
        <v>1287</v>
      </c>
      <c r="E174" s="173">
        <v>748</v>
      </c>
    </row>
    <row r="175" spans="1:5" ht="15.75" customHeight="1" x14ac:dyDescent="0.3">
      <c r="A175" s="173" t="s">
        <v>1288</v>
      </c>
      <c r="B175" s="173" t="s">
        <v>1289</v>
      </c>
      <c r="C175" s="173" t="s">
        <v>1290</v>
      </c>
      <c r="D175" s="173" t="s">
        <v>1291</v>
      </c>
      <c r="E175" s="173">
        <v>580</v>
      </c>
    </row>
    <row r="176" spans="1:5" ht="15.75" customHeight="1" x14ac:dyDescent="0.3">
      <c r="A176" s="173" t="s">
        <v>1292</v>
      </c>
      <c r="B176" s="173" t="s">
        <v>1293</v>
      </c>
      <c r="C176" s="173" t="s">
        <v>1294</v>
      </c>
      <c r="D176" s="173" t="s">
        <v>1295</v>
      </c>
      <c r="E176" s="173">
        <v>690</v>
      </c>
    </row>
    <row r="177" spans="1:5" ht="15.75" customHeight="1" x14ac:dyDescent="0.3">
      <c r="A177" s="173" t="s">
        <v>1296</v>
      </c>
      <c r="B177" s="173" t="s">
        <v>1297</v>
      </c>
      <c r="C177" s="173" t="s">
        <v>1298</v>
      </c>
      <c r="D177" s="173" t="s">
        <v>1299</v>
      </c>
      <c r="E177" s="173">
        <v>686</v>
      </c>
    </row>
    <row r="178" spans="1:5" ht="15.75" customHeight="1" x14ac:dyDescent="0.3">
      <c r="A178" s="173" t="s">
        <v>1300</v>
      </c>
      <c r="B178" s="173" t="s">
        <v>1301</v>
      </c>
      <c r="C178" s="173" t="s">
        <v>1302</v>
      </c>
      <c r="D178" s="173" t="s">
        <v>1303</v>
      </c>
      <c r="E178" s="173">
        <v>666</v>
      </c>
    </row>
    <row r="179" spans="1:5" ht="15.75" customHeight="1" x14ac:dyDescent="0.3">
      <c r="A179" s="173" t="s">
        <v>1304</v>
      </c>
      <c r="B179" s="173" t="s">
        <v>1305</v>
      </c>
      <c r="C179" s="173" t="s">
        <v>1306</v>
      </c>
      <c r="D179" s="173" t="s">
        <v>1307</v>
      </c>
      <c r="E179" s="173">
        <v>670</v>
      </c>
    </row>
    <row r="180" spans="1:5" ht="15.75" customHeight="1" x14ac:dyDescent="0.3">
      <c r="A180" s="173" t="s">
        <v>1308</v>
      </c>
      <c r="B180" s="173" t="s">
        <v>1309</v>
      </c>
      <c r="C180" s="173" t="s">
        <v>1310</v>
      </c>
      <c r="D180" s="173" t="s">
        <v>1311</v>
      </c>
      <c r="E180" s="173">
        <v>659</v>
      </c>
    </row>
    <row r="181" spans="1:5" ht="15.75" customHeight="1" x14ac:dyDescent="0.3">
      <c r="A181" s="173" t="s">
        <v>1312</v>
      </c>
      <c r="B181" s="173" t="s">
        <v>1313</v>
      </c>
      <c r="C181" s="173" t="s">
        <v>1314</v>
      </c>
      <c r="D181" s="173" t="s">
        <v>1315</v>
      </c>
      <c r="E181" s="173">
        <v>662</v>
      </c>
    </row>
    <row r="182" spans="1:5" ht="15.75" customHeight="1" x14ac:dyDescent="0.3">
      <c r="A182" s="173" t="s">
        <v>1316</v>
      </c>
      <c r="B182" s="173" t="s">
        <v>1317</v>
      </c>
      <c r="C182" s="173" t="s">
        <v>1318</v>
      </c>
      <c r="D182" s="173" t="s">
        <v>1319</v>
      </c>
      <c r="E182" s="173">
        <v>702</v>
      </c>
    </row>
    <row r="183" spans="1:5" ht="15.75" customHeight="1" x14ac:dyDescent="0.3">
      <c r="A183" s="173" t="s">
        <v>1320</v>
      </c>
      <c r="B183" s="173" t="s">
        <v>1321</v>
      </c>
      <c r="C183" s="173" t="s">
        <v>1322</v>
      </c>
      <c r="D183" s="173" t="s">
        <v>1323</v>
      </c>
      <c r="E183" s="173">
        <v>760</v>
      </c>
    </row>
    <row r="184" spans="1:5" ht="15.75" customHeight="1" x14ac:dyDescent="0.3">
      <c r="A184" s="173" t="s">
        <v>1324</v>
      </c>
      <c r="B184" s="173" t="s">
        <v>1325</v>
      </c>
      <c r="C184" s="173" t="s">
        <v>1326</v>
      </c>
      <c r="D184" s="173" t="s">
        <v>1327</v>
      </c>
      <c r="E184" s="173">
        <v>703</v>
      </c>
    </row>
    <row r="185" spans="1:5" ht="15.75" customHeight="1" x14ac:dyDescent="0.3">
      <c r="A185" s="173" t="s">
        <v>1328</v>
      </c>
      <c r="B185" s="173" t="s">
        <v>1329</v>
      </c>
      <c r="C185" s="173" t="s">
        <v>1330</v>
      </c>
      <c r="D185" s="173" t="s">
        <v>1331</v>
      </c>
      <c r="E185" s="173">
        <v>705</v>
      </c>
    </row>
    <row r="186" spans="1:5" ht="15.75" customHeight="1" x14ac:dyDescent="0.3">
      <c r="A186" s="173" t="s">
        <v>1332</v>
      </c>
      <c r="B186" s="173" t="s">
        <v>1333</v>
      </c>
      <c r="C186" s="173" t="s">
        <v>1334</v>
      </c>
      <c r="D186" s="173" t="s">
        <v>1335</v>
      </c>
      <c r="E186" s="173">
        <v>840</v>
      </c>
    </row>
    <row r="187" spans="1:5" ht="15.75" customHeight="1" x14ac:dyDescent="0.3">
      <c r="A187" s="173" t="s">
        <v>1336</v>
      </c>
      <c r="B187" s="173" t="s">
        <v>1337</v>
      </c>
      <c r="C187" s="173" t="s">
        <v>1338</v>
      </c>
      <c r="D187" s="173" t="s">
        <v>1339</v>
      </c>
      <c r="E187" s="173">
        <v>90</v>
      </c>
    </row>
    <row r="188" spans="1:5" ht="15.75" customHeight="1" x14ac:dyDescent="0.3">
      <c r="A188" s="173" t="s">
        <v>1340</v>
      </c>
      <c r="B188" s="173" t="s">
        <v>1341</v>
      </c>
      <c r="C188" s="173" t="s">
        <v>1342</v>
      </c>
      <c r="D188" s="173" t="s">
        <v>1343</v>
      </c>
      <c r="E188" s="173">
        <v>706</v>
      </c>
    </row>
    <row r="189" spans="1:5" ht="15.75" customHeight="1" x14ac:dyDescent="0.3">
      <c r="A189" s="173" t="s">
        <v>1344</v>
      </c>
      <c r="B189" s="173" t="s">
        <v>1345</v>
      </c>
      <c r="C189" s="173" t="s">
        <v>1346</v>
      </c>
      <c r="D189" s="173" t="s">
        <v>1347</v>
      </c>
      <c r="E189" s="173">
        <v>736</v>
      </c>
    </row>
    <row r="190" spans="1:5" ht="15.75" customHeight="1" x14ac:dyDescent="0.3">
      <c r="A190" s="173" t="s">
        <v>1348</v>
      </c>
      <c r="B190" s="173" t="s">
        <v>1349</v>
      </c>
      <c r="C190" s="173" t="s">
        <v>1350</v>
      </c>
      <c r="D190" s="173" t="s">
        <v>1351</v>
      </c>
      <c r="E190" s="173">
        <v>740</v>
      </c>
    </row>
    <row r="191" spans="1:5" ht="15.75" customHeight="1" x14ac:dyDescent="0.3">
      <c r="A191" s="173" t="s">
        <v>1352</v>
      </c>
      <c r="B191" s="173" t="s">
        <v>1353</v>
      </c>
      <c r="C191" s="173" t="s">
        <v>1354</v>
      </c>
      <c r="D191" s="173" t="s">
        <v>1355</v>
      </c>
      <c r="E191" s="173">
        <v>694</v>
      </c>
    </row>
    <row r="192" spans="1:5" ht="15.75" customHeight="1" x14ac:dyDescent="0.3">
      <c r="A192" s="173" t="s">
        <v>1356</v>
      </c>
      <c r="B192" s="173" t="s">
        <v>1357</v>
      </c>
      <c r="C192" s="173" t="s">
        <v>1358</v>
      </c>
      <c r="D192" s="173" t="s">
        <v>1359</v>
      </c>
      <c r="E192" s="173">
        <v>762</v>
      </c>
    </row>
    <row r="193" spans="1:5" ht="15.75" customHeight="1" x14ac:dyDescent="0.3">
      <c r="A193" s="173" t="s">
        <v>1360</v>
      </c>
      <c r="B193" s="173" t="s">
        <v>1361</v>
      </c>
      <c r="C193" s="173" t="s">
        <v>1362</v>
      </c>
      <c r="D193" s="173" t="s">
        <v>1363</v>
      </c>
      <c r="E193" s="173">
        <v>764</v>
      </c>
    </row>
    <row r="194" spans="1:5" ht="15.75" customHeight="1" x14ac:dyDescent="0.3">
      <c r="A194" s="173" t="s">
        <v>1364</v>
      </c>
      <c r="B194" s="173" t="s">
        <v>1365</v>
      </c>
      <c r="C194" s="173" t="s">
        <v>1366</v>
      </c>
      <c r="D194" s="173" t="s">
        <v>1367</v>
      </c>
      <c r="E194" s="173">
        <v>158</v>
      </c>
    </row>
    <row r="195" spans="1:5" ht="15.75" customHeight="1" x14ac:dyDescent="0.3">
      <c r="A195" s="173" t="s">
        <v>1368</v>
      </c>
      <c r="B195" s="173" t="s">
        <v>1369</v>
      </c>
      <c r="C195" s="173" t="s">
        <v>1370</v>
      </c>
      <c r="D195" s="173" t="s">
        <v>1371</v>
      </c>
      <c r="E195" s="173">
        <v>834</v>
      </c>
    </row>
    <row r="196" spans="1:5" ht="15.75" customHeight="1" x14ac:dyDescent="0.3">
      <c r="A196" s="173" t="s">
        <v>1372</v>
      </c>
      <c r="B196" s="173" t="s">
        <v>1373</v>
      </c>
      <c r="C196" s="173" t="s">
        <v>1374</v>
      </c>
      <c r="D196" s="173" t="s">
        <v>1375</v>
      </c>
      <c r="E196" s="173">
        <v>796</v>
      </c>
    </row>
    <row r="197" spans="1:5" ht="15.75" customHeight="1" x14ac:dyDescent="0.3">
      <c r="A197" s="173" t="s">
        <v>1376</v>
      </c>
      <c r="B197" s="173" t="s">
        <v>1377</v>
      </c>
      <c r="C197" s="173" t="s">
        <v>1378</v>
      </c>
      <c r="D197" s="173" t="s">
        <v>1379</v>
      </c>
      <c r="E197" s="173">
        <v>768</v>
      </c>
    </row>
    <row r="198" spans="1:5" ht="15.75" customHeight="1" x14ac:dyDescent="0.3">
      <c r="A198" s="173" t="s">
        <v>1380</v>
      </c>
      <c r="B198" s="173" t="s">
        <v>1380</v>
      </c>
      <c r="C198" s="173" t="s">
        <v>1381</v>
      </c>
      <c r="D198" s="173" t="s">
        <v>1382</v>
      </c>
      <c r="E198" s="173">
        <v>772</v>
      </c>
    </row>
    <row r="199" spans="1:5" ht="15.75" customHeight="1" x14ac:dyDescent="0.3">
      <c r="A199" s="173" t="s">
        <v>1383</v>
      </c>
      <c r="B199" s="173" t="s">
        <v>1384</v>
      </c>
      <c r="C199" s="173" t="s">
        <v>1385</v>
      </c>
      <c r="D199" s="173" t="s">
        <v>1386</v>
      </c>
      <c r="E199" s="173">
        <v>776</v>
      </c>
    </row>
    <row r="200" spans="1:5" ht="15.75" customHeight="1" x14ac:dyDescent="0.3">
      <c r="A200" s="173" t="s">
        <v>1387</v>
      </c>
      <c r="B200" s="173" t="s">
        <v>1388</v>
      </c>
      <c r="C200" s="173" t="s">
        <v>1389</v>
      </c>
      <c r="D200" s="173" t="s">
        <v>1390</v>
      </c>
      <c r="E200" s="173">
        <v>780</v>
      </c>
    </row>
    <row r="201" spans="1:5" ht="15.75" customHeight="1" x14ac:dyDescent="0.3">
      <c r="A201" s="173" t="s">
        <v>1391</v>
      </c>
      <c r="B201" s="173" t="s">
        <v>1391</v>
      </c>
      <c r="C201" s="173" t="s">
        <v>1392</v>
      </c>
      <c r="D201" s="173" t="s">
        <v>1393</v>
      </c>
      <c r="E201" s="173">
        <v>798</v>
      </c>
    </row>
    <row r="202" spans="1:5" ht="15.75" customHeight="1" x14ac:dyDescent="0.3">
      <c r="A202" s="173" t="s">
        <v>1394</v>
      </c>
      <c r="B202" s="173" t="s">
        <v>1395</v>
      </c>
      <c r="C202" s="173" t="s">
        <v>1396</v>
      </c>
      <c r="D202" s="173" t="s">
        <v>1397</v>
      </c>
      <c r="E202" s="173">
        <v>788</v>
      </c>
    </row>
    <row r="203" spans="1:5" ht="15.75" customHeight="1" x14ac:dyDescent="0.3">
      <c r="A203" s="173" t="s">
        <v>301</v>
      </c>
      <c r="B203" s="173" t="s">
        <v>1398</v>
      </c>
      <c r="C203" s="173" t="s">
        <v>1399</v>
      </c>
      <c r="D203" s="173" t="s">
        <v>1400</v>
      </c>
      <c r="E203" s="173">
        <v>795</v>
      </c>
    </row>
    <row r="204" spans="1:5" ht="15.75" customHeight="1" x14ac:dyDescent="0.3">
      <c r="A204" s="173" t="s">
        <v>1401</v>
      </c>
      <c r="B204" s="173" t="s">
        <v>1402</v>
      </c>
      <c r="C204" s="173" t="s">
        <v>1403</v>
      </c>
      <c r="D204" s="173" t="s">
        <v>1404</v>
      </c>
      <c r="E204" s="173">
        <v>792</v>
      </c>
    </row>
    <row r="205" spans="1:5" ht="15.75" customHeight="1" x14ac:dyDescent="0.3">
      <c r="A205" s="173" t="s">
        <v>1405</v>
      </c>
      <c r="B205" s="173" t="s">
        <v>1406</v>
      </c>
      <c r="C205" s="173" t="s">
        <v>1407</v>
      </c>
      <c r="D205" s="173" t="s">
        <v>1408</v>
      </c>
      <c r="E205" s="173">
        <v>800</v>
      </c>
    </row>
    <row r="206" spans="1:5" ht="15.75" customHeight="1" x14ac:dyDescent="0.3">
      <c r="A206" s="173" t="s">
        <v>1409</v>
      </c>
      <c r="B206" s="173" t="s">
        <v>1410</v>
      </c>
      <c r="C206" s="173" t="s">
        <v>1411</v>
      </c>
      <c r="D206" s="173" t="s">
        <v>1412</v>
      </c>
      <c r="E206" s="173">
        <v>860</v>
      </c>
    </row>
    <row r="207" spans="1:5" ht="15.75" customHeight="1" x14ac:dyDescent="0.3">
      <c r="A207" s="173" t="s">
        <v>1413</v>
      </c>
      <c r="B207" s="173" t="s">
        <v>1414</v>
      </c>
      <c r="C207" s="173" t="s">
        <v>1415</v>
      </c>
      <c r="D207" s="173" t="s">
        <v>1416</v>
      </c>
      <c r="E207" s="173">
        <v>804</v>
      </c>
    </row>
    <row r="208" spans="1:5" ht="15.75" customHeight="1" x14ac:dyDescent="0.3">
      <c r="A208" s="173" t="s">
        <v>1417</v>
      </c>
      <c r="B208" s="173" t="s">
        <v>1418</v>
      </c>
      <c r="C208" s="173" t="s">
        <v>1419</v>
      </c>
      <c r="D208" s="173" t="s">
        <v>1420</v>
      </c>
      <c r="E208" s="173">
        <v>876</v>
      </c>
    </row>
    <row r="209" spans="1:5" ht="15.75" customHeight="1" x14ac:dyDescent="0.3">
      <c r="A209" s="173" t="s">
        <v>1421</v>
      </c>
      <c r="B209" s="173" t="s">
        <v>1422</v>
      </c>
      <c r="C209" s="173" t="s">
        <v>1423</v>
      </c>
      <c r="D209" s="173" t="s">
        <v>1424</v>
      </c>
      <c r="E209" s="173">
        <v>858</v>
      </c>
    </row>
    <row r="210" spans="1:5" ht="15.75" customHeight="1" x14ac:dyDescent="0.3">
      <c r="A210" s="173" t="s">
        <v>1425</v>
      </c>
      <c r="B210" s="173" t="s">
        <v>1426</v>
      </c>
      <c r="C210" s="173" t="s">
        <v>1427</v>
      </c>
      <c r="D210" s="173" t="s">
        <v>1428</v>
      </c>
      <c r="E210" s="173">
        <v>234</v>
      </c>
    </row>
    <row r="211" spans="1:5" ht="15.75" customHeight="1" x14ac:dyDescent="0.3">
      <c r="A211" s="173" t="s">
        <v>1429</v>
      </c>
      <c r="B211" s="173" t="s">
        <v>1430</v>
      </c>
      <c r="C211" s="173" t="s">
        <v>1431</v>
      </c>
      <c r="D211" s="173" t="s">
        <v>1432</v>
      </c>
      <c r="E211" s="173">
        <v>242</v>
      </c>
    </row>
    <row r="212" spans="1:5" ht="15.75" customHeight="1" x14ac:dyDescent="0.3">
      <c r="A212" s="173" t="s">
        <v>1433</v>
      </c>
      <c r="B212" s="173" t="s">
        <v>1434</v>
      </c>
      <c r="C212" s="173" t="s">
        <v>1435</v>
      </c>
      <c r="D212" s="173" t="s">
        <v>1436</v>
      </c>
      <c r="E212" s="173">
        <v>608</v>
      </c>
    </row>
    <row r="213" spans="1:5" ht="15.75" customHeight="1" x14ac:dyDescent="0.3">
      <c r="A213" s="173" t="s">
        <v>1437</v>
      </c>
      <c r="B213" s="173" t="s">
        <v>1438</v>
      </c>
      <c r="C213" s="173" t="s">
        <v>1439</v>
      </c>
      <c r="D213" s="173" t="s">
        <v>1440</v>
      </c>
      <c r="E213" s="173">
        <v>246</v>
      </c>
    </row>
    <row r="214" spans="1:5" ht="15.75" customHeight="1" x14ac:dyDescent="0.3">
      <c r="A214" s="173" t="s">
        <v>1441</v>
      </c>
      <c r="B214" s="173" t="s">
        <v>1442</v>
      </c>
      <c r="C214" s="173" t="s">
        <v>1443</v>
      </c>
      <c r="D214" s="173" t="s">
        <v>1444</v>
      </c>
      <c r="E214" s="173">
        <v>238</v>
      </c>
    </row>
    <row r="215" spans="1:5" ht="15.75" customHeight="1" x14ac:dyDescent="0.3">
      <c r="A215" s="173" t="s">
        <v>1445</v>
      </c>
      <c r="B215" s="173" t="s">
        <v>1446</v>
      </c>
      <c r="C215" s="173" t="s">
        <v>1447</v>
      </c>
      <c r="D215" s="173" t="s">
        <v>1448</v>
      </c>
      <c r="E215" s="173">
        <v>250</v>
      </c>
    </row>
    <row r="216" spans="1:5" ht="15.75" customHeight="1" x14ac:dyDescent="0.3">
      <c r="A216" s="173" t="s">
        <v>1449</v>
      </c>
      <c r="B216" s="173" t="s">
        <v>1450</v>
      </c>
      <c r="C216" s="173" t="s">
        <v>1451</v>
      </c>
      <c r="D216" s="173" t="s">
        <v>1452</v>
      </c>
      <c r="E216" s="173">
        <v>254</v>
      </c>
    </row>
    <row r="217" spans="1:5" ht="15.75" customHeight="1" x14ac:dyDescent="0.3">
      <c r="A217" s="173" t="s">
        <v>1453</v>
      </c>
      <c r="B217" s="173" t="s">
        <v>1454</v>
      </c>
      <c r="C217" s="173" t="s">
        <v>1455</v>
      </c>
      <c r="D217" s="173" t="s">
        <v>1456</v>
      </c>
      <c r="E217" s="173">
        <v>258</v>
      </c>
    </row>
    <row r="218" spans="1:5" ht="15.75" customHeight="1" x14ac:dyDescent="0.3">
      <c r="A218" s="173" t="s">
        <v>1457</v>
      </c>
      <c r="B218" s="173" t="s">
        <v>1458</v>
      </c>
      <c r="C218" s="173" t="s">
        <v>1459</v>
      </c>
      <c r="D218" s="173" t="s">
        <v>1460</v>
      </c>
      <c r="E218" s="173">
        <v>260</v>
      </c>
    </row>
    <row r="219" spans="1:5" ht="15.75" customHeight="1" x14ac:dyDescent="0.3">
      <c r="A219" s="173" t="s">
        <v>1461</v>
      </c>
      <c r="B219" s="173" t="s">
        <v>1462</v>
      </c>
      <c r="C219" s="173" t="s">
        <v>1463</v>
      </c>
      <c r="D219" s="173" t="s">
        <v>1464</v>
      </c>
      <c r="E219" s="173">
        <v>334</v>
      </c>
    </row>
    <row r="220" spans="1:5" ht="15.75" customHeight="1" x14ac:dyDescent="0.3">
      <c r="A220" s="173" t="s">
        <v>1465</v>
      </c>
      <c r="B220" s="173" t="s">
        <v>1466</v>
      </c>
      <c r="C220" s="173" t="s">
        <v>1467</v>
      </c>
      <c r="D220" s="173" t="s">
        <v>1468</v>
      </c>
      <c r="E220" s="173">
        <v>191</v>
      </c>
    </row>
    <row r="221" spans="1:5" ht="15.75" customHeight="1" x14ac:dyDescent="0.3">
      <c r="A221" s="173" t="s">
        <v>1469</v>
      </c>
      <c r="B221" s="173" t="s">
        <v>1470</v>
      </c>
      <c r="C221" s="173" t="s">
        <v>1471</v>
      </c>
      <c r="D221" s="173" t="s">
        <v>1472</v>
      </c>
      <c r="E221" s="173">
        <v>140</v>
      </c>
    </row>
    <row r="222" spans="1:5" ht="15.75" customHeight="1" x14ac:dyDescent="0.3">
      <c r="A222" s="173" t="s">
        <v>1473</v>
      </c>
      <c r="B222" s="173" t="s">
        <v>1474</v>
      </c>
      <c r="C222" s="173" t="s">
        <v>1475</v>
      </c>
      <c r="D222" s="173" t="s">
        <v>1476</v>
      </c>
      <c r="E222" s="173">
        <v>148</v>
      </c>
    </row>
    <row r="223" spans="1:5" ht="15.75" customHeight="1" x14ac:dyDescent="0.3">
      <c r="A223" s="173" t="s">
        <v>1477</v>
      </c>
      <c r="B223" s="173" t="s">
        <v>1478</v>
      </c>
      <c r="C223" s="173" t="s">
        <v>1479</v>
      </c>
      <c r="D223" s="173" t="s">
        <v>1480</v>
      </c>
      <c r="E223" s="173">
        <v>203</v>
      </c>
    </row>
    <row r="224" spans="1:5" ht="15.75" customHeight="1" x14ac:dyDescent="0.3">
      <c r="A224" s="173" t="s">
        <v>1481</v>
      </c>
      <c r="B224" s="173" t="s">
        <v>1482</v>
      </c>
      <c r="C224" s="173" t="s">
        <v>1483</v>
      </c>
      <c r="D224" s="173" t="s">
        <v>1484</v>
      </c>
      <c r="E224" s="173">
        <v>152</v>
      </c>
    </row>
    <row r="225" spans="1:5" ht="15.75" customHeight="1" x14ac:dyDescent="0.3">
      <c r="A225" s="173" t="s">
        <v>1485</v>
      </c>
      <c r="B225" s="173" t="s">
        <v>1486</v>
      </c>
      <c r="C225" s="173" t="s">
        <v>1487</v>
      </c>
      <c r="D225" s="173" t="s">
        <v>1488</v>
      </c>
      <c r="E225" s="173">
        <v>756</v>
      </c>
    </row>
    <row r="226" spans="1:5" ht="15.75" customHeight="1" x14ac:dyDescent="0.3">
      <c r="A226" s="173" t="s">
        <v>1489</v>
      </c>
      <c r="B226" s="173" t="s">
        <v>1490</v>
      </c>
      <c r="C226" s="173" t="s">
        <v>1491</v>
      </c>
      <c r="D226" s="173" t="s">
        <v>1492</v>
      </c>
      <c r="E226" s="173">
        <v>752</v>
      </c>
    </row>
    <row r="227" spans="1:5" ht="15.75" customHeight="1" x14ac:dyDescent="0.3">
      <c r="A227" s="173" t="s">
        <v>1493</v>
      </c>
      <c r="B227" s="173" t="s">
        <v>1494</v>
      </c>
      <c r="C227" s="173" t="s">
        <v>1495</v>
      </c>
      <c r="D227" s="173" t="s">
        <v>1496</v>
      </c>
      <c r="E227" s="173">
        <v>744</v>
      </c>
    </row>
    <row r="228" spans="1:5" ht="15.75" customHeight="1" x14ac:dyDescent="0.3">
      <c r="A228" s="173" t="s">
        <v>1497</v>
      </c>
      <c r="B228" s="173" t="s">
        <v>1498</v>
      </c>
      <c r="C228" s="173" t="s">
        <v>1499</v>
      </c>
      <c r="D228" s="173" t="s">
        <v>1500</v>
      </c>
      <c r="E228" s="173">
        <v>144</v>
      </c>
    </row>
    <row r="229" spans="1:5" ht="15.75" customHeight="1" x14ac:dyDescent="0.3">
      <c r="A229" s="173" t="s">
        <v>1501</v>
      </c>
      <c r="B229" s="173" t="s">
        <v>1502</v>
      </c>
      <c r="C229" s="173" t="s">
        <v>1503</v>
      </c>
      <c r="D229" s="173" t="s">
        <v>1504</v>
      </c>
      <c r="E229" s="173">
        <v>218</v>
      </c>
    </row>
    <row r="230" spans="1:5" ht="15.75" customHeight="1" x14ac:dyDescent="0.3">
      <c r="A230" s="173" t="s">
        <v>1505</v>
      </c>
      <c r="B230" s="173" t="s">
        <v>1506</v>
      </c>
      <c r="C230" s="173" t="s">
        <v>1507</v>
      </c>
      <c r="D230" s="173" t="s">
        <v>1508</v>
      </c>
      <c r="E230" s="173">
        <v>226</v>
      </c>
    </row>
    <row r="231" spans="1:5" ht="15.75" customHeight="1" x14ac:dyDescent="0.3">
      <c r="A231" s="173" t="s">
        <v>1509</v>
      </c>
      <c r="B231" s="173" t="s">
        <v>1510</v>
      </c>
      <c r="C231" s="173" t="s">
        <v>1511</v>
      </c>
      <c r="D231" s="173" t="s">
        <v>1512</v>
      </c>
      <c r="E231" s="173">
        <v>232</v>
      </c>
    </row>
    <row r="232" spans="1:5" ht="15.75" customHeight="1" x14ac:dyDescent="0.3">
      <c r="A232" s="173" t="s">
        <v>1513</v>
      </c>
      <c r="B232" s="173" t="s">
        <v>1514</v>
      </c>
      <c r="C232" s="173" t="s">
        <v>1515</v>
      </c>
      <c r="D232" s="173" t="s">
        <v>1516</v>
      </c>
      <c r="E232" s="173">
        <v>233</v>
      </c>
    </row>
    <row r="233" spans="1:5" ht="15.75" customHeight="1" x14ac:dyDescent="0.3">
      <c r="A233" s="173" t="s">
        <v>1517</v>
      </c>
      <c r="B233" s="173" t="s">
        <v>1518</v>
      </c>
      <c r="C233" s="173" t="s">
        <v>1519</v>
      </c>
      <c r="D233" s="173" t="s">
        <v>1520</v>
      </c>
      <c r="E233" s="173">
        <v>231</v>
      </c>
    </row>
    <row r="234" spans="1:5" ht="15.75" customHeight="1" x14ac:dyDescent="0.3">
      <c r="A234" s="173" t="s">
        <v>1521</v>
      </c>
      <c r="B234" s="173" t="s">
        <v>1522</v>
      </c>
      <c r="C234" s="173" t="s">
        <v>1523</v>
      </c>
      <c r="D234" s="173" t="s">
        <v>1524</v>
      </c>
      <c r="E234" s="173">
        <v>891</v>
      </c>
    </row>
    <row r="235" spans="1:5" ht="15.75" customHeight="1" x14ac:dyDescent="0.3">
      <c r="A235" s="173" t="s">
        <v>1525</v>
      </c>
      <c r="B235" s="173" t="s">
        <v>1526</v>
      </c>
      <c r="C235" s="173" t="s">
        <v>1527</v>
      </c>
      <c r="D235" s="173" t="s">
        <v>1528</v>
      </c>
      <c r="E235" s="173">
        <v>710</v>
      </c>
    </row>
    <row r="236" spans="1:5" ht="15.75" customHeight="1" x14ac:dyDescent="0.3">
      <c r="A236" s="173" t="s">
        <v>1529</v>
      </c>
      <c r="B236" s="173" t="s">
        <v>1530</v>
      </c>
      <c r="C236" s="173" t="s">
        <v>1531</v>
      </c>
      <c r="D236" s="173" t="s">
        <v>1532</v>
      </c>
      <c r="E236" s="173">
        <v>239</v>
      </c>
    </row>
    <row r="237" spans="1:5" ht="15.75" customHeight="1" x14ac:dyDescent="0.3">
      <c r="A237" s="173" t="s">
        <v>1533</v>
      </c>
      <c r="B237" s="173" t="s">
        <v>1534</v>
      </c>
      <c r="C237" s="173" t="s">
        <v>1535</v>
      </c>
      <c r="D237" s="173" t="s">
        <v>1536</v>
      </c>
      <c r="E237" s="173">
        <v>388</v>
      </c>
    </row>
    <row r="238" spans="1:5" ht="15.75" customHeight="1" x14ac:dyDescent="0.3">
      <c r="A238" s="173" t="s">
        <v>1537</v>
      </c>
      <c r="B238" s="173" t="s">
        <v>1538</v>
      </c>
      <c r="C238" s="173" t="s">
        <v>1539</v>
      </c>
      <c r="D238" s="173" t="s">
        <v>1540</v>
      </c>
      <c r="E238" s="173">
        <v>392</v>
      </c>
    </row>
    <row r="239" spans="1:5" ht="15.75" customHeight="1" x14ac:dyDescent="0.3"/>
    <row r="240" spans="1:5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</vt:i4>
      </vt:variant>
    </vt:vector>
  </HeadingPairs>
  <TitlesOfParts>
    <vt:vector size="14" baseType="lpstr">
      <vt:lpstr>абитуриенты</vt:lpstr>
      <vt:lpstr>заявление</vt:lpstr>
      <vt:lpstr>приказ (без профилизации)</vt:lpstr>
      <vt:lpstr>приказ (много)</vt:lpstr>
      <vt:lpstr>приказ (девушка)</vt:lpstr>
      <vt:lpstr>приказ НОВ</vt:lpstr>
      <vt:lpstr>сводная</vt:lpstr>
      <vt:lpstr>протокол по рус</vt:lpstr>
      <vt:lpstr>протоколТВОРЧЕСТВО</vt:lpstr>
      <vt:lpstr>протокол по рус  ZOOm</vt:lpstr>
      <vt:lpstr>факультеты</vt:lpstr>
      <vt:lpstr>специальности</vt:lpstr>
      <vt:lpstr>страны</vt:lpstr>
      <vt:lpstr>Специальности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ivan</cp:lastModifiedBy>
  <dcterms:created xsi:type="dcterms:W3CDTF">2020-05-14T14:05:46Z</dcterms:created>
  <dcterms:modified xsi:type="dcterms:W3CDTF">2024-04-16T17:50:25Z</dcterms:modified>
</cp:coreProperties>
</file>