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460" windowWidth="28800" windowHeight="16240" tabRatio="500" firstSheet="1" activeTab="5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3" i="13" l="1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N99" i="13"/>
  <c r="M99" i="13"/>
  <c r="K99" i="13"/>
  <c r="J99" i="13"/>
  <c r="H99" i="13"/>
  <c r="F40" i="5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H86" i="13"/>
  <c r="H16" i="13"/>
  <c r="C16" i="14"/>
  <c r="D16" i="14"/>
  <c r="I16" i="14"/>
  <c r="H14" i="13"/>
  <c r="C2" i="14"/>
  <c r="D2" i="14"/>
  <c r="I2" i="14"/>
  <c r="H18" i="13"/>
  <c r="C3" i="14"/>
  <c r="D3" i="14"/>
  <c r="I3" i="14"/>
  <c r="C4" i="14"/>
  <c r="D4" i="14"/>
  <c r="I4" i="14"/>
  <c r="H12" i="13"/>
  <c r="C5" i="14"/>
  <c r="D5" i="14"/>
  <c r="I5" i="14"/>
  <c r="H19" i="13"/>
  <c r="C6" i="14"/>
  <c r="D6" i="14"/>
  <c r="I6" i="14"/>
  <c r="C7" i="14"/>
  <c r="D7" i="14"/>
  <c r="I7" i="14"/>
  <c r="C8" i="14"/>
  <c r="D8" i="14"/>
  <c r="I8" i="14"/>
  <c r="H13" i="13"/>
  <c r="C9" i="14"/>
  <c r="D9" i="14"/>
  <c r="I9" i="14"/>
  <c r="H11" i="13"/>
  <c r="C10" i="14"/>
  <c r="D10" i="14"/>
  <c r="I10" i="14"/>
  <c r="H15" i="13"/>
  <c r="C11" i="14"/>
  <c r="D11" i="14"/>
  <c r="I11" i="14"/>
  <c r="H17" i="13"/>
  <c r="C12" i="14"/>
  <c r="D12" i="14"/>
  <c r="I12" i="14"/>
  <c r="C13" i="14"/>
  <c r="D13" i="14"/>
  <c r="I13" i="14"/>
  <c r="C14" i="14"/>
  <c r="D14" i="14"/>
  <c r="I14" i="14"/>
  <c r="C15" i="14"/>
  <c r="D15" i="14"/>
  <c r="I15" i="14"/>
  <c r="C17" i="14"/>
  <c r="D17" i="14"/>
  <c r="I17" i="14"/>
  <c r="C18" i="14"/>
  <c r="D18" i="14"/>
  <c r="I18" i="14"/>
  <c r="C19" i="14"/>
  <c r="D19" i="14"/>
  <c r="I19" i="14"/>
  <c r="J16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7" i="14"/>
  <c r="J18" i="14"/>
  <c r="J19" i="14"/>
  <c r="K16" i="14"/>
  <c r="K7" i="14"/>
  <c r="K16" i="13"/>
  <c r="M16" i="14"/>
  <c r="N16" i="14"/>
  <c r="P16" i="14"/>
  <c r="K2" i="14"/>
  <c r="K3" i="14"/>
  <c r="K4" i="14"/>
  <c r="K5" i="14"/>
  <c r="K6" i="14"/>
  <c r="K8" i="14"/>
  <c r="K9" i="14"/>
  <c r="K10" i="14"/>
  <c r="K11" i="14"/>
  <c r="K12" i="14"/>
  <c r="K13" i="14"/>
  <c r="K14" i="14"/>
  <c r="K15" i="14"/>
  <c r="K17" i="14"/>
  <c r="K18" i="14"/>
  <c r="K19" i="14"/>
  <c r="J2" i="13"/>
  <c r="M2" i="14"/>
  <c r="N2" i="14"/>
  <c r="P2" i="14"/>
  <c r="M3" i="14"/>
  <c r="K6" i="13"/>
  <c r="N3" i="14"/>
  <c r="P3" i="14"/>
  <c r="K18" i="13"/>
  <c r="M4" i="14"/>
  <c r="J8" i="13"/>
  <c r="N4" i="14"/>
  <c r="P4" i="14"/>
  <c r="K10" i="13"/>
  <c r="M5" i="14"/>
  <c r="N5" i="14"/>
  <c r="P5" i="14"/>
  <c r="K19" i="13"/>
  <c r="M6" i="14"/>
  <c r="J4" i="13"/>
  <c r="N6" i="14"/>
  <c r="P6" i="14"/>
  <c r="M7" i="14"/>
  <c r="N7" i="14"/>
  <c r="P7" i="14"/>
  <c r="K12" i="13"/>
  <c r="M8" i="14"/>
  <c r="J3" i="13"/>
  <c r="N8" i="14"/>
  <c r="P8" i="14"/>
  <c r="M9" i="14"/>
  <c r="K4" i="13"/>
  <c r="J13" i="13"/>
  <c r="N9" i="14"/>
  <c r="P9" i="14"/>
  <c r="J9" i="13"/>
  <c r="M10" i="14"/>
  <c r="N10" i="14"/>
  <c r="P10" i="14"/>
  <c r="J15" i="13"/>
  <c r="M11" i="14"/>
  <c r="K5" i="13"/>
  <c r="N11" i="14"/>
  <c r="P11" i="14"/>
  <c r="M12" i="14"/>
  <c r="K3" i="13"/>
  <c r="N12" i="14"/>
  <c r="P12" i="14"/>
  <c r="M13" i="14"/>
  <c r="J6" i="13"/>
  <c r="K13" i="13"/>
  <c r="N13" i="14"/>
  <c r="P13" i="14"/>
  <c r="J14" i="13"/>
  <c r="M14" i="14"/>
  <c r="K8" i="13"/>
  <c r="N14" i="14"/>
  <c r="P14" i="14"/>
  <c r="M15" i="14"/>
  <c r="N15" i="14"/>
  <c r="P15" i="14"/>
  <c r="K17" i="13"/>
  <c r="M17" i="14"/>
  <c r="J5" i="13"/>
  <c r="N17" i="14"/>
  <c r="P17" i="14"/>
  <c r="M18" i="14"/>
  <c r="N18" i="14"/>
  <c r="P18" i="14"/>
  <c r="K7" i="13"/>
  <c r="M19" i="14"/>
  <c r="N19" i="14"/>
  <c r="P19" i="14"/>
  <c r="Q16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7" i="14"/>
  <c r="Q18" i="14"/>
  <c r="Q19" i="14"/>
  <c r="R16" i="14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R13" i="14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55" i="13"/>
  <c r="H20" i="13"/>
  <c r="N20" i="13"/>
  <c r="H21" i="13"/>
  <c r="N21" i="13"/>
  <c r="H22" i="13"/>
  <c r="N22" i="13"/>
  <c r="H23" i="13"/>
  <c r="N23" i="13"/>
  <c r="H24" i="13"/>
  <c r="N24" i="13"/>
  <c r="H25" i="13"/>
  <c r="N25" i="13"/>
  <c r="H26" i="13"/>
  <c r="N26" i="13"/>
  <c r="H27" i="13"/>
  <c r="N27" i="13"/>
  <c r="H28" i="13"/>
  <c r="N28" i="13"/>
  <c r="H29" i="13"/>
  <c r="N29" i="13"/>
  <c r="H30" i="13"/>
  <c r="N30" i="13"/>
  <c r="H31" i="13"/>
  <c r="N31" i="13"/>
  <c r="H32" i="13"/>
  <c r="N32" i="13"/>
  <c r="H33" i="13"/>
  <c r="N33" i="13"/>
  <c r="H34" i="13"/>
  <c r="N34" i="13"/>
  <c r="H35" i="13"/>
  <c r="N35" i="13"/>
  <c r="H36" i="13"/>
  <c r="N36" i="13"/>
  <c r="H37" i="13"/>
  <c r="N37" i="13"/>
  <c r="H38" i="13"/>
  <c r="N38" i="13"/>
  <c r="H39" i="13"/>
  <c r="N39" i="13"/>
  <c r="H40" i="13"/>
  <c r="N40" i="13"/>
  <c r="H41" i="13"/>
  <c r="N41" i="13"/>
  <c r="H42" i="13"/>
  <c r="N42" i="13"/>
  <c r="H43" i="13"/>
  <c r="N43" i="13"/>
  <c r="H44" i="13"/>
  <c r="N44" i="13"/>
  <c r="H45" i="13"/>
  <c r="N45" i="13"/>
  <c r="H46" i="13"/>
  <c r="N46" i="13"/>
  <c r="H47" i="13"/>
  <c r="N47" i="13"/>
  <c r="H48" i="13"/>
  <c r="N48" i="13"/>
  <c r="H49" i="13"/>
  <c r="N49" i="13"/>
  <c r="H50" i="13"/>
  <c r="N50" i="13"/>
  <c r="H51" i="13"/>
  <c r="N51" i="13"/>
  <c r="H52" i="13"/>
  <c r="N52" i="13"/>
  <c r="H53" i="13"/>
  <c r="N53" i="13"/>
  <c r="H54" i="13"/>
  <c r="N54" i="13"/>
  <c r="N55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H6" i="13"/>
  <c r="H2" i="13"/>
  <c r="H8" i="13"/>
  <c r="H10" i="13"/>
  <c r="H4" i="13"/>
  <c r="H3" i="13"/>
  <c r="H9" i="13"/>
  <c r="H5" i="13"/>
  <c r="H7" i="13"/>
  <c r="R3" i="14"/>
  <c r="N6" i="13"/>
  <c r="R4" i="14"/>
  <c r="M18" i="13"/>
  <c r="U3" i="14"/>
  <c r="N18" i="13"/>
  <c r="R14" i="14"/>
  <c r="M8" i="13"/>
  <c r="U4" i="14"/>
  <c r="R5" i="14"/>
  <c r="N10" i="13"/>
  <c r="R8" i="14"/>
  <c r="M12" i="13"/>
  <c r="U5" i="14"/>
  <c r="R6" i="14"/>
  <c r="R15" i="14"/>
  <c r="N19" i="13"/>
  <c r="R9" i="14"/>
  <c r="M4" i="13"/>
  <c r="U6" i="14"/>
  <c r="R7" i="14"/>
  <c r="R2" i="14"/>
  <c r="N2" i="13"/>
  <c r="M16" i="13"/>
  <c r="U7" i="14"/>
  <c r="N12" i="13"/>
  <c r="R12" i="14"/>
  <c r="M3" i="13"/>
  <c r="U8" i="14"/>
  <c r="N4" i="13"/>
  <c r="M13" i="13"/>
  <c r="U9" i="14"/>
  <c r="R10" i="14"/>
  <c r="R19" i="14"/>
  <c r="N11" i="13"/>
  <c r="M9" i="13"/>
  <c r="U10" i="14"/>
  <c r="R11" i="14"/>
  <c r="R17" i="14"/>
  <c r="N5" i="13"/>
  <c r="R18" i="14"/>
  <c r="M15" i="13"/>
  <c r="U11" i="14"/>
  <c r="N3" i="13"/>
  <c r="M17" i="13"/>
  <c r="U12" i="14"/>
  <c r="N13" i="13"/>
  <c r="M6" i="13"/>
  <c r="U13" i="14"/>
  <c r="N8" i="13"/>
  <c r="M14" i="13"/>
  <c r="U14" i="14"/>
  <c r="N9" i="13"/>
  <c r="M19" i="13"/>
  <c r="U15" i="14"/>
  <c r="N16" i="13"/>
  <c r="M10" i="13"/>
  <c r="U16" i="14"/>
  <c r="N17" i="13"/>
  <c r="M5" i="13"/>
  <c r="U17" i="14"/>
  <c r="N15" i="13"/>
  <c r="M7" i="13"/>
  <c r="U18" i="14"/>
  <c r="N7" i="13"/>
  <c r="M11" i="13"/>
  <c r="U19" i="14"/>
  <c r="N14" i="13"/>
  <c r="M2" i="13"/>
  <c r="U2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K14" i="13"/>
  <c r="V2" i="14"/>
  <c r="K2" i="13"/>
  <c r="K11" i="13"/>
  <c r="K9" i="13"/>
  <c r="K15" i="13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F9" i="14"/>
  <c r="G9" i="14"/>
  <c r="H9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2" i="15"/>
  <c r="I2" i="15"/>
  <c r="H2" i="15"/>
  <c r="E10" i="14"/>
  <c r="E13" i="14"/>
  <c r="E19" i="14"/>
  <c r="G2" i="15"/>
  <c r="F2" i="15"/>
  <c r="E2" i="15"/>
  <c r="E3" i="15"/>
  <c r="D2" i="15"/>
  <c r="C2" i="15"/>
  <c r="O2" i="14"/>
  <c r="J18" i="13"/>
  <c r="J19" i="13"/>
  <c r="J16" i="13"/>
  <c r="J11" i="13"/>
  <c r="B10" i="14"/>
  <c r="E2" i="14"/>
  <c r="B2" i="14"/>
  <c r="E7" i="14"/>
  <c r="B7" i="14"/>
  <c r="B19" i="14"/>
  <c r="B2" i="15"/>
  <c r="J12" i="13"/>
  <c r="J17" i="13"/>
  <c r="J7" i="13"/>
  <c r="J10" i="13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E3" i="14"/>
  <c r="B3" i="14"/>
  <c r="E15" i="14"/>
  <c r="B15" i="14"/>
  <c r="E17" i="14"/>
  <c r="B17" i="14"/>
  <c r="E11" i="14"/>
  <c r="B11" i="14"/>
  <c r="E18" i="14"/>
  <c r="B18" i="14"/>
  <c r="B13" i="14"/>
  <c r="E5" i="14"/>
  <c r="B5" i="14"/>
  <c r="E8" i="14"/>
  <c r="B8" i="14"/>
  <c r="E4" i="14"/>
  <c r="B4" i="14"/>
  <c r="E16" i="14"/>
  <c r="B16" i="14"/>
  <c r="D19" i="15"/>
  <c r="E19" i="15"/>
  <c r="F19" i="15"/>
  <c r="G19" i="15"/>
  <c r="H19" i="15"/>
  <c r="I19" i="15"/>
  <c r="J19" i="15"/>
  <c r="C19" i="15"/>
  <c r="E12" i="14"/>
  <c r="B12" i="14"/>
  <c r="E6" i="14"/>
  <c r="B6" i="14"/>
  <c r="D18" i="15"/>
  <c r="E18" i="15"/>
  <c r="F18" i="15"/>
  <c r="G18" i="15"/>
  <c r="H18" i="15"/>
  <c r="I18" i="15"/>
  <c r="J18" i="15"/>
  <c r="C18" i="15"/>
  <c r="E14" i="14"/>
  <c r="B14" i="14"/>
  <c r="E9" i="14"/>
  <c r="B9" i="14"/>
  <c r="D17" i="15"/>
  <c r="E17" i="15"/>
  <c r="F17" i="15"/>
  <c r="G17" i="15"/>
  <c r="H17" i="15"/>
  <c r="I17" i="15"/>
  <c r="J17" i="15"/>
  <c r="C17" i="15"/>
  <c r="D16" i="15"/>
  <c r="E16" i="15"/>
  <c r="F16" i="15"/>
  <c r="G16" i="15"/>
  <c r="H16" i="15"/>
  <c r="I16" i="15"/>
  <c r="J16" i="15"/>
  <c r="C16" i="15"/>
  <c r="D15" i="15"/>
  <c r="E15" i="15"/>
  <c r="F15" i="15"/>
  <c r="G15" i="15"/>
  <c r="H15" i="15"/>
  <c r="I15" i="15"/>
  <c r="J15" i="15"/>
  <c r="C15" i="15"/>
  <c r="D14" i="15"/>
  <c r="E14" i="15"/>
  <c r="F14" i="15"/>
  <c r="G14" i="15"/>
  <c r="H14" i="15"/>
  <c r="I14" i="15"/>
  <c r="J14" i="15"/>
  <c r="C14" i="15"/>
  <c r="D13" i="15"/>
  <c r="E13" i="15"/>
  <c r="F13" i="15"/>
  <c r="G13" i="15"/>
  <c r="H13" i="15"/>
  <c r="I13" i="15"/>
  <c r="J13" i="15"/>
  <c r="C13" i="15"/>
  <c r="D12" i="15"/>
  <c r="E12" i="15"/>
  <c r="F12" i="15"/>
  <c r="G12" i="15"/>
  <c r="H12" i="15"/>
  <c r="I12" i="15"/>
  <c r="J12" i="15"/>
  <c r="C12" i="15"/>
  <c r="D11" i="15"/>
  <c r="E11" i="15"/>
  <c r="F11" i="15"/>
  <c r="G11" i="15"/>
  <c r="H11" i="15"/>
  <c r="I11" i="15"/>
  <c r="J11" i="15"/>
  <c r="C11" i="15"/>
  <c r="D10" i="15"/>
  <c r="E10" i="15"/>
  <c r="F10" i="15"/>
  <c r="G10" i="15"/>
  <c r="H10" i="15"/>
  <c r="I10" i="15"/>
  <c r="J10" i="15"/>
  <c r="C10" i="15"/>
  <c r="D9" i="15"/>
  <c r="E9" i="15"/>
  <c r="F9" i="15"/>
  <c r="G9" i="15"/>
  <c r="H9" i="15"/>
  <c r="I9" i="15"/>
  <c r="J9" i="15"/>
  <c r="C9" i="15"/>
  <c r="D8" i="15"/>
  <c r="E8" i="15"/>
  <c r="F8" i="15"/>
  <c r="G8" i="15"/>
  <c r="H8" i="15"/>
  <c r="I8" i="15"/>
  <c r="J8" i="15"/>
  <c r="C8" i="15"/>
  <c r="D7" i="15"/>
  <c r="E7" i="15"/>
  <c r="F7" i="15"/>
  <c r="G7" i="15"/>
  <c r="H7" i="15"/>
  <c r="I7" i="15"/>
  <c r="J7" i="15"/>
  <c r="C7" i="15"/>
  <c r="D6" i="15"/>
  <c r="E6" i="15"/>
  <c r="F6" i="15"/>
  <c r="G6" i="15"/>
  <c r="H6" i="15"/>
  <c r="I6" i="15"/>
  <c r="J6" i="15"/>
  <c r="C6" i="15"/>
  <c r="D5" i="15"/>
  <c r="E5" i="15"/>
  <c r="F5" i="15"/>
  <c r="G5" i="15"/>
  <c r="H5" i="15"/>
  <c r="I5" i="15"/>
  <c r="J5" i="15"/>
  <c r="C5" i="15"/>
  <c r="D4" i="15"/>
  <c r="E4" i="15"/>
  <c r="F4" i="15"/>
  <c r="G4" i="15"/>
  <c r="H4" i="15"/>
  <c r="I4" i="15"/>
  <c r="J4" i="15"/>
  <c r="C4" i="15"/>
  <c r="D3" i="15"/>
  <c r="F3" i="15"/>
  <c r="G3" i="15"/>
  <c r="H3" i="15"/>
  <c r="I3" i="15"/>
  <c r="J3" i="15"/>
  <c r="C3" i="15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<sst xmlns="http://schemas.openxmlformats.org/spreadsheetml/2006/main" count="3238" uniqueCount="186">
  <si>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</si>
  <si>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</si>
  <si>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</si>
  <si>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</si>
  <si>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</si>
  <si>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</si>
  <si>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</si>
  <si>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</si>
  <si>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</si>
  <si>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</si>
  <si>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</si>
  <si>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</si>
  <si>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</si>
  <si>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</si>
  <si>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</si>
  <si>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</si>
  <si>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</si>
  <si>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</si>
  <si>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</si>
  <si>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</si>
  <si>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</si>
  <si>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</si>
  <si>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</si>
  <si>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</si>
  <si>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</si>
  <si>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</si>
  <si>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</si>
  <si>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</si>
  <si>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</si>
  <si>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</si>
  <si>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</si>
  <si>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</si>
  <si>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</si>
  <si>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</si>
  <si>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</si>
  <si>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</si>
  <si>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</si>
  <si>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</si>
  <si>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</si>
  <si>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</si>
  <si>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</si>
  <si>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</si>
  <si>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</si>
  <si>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</si>
  <si>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</si>
  <si>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</si>
  <si>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</si>
  <si>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</si>
  <si>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</si>
  <si>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</si>
  <si>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</si>
  <si>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</si>
  <si>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</si>
  <si>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</si>
  <si>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</si>
  <si>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</si>
  <si>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</si>
  <si>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</si>
  <si>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</si>
  <si>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</si>
  <si>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</si>
  <si>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</si>
  <si>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</si>
  <si>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</si>
  <si>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</si>
  <si>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</si>
  <si>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</si>
  <si>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</si>
  <si>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</si>
  <si>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</si>
  <si>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</si>
  <si>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</si>
  <si>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</si>
  <si>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</si>
  <si>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</si>
  <si>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</si>
  <si>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</si>
  <si>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</si>
  <si>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</si>
  <si>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</si>
  <si>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</si>
  <si>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</si>
  <si>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</si>
  <si>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</si>
  <si>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</si>
  <si>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</si>
  <si>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</si>
  <si>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</si>
  <si>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</si>
  <si>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</si>
  <si>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</si>
  <si>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</si>
  <si>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</si>
  <si>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</si>
  <si>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</si>
  <si>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</si>
  <si>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</si>
  <si>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</si>
  <si>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</si>
  <si>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</si>
  <si>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</si>
  <si>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</si>
  <si>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</si>
  <si>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</si>
  <si>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</si>
  <si>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</si>
  <si>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</si>
  <si>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</si>
  <si>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</si>
  <si>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</si>
  <si>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</si>
  <si>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</si>
  <si>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</si>
  <si>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</si>
  <si>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</si>
  <si>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</si>
  <si>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</si>
  <si>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</si>
  <si>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</si>
  <si>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</si>
  <si>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</si>
  <si>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</si>
  <si>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</si>
  <si>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</si>
  <si>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</si>
  <si>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</si>
  <si>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</si>
  <si>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</si>
  <si>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</si>
  <si>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</si>
  <si>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</si>
  <si>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</si>
  <si>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</si>
  <si>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</si>
  <si>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</si>
  <si>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</si>
  <si>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</si>
  <si>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</si>
  <si>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</si>
  <si>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</si>
  <si>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</si>
  <si>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</si>
  <si>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</si>
  <si>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</si>
  <si>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</si>
  <si>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</si>
  <si>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</si>
  <si>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</si>
  <si>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</si>
  <si>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</si>
  <si>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</si>
  <si>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</si>
  <si>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</si>
  <si>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</si>
  <si>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</si>
  <si>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</si>
  <si>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</si>
  <si>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</si>
  <si>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</si>
  <si>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</si>
  <si>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</si>
  <si>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</si>
  <si>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</si>
  <si>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</si>
  <si>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</si>
  <si>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</si>
  <si>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</si>
  <si>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</si>
  <si>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</si>
  <si>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</si>
  <si>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</si>
  <si>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</si>
  <si>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</si>
  <si>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</si>
  <si>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</si>
  <si>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</si>
  <si>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</si>
  <si>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</si>
  <si>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</si>
  <si>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</si>
  <si>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</si>
  <si>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</si>
  <si>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</si>
  <si>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</si>
  <si>
    <t>júpiter Leonés</t>
  </si>
  <si>
    <t>2 - 0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</si>
</sst>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9" fontId="3" fillId="0" borderId="17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49" fontId="3" fillId="15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25" t="s">
        <v>52</v>
      </c>
      <c r="D2" s="125"/>
      <c r="E2" s="125"/>
      <c r="F2" s="23" t="s">
        <v>53</v>
      </c>
      <c r="H2" s="24" t="s">
        <v>60</v>
      </c>
      <c r="I2" s="125" t="s">
        <v>59</v>
      </c>
      <c r="J2" s="125"/>
      <c r="K2" s="125"/>
      <c r="L2" s="34" t="s">
        <v>68</v>
      </c>
      <c r="N2" s="24" t="s">
        <v>70</v>
      </c>
      <c r="O2" s="125" t="s">
        <v>69</v>
      </c>
      <c r="P2" s="125"/>
      <c r="Q2" s="125"/>
      <c r="R2" s="35" t="s">
        <v>71</v>
      </c>
      <c r="T2" s="24" t="s">
        <v>84</v>
      </c>
      <c r="U2" s="125" t="s">
        <v>83</v>
      </c>
      <c r="V2" s="125"/>
      <c r="W2" s="125"/>
      <c r="X2" s="45" t="s">
        <v>85</v>
      </c>
    </row>
    <row r="3" spans="2:24" ht="20" thickBot="1" x14ac:dyDescent="0.3">
      <c r="B3" s="126" t="s">
        <v>0</v>
      </c>
      <c r="C3" s="127"/>
      <c r="D3" s="127"/>
      <c r="E3" s="128" t="s">
        <v>7</v>
      </c>
      <c r="F3" s="129"/>
      <c r="H3" s="126" t="s">
        <v>0</v>
      </c>
      <c r="I3" s="127"/>
      <c r="J3" s="127"/>
      <c r="K3" s="128" t="s">
        <v>7</v>
      </c>
      <c r="L3" s="129"/>
      <c r="N3" s="126" t="s">
        <v>0</v>
      </c>
      <c r="O3" s="127"/>
      <c r="P3" s="127"/>
      <c r="Q3" s="128" t="s">
        <v>7</v>
      </c>
      <c r="R3" s="129"/>
      <c r="T3" s="130" t="s">
        <v>0</v>
      </c>
      <c r="U3" s="131"/>
      <c r="V3" s="131"/>
      <c r="W3" s="132" t="s">
        <v>7</v>
      </c>
      <c r="X3" s="133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U2:W2"/>
    <mergeCell ref="T3:V3"/>
    <mergeCell ref="W3:X3"/>
    <mergeCell ref="O2:Q2"/>
    <mergeCell ref="N3:P3"/>
    <mergeCell ref="Q3:R3"/>
    <mergeCell ref="C2:E2"/>
    <mergeCell ref="I2:K2"/>
    <mergeCell ref="H3:J3"/>
    <mergeCell ref="K3:L3"/>
    <mergeCell ref="B3:D3"/>
    <mergeCell ref="E3:F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2"/>
  <sheetViews>
    <sheetView workbookViewId="0">
      <selection activeCell="P15" sqref="P15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115" t="s">
        <v>114</v>
      </c>
      <c r="C2" s="115">
        <v>1</v>
      </c>
      <c r="D2" s="116" t="s">
        <v>19</v>
      </c>
      <c r="E2" s="115">
        <v>2</v>
      </c>
      <c r="F2" s="117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Pos.16(3)</v>
      </c>
      <c r="K2" s="53" t="str">
        <f>IF(H2="Pendiente","-",INDEX('Equipos (cálculos)'!K$2:K$19,MATCH($F2,'Equipos (cálculos)'!$A$2:$A$19,0)))</f>
        <v>Pos.8(4)</v>
      </c>
      <c r="M2" t="str">
        <f>IF(H2="Pendiente","-",INDEX('Equipos (cálculos)'!R$2:R$19,MATCH($B2,'Equipos (cálculos)'!$A$2:$A$19,0)))</f>
        <v>Pos.16(3)</v>
      </c>
      <c r="N2" t="str">
        <f>IF(H2="Pendiente","-",INDEX('Equipos (cálculos)'!R$2:R$19,MATCH($F2,'Equipos (cálculos)'!$A$2:$A$19,0)))</f>
        <v>Pos.9(3)</v>
      </c>
    </row>
    <row r="3" spans="1:14" x14ac:dyDescent="0.2">
      <c r="A3" s="96">
        <v>1</v>
      </c>
      <c r="B3" s="118" t="s">
        <v>124</v>
      </c>
      <c r="C3" s="118">
        <v>1</v>
      </c>
      <c r="D3" s="119" t="s">
        <v>19</v>
      </c>
      <c r="E3" s="118">
        <v>1</v>
      </c>
      <c r="F3" s="120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Pos.14(2)</v>
      </c>
      <c r="K3" s="53" t="str">
        <f>IF(H3="Pendiente","-",INDEX('Equipos (cálculos)'!K$2:K$19,MATCH($F3,'Equipos (cálculos)'!$A$2:$A$19,0)))</f>
        <v>Pos.2(6)</v>
      </c>
      <c r="M3" t="str">
        <f>IF(H3="Pendiente","-",INDEX('Equipos (cálculos)'!R$2:R$19,MATCH($B3,'Equipos (cálculos)'!$A$2:$A$19,0)))</f>
        <v>Pos.14(2)</v>
      </c>
      <c r="N3" t="str">
        <f>IF(H3="Pendiente","-",INDEX('Equipos (cálculos)'!R$2:R$19,MATCH($F3,'Equipos (cálculos)'!$A$2:$A$19,0)))</f>
        <v>Pos.6(2)</v>
      </c>
    </row>
    <row r="4" spans="1:14" x14ac:dyDescent="0.2">
      <c r="A4" s="96">
        <v>1</v>
      </c>
      <c r="B4" s="118" t="s">
        <v>125</v>
      </c>
      <c r="C4" s="118">
        <v>0</v>
      </c>
      <c r="D4" s="119" t="s">
        <v>19</v>
      </c>
      <c r="E4" s="118">
        <v>0</v>
      </c>
      <c r="F4" s="120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Pos.12(2)</v>
      </c>
      <c r="K4" s="53" t="str">
        <f>IF(H4="Pendiente","-",INDEX('Equipos (cálculos)'!K$2:K$19,MATCH($F4,'Equipos (cálculos)'!$A$2:$A$19,0)))</f>
        <v>Pos.2(6)</v>
      </c>
      <c r="M4" t="str">
        <f>IF(H4="Pendiente","-",INDEX('Equipos (cálculos)'!R$2:R$19,MATCH($B4,'Equipos (cálculos)'!$A$2:$A$19,0)))</f>
        <v>Pos.12(2)</v>
      </c>
      <c r="N4" t="str">
        <f>IF(H4="Pendiente","-",INDEX('Equipos (cálculos)'!R$2:R$19,MATCH($F4,'Equipos (cálculos)'!$A$2:$A$19,0)))</f>
        <v>Pos.6(2)</v>
      </c>
    </row>
    <row r="5" spans="1:14" x14ac:dyDescent="0.2">
      <c r="A5" s="96">
        <v>1</v>
      </c>
      <c r="B5" s="118" t="s">
        <v>126</v>
      </c>
      <c r="C5" s="118">
        <v>0</v>
      </c>
      <c r="D5" s="119" t="s">
        <v>19</v>
      </c>
      <c r="E5" s="118">
        <v>0</v>
      </c>
      <c r="F5" s="120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Pos.2(6)</v>
      </c>
      <c r="K5" s="53" t="str">
        <f>IF(H5="Pendiente","-",INDEX('Equipos (cálculos)'!K$2:K$19,MATCH($F5,'Equipos (cálculos)'!$A$2:$A$19,0)))</f>
        <v>Pos.2(6)</v>
      </c>
      <c r="M5" t="str">
        <f>IF(H5="Pendiente","-",INDEX('Equipos (cálculos)'!R$2:R$19,MATCH($B5,'Equipos (cálculos)'!$A$2:$A$19,0)))</f>
        <v>Pos.2(4)</v>
      </c>
      <c r="N5" t="str">
        <f>IF(H5="Pendiente","-",INDEX('Equipos (cálculos)'!R$2:R$19,MATCH($F5,'Equipos (cálculos)'!$A$2:$A$19,0)))</f>
        <v>Pos.2(4)</v>
      </c>
    </row>
    <row r="6" spans="1:14" x14ac:dyDescent="0.2">
      <c r="A6" s="96">
        <v>1</v>
      </c>
      <c r="B6" s="118" t="s">
        <v>127</v>
      </c>
      <c r="C6" s="118">
        <v>1</v>
      </c>
      <c r="D6" s="119" t="s">
        <v>19</v>
      </c>
      <c r="E6" s="118">
        <v>1</v>
      </c>
      <c r="F6" s="120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Pos.14(2)</v>
      </c>
      <c r="K6" s="53" t="str">
        <f>IF(H6="Pendiente","-",INDEX('Equipos (cálculos)'!K$2:K$19,MATCH($F6,'Equipos (cálculos)'!$A$2:$A$19,0)))</f>
        <v>Pos.12(2)</v>
      </c>
      <c r="M6" t="str">
        <f>IF(H6="Pendiente","-",INDEX('Equipos (cálculos)'!R$2:R$19,MATCH($B6,'Equipos (cálculos)'!$A$2:$A$19,0)))</f>
        <v>Pos.14(2)</v>
      </c>
      <c r="N6" t="str">
        <f>IF(H6="Pendiente","-",INDEX('Equipos (cálculos)'!R$2:R$19,MATCH($F6,'Equipos (cálculos)'!$A$2:$A$19,0)))</f>
        <v>Pos.12(2)</v>
      </c>
    </row>
    <row r="7" spans="1:14" x14ac:dyDescent="0.2">
      <c r="A7" s="96">
        <v>1</v>
      </c>
      <c r="B7" s="118" t="s">
        <v>128</v>
      </c>
      <c r="C7" s="118">
        <v>2</v>
      </c>
      <c r="D7" s="119" t="s">
        <v>19</v>
      </c>
      <c r="E7" s="118">
        <v>0</v>
      </c>
      <c r="F7" s="120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-</v>
      </c>
      <c r="K7" s="53" t="str">
        <f>IF(H7="Pendiente","-",INDEX('Equipos (cálculos)'!K$2:K$19,MATCH($F7,'Equipos (cálculos)'!$A$2:$A$19,0)))</f>
        <v>Pos.16(3)</v>
      </c>
      <c r="M7" t="str">
        <f>IF(H7="Pendiente","-",INDEX('Equipos (cálculos)'!R$2:R$19,MATCH($B7,'Equipos (cálculos)'!$A$2:$A$19,0)))</f>
        <v>-</v>
      </c>
      <c r="N7" t="str">
        <f>IF(H7="Pendiente","-",INDEX('Equipos (cálculos)'!R$2:R$19,MATCH($F7,'Equipos (cálculos)'!$A$2:$A$19,0)))</f>
        <v>Pos.16(3)</v>
      </c>
    </row>
    <row r="8" spans="1:14" x14ac:dyDescent="0.2">
      <c r="A8" s="96">
        <v>1</v>
      </c>
      <c r="B8" s="118" t="s">
        <v>129</v>
      </c>
      <c r="C8" s="118">
        <v>1</v>
      </c>
      <c r="D8" s="119" t="s">
        <v>19</v>
      </c>
      <c r="E8" s="118">
        <v>1</v>
      </c>
      <c r="F8" s="120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Pos.2(6)</v>
      </c>
      <c r="K8" s="53" t="str">
        <f>IF(H8="Pendiente","-",INDEX('Equipos (cálculos)'!K$2:K$19,MATCH($F8,'Equipos (cálculos)'!$A$2:$A$19,0)))</f>
        <v>Pos.2(6)</v>
      </c>
      <c r="M8" t="str">
        <f>IF(H8="Pendiente","-",INDEX('Equipos (cálculos)'!R$2:R$19,MATCH($B8,'Equipos (cálculos)'!$A$2:$A$19,0)))</f>
        <v>Pos.2(4)</v>
      </c>
      <c r="N8" t="str">
        <f>IF(H8="Pendiente","-",INDEX('Equipos (cálculos)'!R$2:R$19,MATCH($F8,'Equipos (cálculos)'!$A$2:$A$19,0)))</f>
        <v>Pos.2(4)</v>
      </c>
    </row>
    <row r="9" spans="1:14" x14ac:dyDescent="0.2">
      <c r="A9" s="96">
        <v>1</v>
      </c>
      <c r="B9" s="118" t="s">
        <v>130</v>
      </c>
      <c r="C9" s="118">
        <v>0</v>
      </c>
      <c r="D9" s="119" t="s">
        <v>19</v>
      </c>
      <c r="E9" s="118">
        <v>4</v>
      </c>
      <c r="F9" s="120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Pos.16(3)</v>
      </c>
      <c r="K9" s="53" t="str">
        <f>IF(H9="Pendiente","-",INDEX('Equipos (cálculos)'!K$2:K$19,MATCH($F9,'Equipos (cálculos)'!$A$2:$A$19,0)))</f>
        <v>Pos.8(4)</v>
      </c>
      <c r="M9" t="str">
        <f>IF(H9="Pendiente","-",INDEX('Equipos (cálculos)'!R$2:R$19,MATCH($B9,'Equipos (cálculos)'!$A$2:$A$19,0)))</f>
        <v>Pos.16(3)</v>
      </c>
      <c r="N9" t="str">
        <f>IF(H9="Pendiente","-",INDEX('Equipos (cálculos)'!R$2:R$19,MATCH($F9,'Equipos (cálculos)'!$A$2:$A$19,0)))</f>
        <v>Pos.9(3)</v>
      </c>
    </row>
    <row r="10" spans="1:14" ht="17" thickBot="1" x14ac:dyDescent="0.25">
      <c r="A10" s="97">
        <v>1</v>
      </c>
      <c r="B10" s="121" t="s">
        <v>131</v>
      </c>
      <c r="C10" s="121">
        <v>1</v>
      </c>
      <c r="D10" s="122" t="s">
        <v>19</v>
      </c>
      <c r="E10" s="121">
        <v>0</v>
      </c>
      <c r="F10" s="123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Pos.8(4)</v>
      </c>
      <c r="K10" s="53" t="str">
        <f>IF(H10="Pendiente","-",INDEX('Equipos (cálculos)'!K$2:K$19,MATCH($F10,'Equipos (cálculos)'!$A$2:$A$19,0)))</f>
        <v>Pos.8(4)</v>
      </c>
      <c r="M10" t="str">
        <f>IF(H10="Pendiente","-",INDEX('Equipos (cálculos)'!R$2:R$19,MATCH($B10,'Equipos (cálculos)'!$A$2:$A$19,0)))</f>
        <v>-</v>
      </c>
      <c r="N10" t="str">
        <f>IF(H10="Pendiente","-",INDEX('Equipos (cálculos)'!R$2:R$19,MATCH($F10,'Equipos (cálculos)'!$A$2:$A$19,0)))</f>
        <v>Pos.9(3)</v>
      </c>
    </row>
    <row r="11" spans="1:14" x14ac:dyDescent="0.2">
      <c r="A11" s="95">
        <v>2</v>
      </c>
      <c r="B11" s="85" t="s">
        <v>122</v>
      </c>
      <c r="C11" s="85">
        <v>0</v>
      </c>
      <c r="D11" s="91" t="s">
        <v>19</v>
      </c>
      <c r="E11" s="85">
        <v>1</v>
      </c>
      <c r="F11" s="86" t="s">
        <v>128</v>
      </c>
      <c r="H11" t="str">
        <f t="shared" si="0"/>
        <v>Visitante</v>
      </c>
      <c r="J11" s="53" t="str">
        <f>IF(H11="Pendiente","-",INDEX('Equipos (cálculos)'!K$2:K$19,MATCH($B11,'Equipos (cálculos)'!$A$2:$A$19,0)))</f>
        <v>Pos.8(4)</v>
      </c>
      <c r="K11" s="53" t="str">
        <f>IF(H11="Pendiente","-",INDEX('Equipos (cálculos)'!K$2:K$19,MATCH($F11,'Equipos (cálculos)'!$A$2:$A$19,0)))</f>
        <v>-</v>
      </c>
      <c r="M11" t="str">
        <f>IF(H11="Pendiente","-",INDEX('Equipos (cálculos)'!R$2:R$19,MATCH($B11,'Equipos (cálculos)'!$A$2:$A$19,0)))</f>
        <v>Pos.9(3)</v>
      </c>
      <c r="N11" t="str">
        <f>IF(H11="Pendiente","-",INDEX('Equipos (cálculos)'!R$2:R$19,MATCH($F11,'Equipos (cálculos)'!$A$2:$A$19,0)))</f>
        <v>-</v>
      </c>
    </row>
    <row r="12" spans="1:14" x14ac:dyDescent="0.2">
      <c r="A12" s="96">
        <v>2</v>
      </c>
      <c r="B12" s="87" t="s">
        <v>116</v>
      </c>
      <c r="C12" s="87">
        <v>2</v>
      </c>
      <c r="D12" s="92" t="s">
        <v>19</v>
      </c>
      <c r="E12" s="87">
        <v>1</v>
      </c>
      <c r="F12" s="88" t="s">
        <v>131</v>
      </c>
      <c r="H12" t="str">
        <f t="shared" si="0"/>
        <v>Local</v>
      </c>
      <c r="J12" s="53" t="str">
        <f>IF(H12="Pendiente","-",INDEX('Equipos (cálculos)'!K$2:K$19,MATCH($B12,'Equipos (cálculos)'!$A$2:$A$19,0)))</f>
        <v>Pos.2(6)</v>
      </c>
      <c r="K12" s="53" t="str">
        <f>IF(H12="Pendiente","-",INDEX('Equipos (cálculos)'!K$2:K$19,MATCH($F12,'Equipos (cálculos)'!$A$2:$A$19,0)))</f>
        <v>Pos.8(4)</v>
      </c>
      <c r="M12" t="str">
        <f>IF(H12="Pendiente","-",INDEX('Equipos (cálculos)'!R$2:R$19,MATCH($B12,'Equipos (cálculos)'!$A$2:$A$19,0)))</f>
        <v>Pos.6(2)</v>
      </c>
      <c r="N12" t="str">
        <f>IF(H12="Pendiente","-",INDEX('Equipos (cálculos)'!R$2:R$19,MATCH($F12,'Equipos (cálculos)'!$A$2:$A$19,0)))</f>
        <v>-</v>
      </c>
    </row>
    <row r="13" spans="1:14" x14ac:dyDescent="0.2">
      <c r="A13" s="96">
        <v>2</v>
      </c>
      <c r="B13" s="87" t="s">
        <v>119</v>
      </c>
      <c r="C13" s="87">
        <v>0</v>
      </c>
      <c r="D13" s="92" t="s">
        <v>19</v>
      </c>
      <c r="E13" s="87">
        <v>0</v>
      </c>
      <c r="F13" s="88" t="s">
        <v>125</v>
      </c>
      <c r="H13" t="str">
        <f t="shared" si="0"/>
        <v>Empate</v>
      </c>
      <c r="J13" s="53" t="str">
        <f>IF(H13="Pendiente","-",INDEX('Equipos (cálculos)'!K$2:K$19,MATCH($B13,'Equipos (cálculos)'!$A$2:$A$19,0)))</f>
        <v>Pos.12(2)</v>
      </c>
      <c r="K13" s="53" t="str">
        <f>IF(H13="Pendiente","-",INDEX('Equipos (cálculos)'!K$2:K$19,MATCH($F13,'Equipos (cálculos)'!$A$2:$A$19,0)))</f>
        <v>Pos.12(2)</v>
      </c>
      <c r="M13" t="str">
        <f>IF(H13="Pendiente","-",INDEX('Equipos (cálculos)'!R$2:R$19,MATCH($B13,'Equipos (cálculos)'!$A$2:$A$19,0)))</f>
        <v>Pos.12(2)</v>
      </c>
      <c r="N13" t="str">
        <f>IF(H13="Pendiente","-",INDEX('Equipos (cálculos)'!R$2:R$19,MATCH($F13,'Equipos (cálculos)'!$A$2:$A$19,0)))</f>
        <v>Pos.12(2)</v>
      </c>
    </row>
    <row r="14" spans="1:14" x14ac:dyDescent="0.2">
      <c r="A14" s="96">
        <v>2</v>
      </c>
      <c r="B14" s="87" t="s">
        <v>115</v>
      </c>
      <c r="C14" s="87">
        <v>1</v>
      </c>
      <c r="D14" s="92" t="s">
        <v>19</v>
      </c>
      <c r="E14" s="87">
        <v>2</v>
      </c>
      <c r="F14" s="88" t="s">
        <v>129</v>
      </c>
      <c r="H14" t="str">
        <f t="shared" si="0"/>
        <v>Visitante</v>
      </c>
      <c r="J14" s="53" t="str">
        <f>IF(H14="Pendiente","-",INDEX('Equipos (cálculos)'!K$2:K$19,MATCH($B14,'Equipos (cálculos)'!$A$2:$A$19,0)))</f>
        <v>Pos.8(4)</v>
      </c>
      <c r="K14" s="53" t="str">
        <f>IF(H14="Pendiente","-",INDEX('Equipos (cálculos)'!K$2:K$19,MATCH($F14,'Equipos (cálculos)'!$A$2:$A$19,0)))</f>
        <v>Pos.2(6)</v>
      </c>
      <c r="M14" t="str">
        <f>IF(H14="Pendiente","-",INDEX('Equipos (cálculos)'!R$2:R$19,MATCH($B14,'Equipos (cálculos)'!$A$2:$A$19,0)))</f>
        <v>Pos.9(3)</v>
      </c>
      <c r="N14" t="str">
        <f>IF(H14="Pendiente","-",INDEX('Equipos (cálculos)'!R$2:R$19,MATCH($F14,'Equipos (cálculos)'!$A$2:$A$19,0)))</f>
        <v>Pos.2(4)</v>
      </c>
    </row>
    <row r="15" spans="1:14" x14ac:dyDescent="0.2">
      <c r="A15" s="96">
        <v>2</v>
      </c>
      <c r="B15" s="87" t="s">
        <v>120</v>
      </c>
      <c r="C15" s="87">
        <v>1</v>
      </c>
      <c r="D15" s="92" t="s">
        <v>19</v>
      </c>
      <c r="E15" s="87">
        <v>4</v>
      </c>
      <c r="F15" s="88" t="s">
        <v>126</v>
      </c>
      <c r="H15" t="str">
        <f t="shared" si="0"/>
        <v>Visitante</v>
      </c>
      <c r="J15" s="53" t="str">
        <f>IF(H15="Pendiente","-",INDEX('Equipos (cálculos)'!K$2:K$19,MATCH($B15,'Equipos (cálculos)'!$A$2:$A$19,0)))</f>
        <v>Pos.16(3)</v>
      </c>
      <c r="K15" s="53" t="str">
        <f>IF(H15="Pendiente","-",INDEX('Equipos (cálculos)'!K$2:K$19,MATCH($F15,'Equipos (cálculos)'!$A$2:$A$19,0)))</f>
        <v>Pos.2(6)</v>
      </c>
      <c r="M15" t="str">
        <f>IF(H15="Pendiente","-",INDEX('Equipos (cálculos)'!R$2:R$19,MATCH($B15,'Equipos (cálculos)'!$A$2:$A$19,0)))</f>
        <v>Pos.16(3)</v>
      </c>
      <c r="N15" t="str">
        <f>IF(H15="Pendiente","-",INDEX('Equipos (cálculos)'!R$2:R$19,MATCH($F15,'Equipos (cálculos)'!$A$2:$A$19,0)))</f>
        <v>Pos.2(4)</v>
      </c>
    </row>
    <row r="16" spans="1:14" x14ac:dyDescent="0.2">
      <c r="A16" s="96">
        <v>2</v>
      </c>
      <c r="B16" s="87" t="s">
        <v>123</v>
      </c>
      <c r="C16" s="87">
        <v>6</v>
      </c>
      <c r="D16" s="92" t="s">
        <v>19</v>
      </c>
      <c r="E16" s="87">
        <v>0</v>
      </c>
      <c r="F16" s="88" t="s">
        <v>114</v>
      </c>
      <c r="H16" t="str">
        <f t="shared" si="0"/>
        <v>Local</v>
      </c>
      <c r="J16" s="53" t="str">
        <f>IF(H16="Pendiente","-",INDEX('Equipos (cálculos)'!K$2:K$19,MATCH($B16,'Equipos (cálculos)'!$A$2:$A$19,0)))</f>
        <v>Pos.8(4)</v>
      </c>
      <c r="K16" s="53" t="str">
        <f>IF(H16="Pendiente","-",INDEX('Equipos (cálculos)'!K$2:K$19,MATCH($F16,'Equipos (cálculos)'!$A$2:$A$19,0)))</f>
        <v>Pos.16(3)</v>
      </c>
      <c r="M16" t="str">
        <f>IF(H16="Pendiente","-",INDEX('Equipos (cálculos)'!R$2:R$19,MATCH($B16,'Equipos (cálculos)'!$A$2:$A$19,0)))</f>
        <v>Pos.9(3)</v>
      </c>
      <c r="N16" t="str">
        <f>IF(H16="Pendiente","-",INDEX('Equipos (cálculos)'!R$2:R$19,MATCH($F16,'Equipos (cálculos)'!$A$2:$A$19,0)))</f>
        <v>Pos.16(3)</v>
      </c>
    </row>
    <row r="17" spans="1:14" x14ac:dyDescent="0.2">
      <c r="A17" s="96">
        <v>2</v>
      </c>
      <c r="B17" s="87" t="s">
        <v>118</v>
      </c>
      <c r="C17" s="87">
        <v>2</v>
      </c>
      <c r="D17" s="92" t="s">
        <v>19</v>
      </c>
      <c r="E17" s="87">
        <v>0</v>
      </c>
      <c r="F17" s="88" t="s">
        <v>124</v>
      </c>
      <c r="H17" t="str">
        <f t="shared" si="0"/>
        <v>Local</v>
      </c>
      <c r="J17" s="53" t="str">
        <f>IF(H17="Pendiente","-",INDEX('Equipos (cálculos)'!K$2:K$19,MATCH($B17,'Equipos (cálculos)'!$A$2:$A$19,0)))</f>
        <v>Pos.2(6)</v>
      </c>
      <c r="K17" s="53" t="str">
        <f>IF(H17="Pendiente","-",INDEX('Equipos (cálculos)'!K$2:K$19,MATCH($F17,'Equipos (cálculos)'!$A$2:$A$19,0)))</f>
        <v>Pos.14(2)</v>
      </c>
      <c r="M17" t="str">
        <f>IF(H17="Pendiente","-",INDEX('Equipos (cálculos)'!R$2:R$19,MATCH($B17,'Equipos (cálculos)'!$A$2:$A$19,0)))</f>
        <v>Pos.2(4)</v>
      </c>
      <c r="N17" t="str">
        <f>IF(H17="Pendiente","-",INDEX('Equipos (cálculos)'!R$2:R$19,MATCH($F17,'Equipos (cálculos)'!$A$2:$A$19,0)))</f>
        <v>Pos.14(2)</v>
      </c>
    </row>
    <row r="18" spans="1:14" x14ac:dyDescent="0.2">
      <c r="A18" s="96">
        <v>2</v>
      </c>
      <c r="B18" s="87" t="s">
        <v>121</v>
      </c>
      <c r="C18" s="87">
        <v>3</v>
      </c>
      <c r="D18" s="92" t="s">
        <v>19</v>
      </c>
      <c r="E18" s="87">
        <v>1</v>
      </c>
      <c r="F18" s="88" t="s">
        <v>127</v>
      </c>
      <c r="H18" t="str">
        <f t="shared" si="0"/>
        <v>Local</v>
      </c>
      <c r="J18" s="53" t="str">
        <f>IF(H18="Pendiente","-",INDEX('Equipos (cálculos)'!K$2:K$19,MATCH($B18,'Equipos (cálculos)'!$A$2:$A$19,0)))</f>
        <v>Pos.2(6)</v>
      </c>
      <c r="K18" s="53" t="str">
        <f>IF(H18="Pendiente","-",INDEX('Equipos (cálculos)'!K$2:K$19,MATCH($F18,'Equipos (cálculos)'!$A$2:$A$19,0)))</f>
        <v>Pos.14(2)</v>
      </c>
      <c r="M18" t="str">
        <f>IF(H18="Pendiente","-",INDEX('Equipos (cálculos)'!R$2:R$19,MATCH($B18,'Equipos (cálculos)'!$A$2:$A$19,0)))</f>
        <v>Pos.2(4)</v>
      </c>
      <c r="N18" t="str">
        <f>IF(H18="Pendiente","-",INDEX('Equipos (cálculos)'!R$2:R$19,MATCH($F18,'Equipos (cálculos)'!$A$2:$A$19,0)))</f>
        <v>Pos.14(2)</v>
      </c>
    </row>
    <row r="19" spans="1:14" ht="17" thickBot="1" x14ac:dyDescent="0.25">
      <c r="A19" s="97">
        <v>2</v>
      </c>
      <c r="B19" s="89" t="s">
        <v>117</v>
      </c>
      <c r="C19" s="89">
        <v>2</v>
      </c>
      <c r="D19" s="93" t="s">
        <v>19</v>
      </c>
      <c r="E19" s="89">
        <v>0</v>
      </c>
      <c r="F19" s="90" t="s">
        <v>130</v>
      </c>
      <c r="H19" t="str">
        <f t="shared" si="0"/>
        <v>Local</v>
      </c>
      <c r="J19" s="53" t="str">
        <f>IF(H19="Pendiente","-",INDEX('Equipos (cálculos)'!K$2:K$19,MATCH($B19,'Equipos (cálculos)'!$A$2:$A$19,0)))</f>
        <v>Pos.2(6)</v>
      </c>
      <c r="K19" s="53" t="str">
        <f>IF(H19="Pendiente","-",INDEX('Equipos (cálculos)'!K$2:K$19,MATCH($F19,'Equipos (cálculos)'!$A$2:$A$19,0)))</f>
        <v>Pos.16(3)</v>
      </c>
      <c r="M19" t="str">
        <f>IF(H19="Pendiente","-",INDEX('Equipos (cálculos)'!R$2:R$19,MATCH($B19,'Equipos (cálculos)'!$A$2:$A$19,0)))</f>
        <v>Pos.6(2)</v>
      </c>
      <c r="N19" t="str">
        <f>IF(H19="Pendiente","-",INDEX('Equipos (cálculos)'!R$2:R$19,MATCH($F19,'Equipos (cálculos)'!$A$2:$A$19,0)))</f>
        <v>Pos.16(3)</v>
      </c>
    </row>
    <row r="20" spans="1:14" x14ac:dyDescent="0.2">
      <c r="A20" s="95">
        <v>3</v>
      </c>
      <c r="B20" s="78" t="s">
        <v>114</v>
      </c>
      <c r="C20" s="78"/>
      <c r="D20" s="91" t="s">
        <v>19</v>
      </c>
      <c r="E20" s="78"/>
      <c r="F20" s="79" t="s">
        <v>116</v>
      </c>
      <c r="H20" t="str">
        <f t="shared" si="0"/>
        <v>Pendiente</v>
      </c>
      <c r="J20" s="53" t="str">
        <f>IF(H20="Pendiente","-",INDEX('Equipos (cálculos)'!K$2:K$19,MATCH($B20,'Equipos (cálculos)'!$A$2:$A$19,0)))</f>
        <v>-</v>
      </c>
      <c r="K20" s="53" t="str">
        <f>IF(H20="Pendiente","-",INDEX('Equipos (cálculos)'!K$2:K$19,MATCH($F20,'Equipos (cálculos)'!$A$2:$A$19,0)))</f>
        <v>-</v>
      </c>
      <c r="M20" t="str">
        <f>IF(H20="Pendiente","-",INDEX('Equipos (cálculos)'!R$2:R$19,MATCH($B20,'Equipos (cálculos)'!$A$2:$A$19,0)))</f>
        <v>-</v>
      </c>
      <c r="N20" t="str">
        <f>IF(H20="Pendiente","-",INDEX('Equipos (cálculos)'!R$2:R$19,MATCH($F20,'Equipos (cálculos)'!$A$2:$A$19,0)))</f>
        <v>-</v>
      </c>
    </row>
    <row r="21" spans="1:14" x14ac:dyDescent="0.2">
      <c r="A21" s="96">
        <v>3</v>
      </c>
      <c r="B21" s="80" t="s">
        <v>115</v>
      </c>
      <c r="C21" s="80"/>
      <c r="D21" s="92" t="s">
        <v>19</v>
      </c>
      <c r="E21" s="80"/>
      <c r="F21" s="81" t="s">
        <v>123</v>
      </c>
      <c r="H21" t="str">
        <f t="shared" si="0"/>
        <v>Pendiente</v>
      </c>
      <c r="J21" s="53" t="str">
        <f>IF(H21="Pendiente","-",INDEX('Equipos (cálculos)'!K$2:K$19,MATCH($B21,'Equipos (cálculos)'!$A$2:$A$19,0)))</f>
        <v>-</v>
      </c>
      <c r="K21" s="53" t="str">
        <f>IF(H21="Pendiente","-",INDEX('Equipos (cálculos)'!K$2:K$19,MATCH($F21,'Equipos (cálculos)'!$A$2:$A$19,0)))</f>
        <v>-</v>
      </c>
      <c r="M21" t="str">
        <f>IF(H21="Pendiente","-",INDEX('Equipos (cálculos)'!R$2:R$19,MATCH($B21,'Equipos (cálculos)'!$A$2:$A$19,0)))</f>
        <v>-</v>
      </c>
      <c r="N21" t="str">
        <f>IF(H21="Pendiente","-",INDEX('Equipos (cálculos)'!R$2:R$19,MATCH($F21,'Equipos (cálculos)'!$A$2:$A$19,0)))</f>
        <v>-</v>
      </c>
    </row>
    <row r="22" spans="1:14" x14ac:dyDescent="0.2">
      <c r="A22" s="96">
        <v>3</v>
      </c>
      <c r="B22" s="80" t="s">
        <v>124</v>
      </c>
      <c r="C22" s="80"/>
      <c r="D22" s="92" t="s">
        <v>19</v>
      </c>
      <c r="E22" s="80"/>
      <c r="F22" s="81" t="s">
        <v>120</v>
      </c>
      <c r="H22" t="str">
        <f t="shared" si="0"/>
        <v>Pendiente</v>
      </c>
      <c r="J22" s="53" t="str">
        <f>IF(H22="Pendiente","-",INDEX('Equipos (cálculos)'!K$2:K$19,MATCH($B22,'Equipos (cálculos)'!$A$2:$A$19,0)))</f>
        <v>-</v>
      </c>
      <c r="K22" s="53" t="str">
        <f>IF(H22="Pendiente","-",INDEX('Equipos (cálculos)'!K$2:K$19,MATCH($F22,'Equipos (cálculos)'!$A$2:$A$19,0)))</f>
        <v>-</v>
      </c>
      <c r="M22" t="str">
        <f>IF(H22="Pendiente","-",INDEX('Equipos (cálculos)'!R$2:R$19,MATCH($B22,'Equipos (cálculos)'!$A$2:$A$19,0)))</f>
        <v>-</v>
      </c>
      <c r="N22" t="str">
        <f>IF(H22="Pendiente","-",INDEX('Equipos (cálculos)'!R$2:R$19,MATCH($F22,'Equipos (cálculos)'!$A$2:$A$19,0)))</f>
        <v>-</v>
      </c>
    </row>
    <row r="23" spans="1:14" x14ac:dyDescent="0.2">
      <c r="A23" s="96">
        <v>3</v>
      </c>
      <c r="B23" s="80" t="s">
        <v>126</v>
      </c>
      <c r="C23" s="80"/>
      <c r="D23" s="92" t="s">
        <v>19</v>
      </c>
      <c r="E23" s="80"/>
      <c r="F23" s="81" t="s">
        <v>122</v>
      </c>
      <c r="H23" t="str">
        <f t="shared" si="0"/>
        <v>Pendiente</v>
      </c>
      <c r="J23" s="53" t="str">
        <f>IF(H23="Pendiente","-",INDEX('Equipos (cálculos)'!K$2:K$19,MATCH($B23,'Equipos (cálculos)'!$A$2:$A$19,0)))</f>
        <v>-</v>
      </c>
      <c r="K23" s="53" t="str">
        <f>IF(H23="Pendiente","-",INDEX('Equipos (cálculos)'!K$2:K$19,MATCH($F23,'Equipos (cálculos)'!$A$2:$A$19,0)))</f>
        <v>-</v>
      </c>
      <c r="M23" t="str">
        <f>IF(H23="Pendiente","-",INDEX('Equipos (cálculos)'!R$2:R$19,MATCH($B23,'Equipos (cálculos)'!$A$2:$A$19,0)))</f>
        <v>-</v>
      </c>
      <c r="N23" t="str">
        <f>IF(H23="Pendiente","-",INDEX('Equipos (cálculos)'!R$2:R$19,MATCH($F23,'Equipos (cálculos)'!$A$2:$A$19,0)))</f>
        <v>-</v>
      </c>
    </row>
    <row r="24" spans="1:14" x14ac:dyDescent="0.2">
      <c r="A24" s="96">
        <v>3</v>
      </c>
      <c r="B24" s="80" t="s">
        <v>128</v>
      </c>
      <c r="C24" s="80"/>
      <c r="D24" s="92" t="s">
        <v>19</v>
      </c>
      <c r="E24" s="80"/>
      <c r="F24" s="81" t="s">
        <v>117</v>
      </c>
      <c r="H24" t="str">
        <f t="shared" si="0"/>
        <v>Pendiente</v>
      </c>
      <c r="J24" s="53" t="str">
        <f>IF(H24="Pendiente","-",INDEX('Equipos (cálculos)'!K$2:K$19,MATCH($B24,'Equipos (cálculos)'!$A$2:$A$19,0)))</f>
        <v>-</v>
      </c>
      <c r="K24" s="53" t="str">
        <f>IF(H24="Pendiente","-",INDEX('Equipos (cálculos)'!K$2:K$19,MATCH($F24,'Equipos (cálculos)'!$A$2:$A$19,0)))</f>
        <v>-</v>
      </c>
      <c r="M24" t="str">
        <f>IF(H24="Pendiente","-",INDEX('Equipos (cálculos)'!R$2:R$19,MATCH($B24,'Equipos (cálculos)'!$A$2:$A$19,0)))</f>
        <v>-</v>
      </c>
      <c r="N24" t="str">
        <f>IF(H24="Pendiente","-",INDEX('Equipos (cálculos)'!R$2:R$19,MATCH($F24,'Equipos (cálculos)'!$A$2:$A$19,0)))</f>
        <v>-</v>
      </c>
    </row>
    <row r="25" spans="1:14" x14ac:dyDescent="0.2">
      <c r="A25" s="96">
        <v>3</v>
      </c>
      <c r="B25" s="80" t="s">
        <v>130</v>
      </c>
      <c r="C25" s="80"/>
      <c r="D25" s="92" t="s">
        <v>19</v>
      </c>
      <c r="E25" s="80"/>
      <c r="F25" s="81" t="s">
        <v>119</v>
      </c>
      <c r="H25" t="str">
        <f t="shared" si="0"/>
        <v>Pendiente</v>
      </c>
      <c r="J25" s="53" t="str">
        <f>IF(H25="Pendiente","-",INDEX('Equipos (cálculos)'!K$2:K$19,MATCH($B25,'Equipos (cálculos)'!$A$2:$A$19,0)))</f>
        <v>-</v>
      </c>
      <c r="K25" s="53" t="str">
        <f>IF(H25="Pendiente","-",INDEX('Equipos (cálculos)'!K$2:K$19,MATCH($F25,'Equipos (cálculos)'!$A$2:$A$19,0)))</f>
        <v>-</v>
      </c>
      <c r="M25" t="str">
        <f>IF(H25="Pendiente","-",INDEX('Equipos (cálculos)'!R$2:R$19,MATCH($B25,'Equipos (cálculos)'!$A$2:$A$19,0)))</f>
        <v>-</v>
      </c>
      <c r="N25" t="str">
        <f>IF(H25="Pendiente","-",INDEX('Equipos (cálculos)'!R$2:R$19,MATCH($F25,'Equipos (cálculos)'!$A$2:$A$19,0)))</f>
        <v>-</v>
      </c>
    </row>
    <row r="26" spans="1:14" x14ac:dyDescent="0.2">
      <c r="A26" s="96">
        <v>3</v>
      </c>
      <c r="B26" s="80" t="s">
        <v>125</v>
      </c>
      <c r="C26" s="80"/>
      <c r="D26" s="92" t="s">
        <v>19</v>
      </c>
      <c r="E26" s="80"/>
      <c r="F26" s="81" t="s">
        <v>121</v>
      </c>
      <c r="H26" t="str">
        <f t="shared" si="0"/>
        <v>Pendiente</v>
      </c>
      <c r="J26" s="53" t="str">
        <f>IF(H26="Pendiente","-",INDEX('Equipos (cálculos)'!K$2:K$19,MATCH($B26,'Equipos (cálculos)'!$A$2:$A$19,0)))</f>
        <v>-</v>
      </c>
      <c r="K26" s="53" t="str">
        <f>IF(H26="Pendiente","-",INDEX('Equipos (cálculos)'!K$2:K$19,MATCH($F26,'Equipos (cálculos)'!$A$2:$A$19,0)))</f>
        <v>-</v>
      </c>
      <c r="M26" t="str">
        <f>IF(H26="Pendiente","-",INDEX('Equipos (cálculos)'!R$2:R$19,MATCH($B26,'Equipos (cálculos)'!$A$2:$A$19,0)))</f>
        <v>-</v>
      </c>
      <c r="N26" t="str">
        <f>IF(H26="Pendiente","-",INDEX('Equipos (cálculos)'!R$2:R$19,MATCH($F26,'Equipos (cálculos)'!$A$2:$A$19,0)))</f>
        <v>-</v>
      </c>
    </row>
    <row r="27" spans="1:14" x14ac:dyDescent="0.2">
      <c r="A27" s="96">
        <v>3</v>
      </c>
      <c r="B27" s="80" t="s">
        <v>129</v>
      </c>
      <c r="C27" s="80"/>
      <c r="D27" s="92" t="s">
        <v>19</v>
      </c>
      <c r="E27" s="80"/>
      <c r="F27" s="81" t="s">
        <v>127</v>
      </c>
      <c r="H27" t="str">
        <f t="shared" si="0"/>
        <v>Pendiente</v>
      </c>
      <c r="J27" s="53" t="str">
        <f>IF(H27="Pendiente","-",INDEX('Equipos (cálculos)'!K$2:K$19,MATCH($B27,'Equipos (cálculos)'!$A$2:$A$19,0)))</f>
        <v>-</v>
      </c>
      <c r="K27" s="53" t="str">
        <f>IF(H27="Pendiente","-",INDEX('Equipos (cálculos)'!K$2:K$19,MATCH($F27,'Equipos (cálculos)'!$A$2:$A$19,0)))</f>
        <v>-</v>
      </c>
      <c r="M27" t="str">
        <f>IF(H27="Pendiente","-",INDEX('Equipos (cálculos)'!R$2:R$19,MATCH($B27,'Equipos (cálculos)'!$A$2:$A$19,0)))</f>
        <v>-</v>
      </c>
      <c r="N27" t="str">
        <f>IF(H27="Pendiente","-",INDEX('Equipos (cálculos)'!R$2:R$19,MATCH($F27,'Equipos (cálculos)'!$A$2:$A$19,0)))</f>
        <v>-</v>
      </c>
    </row>
    <row r="28" spans="1:14" ht="17" thickBot="1" x14ac:dyDescent="0.25">
      <c r="A28" s="97">
        <v>3</v>
      </c>
      <c r="B28" s="82" t="s">
        <v>131</v>
      </c>
      <c r="C28" s="82"/>
      <c r="D28" s="93" t="s">
        <v>19</v>
      </c>
      <c r="E28" s="82"/>
      <c r="F28" s="83" t="s">
        <v>118</v>
      </c>
      <c r="H28" t="str">
        <f t="shared" si="0"/>
        <v>Pendiente</v>
      </c>
      <c r="J28" s="53" t="str">
        <f>IF(H28="Pendiente","-",INDEX('Equipos (cálculos)'!K$2:K$19,MATCH($B28,'Equipos (cálculos)'!$A$2:$A$19,0)))</f>
        <v>-</v>
      </c>
      <c r="K28" s="53" t="str">
        <f>IF(H28="Pendiente","-",INDEX('Equipos (cálculos)'!K$2:K$19,MATCH($F28,'Equipos (cálculos)'!$A$2:$A$19,0)))</f>
        <v>-</v>
      </c>
      <c r="M28" t="str">
        <f>IF(H28="Pendiente","-",INDEX('Equipos (cálculos)'!R$2:R$19,MATCH($B28,'Equipos (cálculos)'!$A$2:$A$19,0)))</f>
        <v>-</v>
      </c>
      <c r="N28" t="str">
        <f>IF(H28="Pendiente","-",INDEX('Equipos (cálculos)'!R$2:R$19,MATCH($F28,'Equipos (cálculos)'!$A$2:$A$19,0)))</f>
        <v>-</v>
      </c>
    </row>
    <row r="29" spans="1:14" x14ac:dyDescent="0.2">
      <c r="A29" s="95">
        <v>4</v>
      </c>
      <c r="B29" s="78" t="s">
        <v>123</v>
      </c>
      <c r="C29" s="78"/>
      <c r="D29" s="91" t="s">
        <v>19</v>
      </c>
      <c r="E29" s="78"/>
      <c r="F29" s="79" t="s">
        <v>129</v>
      </c>
      <c r="H29" t="str">
        <f t="shared" si="0"/>
        <v>Pendiente</v>
      </c>
      <c r="J29" s="53" t="str">
        <f>IF(H29="Pendiente","-",INDEX('Equipos (cálculos)'!K$2:K$19,MATCH($B29,'Equipos (cálculos)'!$A$2:$A$19,0)))</f>
        <v>-</v>
      </c>
      <c r="K29" s="53" t="str">
        <f>IF(H29="Pendiente","-",INDEX('Equipos (cálculos)'!K$2:K$19,MATCH($F29,'Equipos (cálculos)'!$A$2:$A$19,0)))</f>
        <v>-</v>
      </c>
      <c r="M29" t="str">
        <f>IF(H29="Pendiente","-",INDEX('Equipos (cálculos)'!R$2:R$19,MATCH($B29,'Equipos (cálculos)'!$A$2:$A$19,0)))</f>
        <v>-</v>
      </c>
      <c r="N29" t="str">
        <f>IF(H29="Pendiente","-",INDEX('Equipos (cálculos)'!R$2:R$19,MATCH($F29,'Equipos (cálculos)'!$A$2:$A$19,0)))</f>
        <v>-</v>
      </c>
    </row>
    <row r="30" spans="1:14" x14ac:dyDescent="0.2">
      <c r="A30" s="96">
        <v>4</v>
      </c>
      <c r="B30" s="80" t="s">
        <v>116</v>
      </c>
      <c r="C30" s="80"/>
      <c r="D30" s="92" t="s">
        <v>19</v>
      </c>
      <c r="E30" s="80"/>
      <c r="F30" s="81" t="s">
        <v>115</v>
      </c>
      <c r="H30" t="str">
        <f t="shared" si="0"/>
        <v>Pendiente</v>
      </c>
      <c r="J30" s="53" t="str">
        <f>IF(H30="Pendiente","-",INDEX('Equipos (cálculos)'!K$2:K$19,MATCH($B30,'Equipos (cálculos)'!$A$2:$A$19,0)))</f>
        <v>-</v>
      </c>
      <c r="K30" s="53" t="str">
        <f>IF(H30="Pendiente","-",INDEX('Equipos (cálculos)'!K$2:K$19,MATCH($F30,'Equipos (cálculos)'!$A$2:$A$19,0)))</f>
        <v>-</v>
      </c>
      <c r="M30" t="str">
        <f>IF(H30="Pendiente","-",INDEX('Equipos (cálculos)'!R$2:R$19,MATCH($B30,'Equipos (cálculos)'!$A$2:$A$19,0)))</f>
        <v>-</v>
      </c>
      <c r="N30" t="str">
        <f>IF(H30="Pendiente","-",INDEX('Equipos (cálculos)'!R$2:R$19,MATCH($F30,'Equipos (cálculos)'!$A$2:$A$19,0)))</f>
        <v>-</v>
      </c>
    </row>
    <row r="31" spans="1:14" x14ac:dyDescent="0.2">
      <c r="A31" s="96">
        <v>4</v>
      </c>
      <c r="B31" s="80" t="s">
        <v>118</v>
      </c>
      <c r="C31" s="80"/>
      <c r="D31" s="92" t="s">
        <v>19</v>
      </c>
      <c r="E31" s="80"/>
      <c r="F31" s="81" t="s">
        <v>114</v>
      </c>
      <c r="H31" t="str">
        <f t="shared" si="0"/>
        <v>Pendiente</v>
      </c>
      <c r="J31" s="53" t="str">
        <f>IF(H31="Pendiente","-",INDEX('Equipos (cálculos)'!K$2:K$19,MATCH($B31,'Equipos (cálculos)'!$A$2:$A$19,0)))</f>
        <v>-</v>
      </c>
      <c r="K31" s="53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-</v>
      </c>
      <c r="N31" t="str">
        <f>IF(H31="Pendiente","-",INDEX('Equipos (cálculos)'!R$2:R$19,MATCH($F31,'Equipos (cálculos)'!$A$2:$A$19,0)))</f>
        <v>-</v>
      </c>
    </row>
    <row r="32" spans="1:14" x14ac:dyDescent="0.2">
      <c r="A32" s="96">
        <v>4</v>
      </c>
      <c r="B32" s="80" t="s">
        <v>120</v>
      </c>
      <c r="C32" s="80"/>
      <c r="D32" s="92" t="s">
        <v>19</v>
      </c>
      <c r="E32" s="80"/>
      <c r="F32" s="81" t="s">
        <v>131</v>
      </c>
      <c r="H32" t="str">
        <f t="shared" si="0"/>
        <v>Pendiente</v>
      </c>
      <c r="J32" s="53" t="str">
        <f>IF(H32="Pendiente","-",INDEX('Equipos (cálculos)'!K$2:K$19,MATCH($B32,'Equipos (cálculos)'!$A$2:$A$19,0)))</f>
        <v>-</v>
      </c>
      <c r="K32" s="53" t="str">
        <f>IF(H32="Pendiente","-",INDEX('Equipos (cálculos)'!K$2:K$19,MATCH($F32,'Equipos (cálculos)'!$A$2:$A$19,0)))</f>
        <v>-</v>
      </c>
      <c r="M32" t="str">
        <f>IF(H32="Pendiente","-",INDEX('Equipos (cálculos)'!R$2:R$19,MATCH($B32,'Equipos (cálculos)'!$A$2:$A$19,0)))</f>
        <v>-</v>
      </c>
      <c r="N32" t="str">
        <f>IF(H32="Pendiente","-",INDEX('Equipos (cálculos)'!R$2:R$19,MATCH($F32,'Equipos (cálculos)'!$A$2:$A$19,0)))</f>
        <v>-</v>
      </c>
    </row>
    <row r="33" spans="1:14" x14ac:dyDescent="0.2">
      <c r="A33" s="96">
        <v>4</v>
      </c>
      <c r="B33" s="80" t="s">
        <v>122</v>
      </c>
      <c r="C33" s="80"/>
      <c r="D33" s="92" t="s">
        <v>19</v>
      </c>
      <c r="E33" s="80"/>
      <c r="F33" s="81" t="s">
        <v>124</v>
      </c>
      <c r="H33" t="str">
        <f t="shared" si="0"/>
        <v>Pendiente</v>
      </c>
      <c r="J33" s="53" t="str">
        <f>IF(H33="Pendiente","-",INDEX('Equipos (cálculos)'!K$2:K$19,MATCH($B33,'Equipos (cálculos)'!$A$2:$A$19,0)))</f>
        <v>-</v>
      </c>
      <c r="K33" s="53" t="str">
        <f>IF(H33="Pendiente","-",INDEX('Equipos (cálculos)'!K$2:K$19,MATCH($F33,'Equipos (cálculos)'!$A$2:$A$19,0)))</f>
        <v>-</v>
      </c>
      <c r="M33" t="str">
        <f>IF(H33="Pendiente","-",INDEX('Equipos (cálculos)'!R$2:R$19,MATCH($B33,'Equipos (cálculos)'!$A$2:$A$19,0)))</f>
        <v>-</v>
      </c>
      <c r="N33" t="str">
        <f>IF(H33="Pendiente","-",INDEX('Equipos (cálculos)'!R$2:R$19,MATCH($F33,'Equipos (cálculos)'!$A$2:$A$19,0)))</f>
        <v>-</v>
      </c>
    </row>
    <row r="34" spans="1:14" x14ac:dyDescent="0.2">
      <c r="A34" s="96">
        <v>4</v>
      </c>
      <c r="B34" s="80" t="s">
        <v>117</v>
      </c>
      <c r="C34" s="80"/>
      <c r="D34" s="92" t="s">
        <v>19</v>
      </c>
      <c r="E34" s="80"/>
      <c r="F34" s="81" t="s">
        <v>126</v>
      </c>
      <c r="H34" t="str">
        <f t="shared" si="0"/>
        <v>Pendiente</v>
      </c>
      <c r="J34" s="53" t="str">
        <f>IF(H34="Pendiente","-",INDEX('Equipos (cálculos)'!K$2:K$19,MATCH($B34,'Equipos (cálculos)'!$A$2:$A$19,0)))</f>
        <v>-</v>
      </c>
      <c r="K34" s="53" t="str">
        <f>IF(H34="Pendiente","-",INDEX('Equipos (cálculos)'!K$2:K$19,MATCH($F34,'Equipos (cálculos)'!$A$2:$A$19,0)))</f>
        <v>-</v>
      </c>
      <c r="M34" t="str">
        <f>IF(H34="Pendiente","-",INDEX('Equipos (cálculos)'!R$2:R$19,MATCH($B34,'Equipos (cálculos)'!$A$2:$A$19,0)))</f>
        <v>-</v>
      </c>
      <c r="N34" t="str">
        <f>IF(H34="Pendiente","-",INDEX('Equipos (cálculos)'!R$2:R$19,MATCH($F34,'Equipos (cálculos)'!$A$2:$A$19,0)))</f>
        <v>-</v>
      </c>
    </row>
    <row r="35" spans="1:14" x14ac:dyDescent="0.2">
      <c r="A35" s="96">
        <v>4</v>
      </c>
      <c r="B35" s="80" t="s">
        <v>119</v>
      </c>
      <c r="C35" s="80"/>
      <c r="D35" s="92" t="s">
        <v>19</v>
      </c>
      <c r="E35" s="80"/>
      <c r="F35" s="81" t="s">
        <v>128</v>
      </c>
      <c r="H35" t="str">
        <f t="shared" si="0"/>
        <v>Pendiente</v>
      </c>
      <c r="J35" s="53" t="str">
        <f>IF(H35="Pendiente","-",INDEX('Equipos (cálculos)'!K$2:K$19,MATCH($B35,'Equipos (cálculos)'!$A$2:$A$19,0)))</f>
        <v>-</v>
      </c>
      <c r="K35" s="53" t="str">
        <f>IF(H35="Pendiente","-",INDEX('Equipos (cálculos)'!K$2:K$19,MATCH($F35,'Equipos (cálculos)'!$A$2:$A$19,0)))</f>
        <v>-</v>
      </c>
      <c r="M35" t="str">
        <f>IF(H35="Pendiente","-",INDEX('Equipos (cálculos)'!R$2:R$19,MATCH($B35,'Equipos (cálculos)'!$A$2:$A$19,0)))</f>
        <v>-</v>
      </c>
      <c r="N35" t="str">
        <f>IF(H35="Pendiente","-",INDEX('Equipos (cálculos)'!R$2:R$19,MATCH($F35,'Equipos (cálculos)'!$A$2:$A$19,0)))</f>
        <v>-</v>
      </c>
    </row>
    <row r="36" spans="1:14" x14ac:dyDescent="0.2">
      <c r="A36" s="96">
        <v>4</v>
      </c>
      <c r="B36" s="80" t="s">
        <v>121</v>
      </c>
      <c r="C36" s="80"/>
      <c r="D36" s="92" t="s">
        <v>19</v>
      </c>
      <c r="E36" s="80"/>
      <c r="F36" s="81" t="s">
        <v>130</v>
      </c>
      <c r="H36" t="str">
        <f t="shared" si="0"/>
        <v>Pendiente</v>
      </c>
      <c r="J36" s="53" t="str">
        <f>IF(H36="Pendiente","-",INDEX('Equipos (cálculos)'!K$2:K$19,MATCH($B36,'Equipos (cálculos)'!$A$2:$A$19,0)))</f>
        <v>-</v>
      </c>
      <c r="K36" s="53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-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97">
        <v>4</v>
      </c>
      <c r="B37" s="82" t="s">
        <v>127</v>
      </c>
      <c r="C37" s="82"/>
      <c r="D37" s="93" t="s">
        <v>19</v>
      </c>
      <c r="E37" s="82"/>
      <c r="F37" s="83" t="s">
        <v>125</v>
      </c>
      <c r="H37" t="str">
        <f>IF(OR(C37="",E37=""),"Pendiente",IF(C37&gt;E37,"Local",IF(E37&gt;C37,"Visitante",IF(C37=E37,"Empate"))))</f>
        <v>Pendiente</v>
      </c>
      <c r="J37" s="53" t="str">
        <f>IF(H37="Pendiente","-",INDEX('Equipos (cálculos)'!K$2:K$19,MATCH($B37,'Equipos (cálculos)'!$A$2:$A$19,0)))</f>
        <v>-</v>
      </c>
      <c r="K37" s="53" t="str">
        <f>IF(H37="Pendiente","-",INDEX('Equipos (cálculos)'!K$2:K$19,MATCH($F37,'Equipos (cálculos)'!$A$2:$A$19,0)))</f>
        <v>-</v>
      </c>
      <c r="M37" t="str">
        <f>IF(H37="Pendiente","-",INDEX('Equipos (cálculos)'!R$2:R$19,MATCH($B37,'Equipos (cálculos)'!$A$2:$A$19,0)))</f>
        <v>-</v>
      </c>
      <c r="N37" t="str">
        <f>IF(H37="Pendiente","-",INDEX('Equipos (cálculos)'!R$2:R$19,MATCH($F37,'Equipos (cálculos)'!$A$2:$A$19,0)))</f>
        <v>-</v>
      </c>
    </row>
    <row r="38" spans="1:14" x14ac:dyDescent="0.2">
      <c r="A38" s="95">
        <v>5</v>
      </c>
      <c r="B38" s="78" t="s">
        <v>123</v>
      </c>
      <c r="C38" s="78"/>
      <c r="D38" s="91" t="s">
        <v>19</v>
      </c>
      <c r="E38" s="78"/>
      <c r="F38" s="79" t="s">
        <v>116</v>
      </c>
      <c r="H38" t="str">
        <f t="shared" ref="H38:H54" si="1">IF(OR(C38="",E38=""),"Pendiente",IF(C38&gt;E38,"Local",IF(E38&gt;C38,"Visitante",IF(C38=E38,"Empate"))))</f>
        <v>Pendiente</v>
      </c>
      <c r="J38" s="53" t="str">
        <f>IF(H38="Pendiente","-",INDEX('Equipos (cálculos)'!K$2:K$19,MATCH($B38,'Equipos (cálculos)'!$A$2:$A$19,0)))</f>
        <v>-</v>
      </c>
      <c r="K38" s="53" t="str">
        <f>IF(H38="Pendiente","-",INDEX('Equipos (cálculos)'!K$2:K$19,MATCH($F38,'Equipos (cálculos)'!$A$2:$A$19,0)))</f>
        <v>-</v>
      </c>
      <c r="M38" t="str">
        <f>IF(H38="Pendiente","-",INDEX('Equipos (cálculos)'!R$2:R$19,MATCH($B38,'Equipos (cálculos)'!$A$2:$A$19,0)))</f>
        <v>-</v>
      </c>
      <c r="N38" t="str">
        <f>IF(H38="Pendiente","-",INDEX('Equipos (cálculos)'!R$2:R$19,MATCH($F38,'Equipos (cálculos)'!$A$2:$A$19,0)))</f>
        <v>-</v>
      </c>
    </row>
    <row r="39" spans="1:14" x14ac:dyDescent="0.2">
      <c r="A39" s="96">
        <v>5</v>
      </c>
      <c r="B39" s="80" t="s">
        <v>115</v>
      </c>
      <c r="C39" s="80"/>
      <c r="D39" s="92" t="s">
        <v>19</v>
      </c>
      <c r="E39" s="80"/>
      <c r="F39" s="81" t="s">
        <v>118</v>
      </c>
      <c r="H39" t="str">
        <f t="shared" si="1"/>
        <v>Pendiente</v>
      </c>
      <c r="J39" s="53" t="str">
        <f>IF(H39="Pendiente","-",INDEX('Equipos (cálculos)'!K$2:K$19,MATCH($B39,'Equipos (cálculos)'!$A$2:$A$19,0)))</f>
        <v>-</v>
      </c>
      <c r="K39" s="53" t="str">
        <f>IF(H39="Pendiente","-",INDEX('Equipos (cálculos)'!K$2:K$19,MATCH($F39,'Equipos (cálculos)'!$A$2:$A$19,0)))</f>
        <v>-</v>
      </c>
      <c r="M39" t="str">
        <f>IF(H39="Pendiente","-",INDEX('Equipos (cálculos)'!R$2:R$19,MATCH($B39,'Equipos (cálculos)'!$A$2:$A$19,0)))</f>
        <v>-</v>
      </c>
      <c r="N39" t="str">
        <f>IF(H39="Pendiente","-",INDEX('Equipos (cálculos)'!R$2:R$19,MATCH($F39,'Equipos (cálculos)'!$A$2:$A$19,0)))</f>
        <v>-</v>
      </c>
    </row>
    <row r="40" spans="1:14" x14ac:dyDescent="0.2">
      <c r="A40" s="96">
        <v>5</v>
      </c>
      <c r="B40" s="80" t="s">
        <v>114</v>
      </c>
      <c r="C40" s="80"/>
      <c r="D40" s="92" t="s">
        <v>19</v>
      </c>
      <c r="E40" s="80"/>
      <c r="F40" s="81" t="s">
        <v>120</v>
      </c>
      <c r="H40" t="str">
        <f t="shared" si="1"/>
        <v>Pendiente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-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-</v>
      </c>
    </row>
    <row r="41" spans="1:14" x14ac:dyDescent="0.2">
      <c r="A41" s="96">
        <v>5</v>
      </c>
      <c r="B41" s="80" t="s">
        <v>131</v>
      </c>
      <c r="C41" s="80"/>
      <c r="D41" s="92" t="s">
        <v>19</v>
      </c>
      <c r="E41" s="80"/>
      <c r="F41" s="81" t="s">
        <v>122</v>
      </c>
      <c r="H41" t="str">
        <f t="shared" si="1"/>
        <v>Pendiente</v>
      </c>
      <c r="J41" s="53" t="str">
        <f>IF(H41="Pendiente","-",INDEX('Equipos (cálculos)'!K$2:K$19,MATCH($B41,'Equipos (cálculos)'!$A$2:$A$19,0)))</f>
        <v>-</v>
      </c>
      <c r="K41" s="53" t="str">
        <f>IF(H41="Pendiente","-",INDEX('Equipos (cálculos)'!K$2:K$19,MATCH($F41,'Equipos (cálculos)'!$A$2:$A$19,0)))</f>
        <v>-</v>
      </c>
      <c r="M41" t="str">
        <f>IF(H41="Pendiente","-",INDEX('Equipos (cálculos)'!R$2:R$19,MATCH($B41,'Equipos (cálculos)'!$A$2:$A$19,0)))</f>
        <v>-</v>
      </c>
      <c r="N41" t="str">
        <f>IF(H41="Pendiente","-",INDEX('Equipos (cálculos)'!R$2:R$19,MATCH($F41,'Equipos (cálculos)'!$A$2:$A$19,0)))</f>
        <v>-</v>
      </c>
    </row>
    <row r="42" spans="1:14" x14ac:dyDescent="0.2">
      <c r="A42" s="96">
        <v>5</v>
      </c>
      <c r="B42" s="80" t="s">
        <v>124</v>
      </c>
      <c r="C42" s="80"/>
      <c r="D42" s="92" t="s">
        <v>19</v>
      </c>
      <c r="E42" s="80"/>
      <c r="F42" s="81" t="s">
        <v>117</v>
      </c>
      <c r="H42" t="str">
        <f t="shared" si="1"/>
        <v>Pendiente</v>
      </c>
      <c r="J42" s="53" t="str">
        <f>IF(H42="Pendiente","-",INDEX('Equipos (cálculos)'!K$2:K$19,MATCH($B42,'Equipos (cálculos)'!$A$2:$A$19,0)))</f>
        <v>-</v>
      </c>
      <c r="K42" s="53" t="str">
        <f>IF(H42="Pendiente","-",INDEX('Equipos (cálculos)'!K$2:K$19,MATCH($F42,'Equipos (cálculos)'!$A$2:$A$19,0)))</f>
        <v>-</v>
      </c>
      <c r="M42" t="str">
        <f>IF(H42="Pendiente","-",INDEX('Equipos (cálculos)'!R$2:R$19,MATCH($B42,'Equipos (cálculos)'!$A$2:$A$19,0)))</f>
        <v>-</v>
      </c>
      <c r="N42" t="str">
        <f>IF(H42="Pendiente","-",INDEX('Equipos (cálculos)'!R$2:R$19,MATCH($F42,'Equipos (cálculos)'!$A$2:$A$19,0)))</f>
        <v>-</v>
      </c>
    </row>
    <row r="43" spans="1:14" x14ac:dyDescent="0.2">
      <c r="A43" s="96">
        <v>5</v>
      </c>
      <c r="B43" s="80" t="s">
        <v>126</v>
      </c>
      <c r="C43" s="80"/>
      <c r="D43" s="92" t="s">
        <v>19</v>
      </c>
      <c r="E43" s="80"/>
      <c r="F43" s="81" t="s">
        <v>119</v>
      </c>
      <c r="H43" t="str">
        <f t="shared" si="1"/>
        <v>Pendiente</v>
      </c>
      <c r="J43" s="53" t="str">
        <f>IF(H43="Pendiente","-",INDEX('Equipos (cálculos)'!K$2:K$19,MATCH($B43,'Equipos (cálculos)'!$A$2:$A$19,0)))</f>
        <v>-</v>
      </c>
      <c r="K43" s="53" t="str">
        <f>IF(H43="Pendiente","-",INDEX('Equipos (cálculos)'!K$2:K$19,MATCH($F43,'Equipos (cálculos)'!$A$2:$A$19,0)))</f>
        <v>-</v>
      </c>
      <c r="M43" t="str">
        <f>IF(H43="Pendiente","-",INDEX('Equipos (cálculos)'!R$2:R$19,MATCH($B43,'Equipos (cálculos)'!$A$2:$A$19,0)))</f>
        <v>-</v>
      </c>
      <c r="N43" t="str">
        <f>IF(H43="Pendiente","-",INDEX('Equipos (cálculos)'!R$2:R$19,MATCH($F43,'Equipos (cálculos)'!$A$2:$A$19,0)))</f>
        <v>-</v>
      </c>
    </row>
    <row r="44" spans="1:14" x14ac:dyDescent="0.2">
      <c r="A44" s="96">
        <v>5</v>
      </c>
      <c r="B44" s="80" t="s">
        <v>128</v>
      </c>
      <c r="C44" s="80"/>
      <c r="D44" s="92" t="s">
        <v>19</v>
      </c>
      <c r="E44" s="80"/>
      <c r="F44" s="81" t="s">
        <v>121</v>
      </c>
      <c r="H44" t="str">
        <f t="shared" si="1"/>
        <v>Pendiente</v>
      </c>
      <c r="J44" s="53" t="str">
        <f>IF(H44="Pendiente","-",INDEX('Equipos (cálculos)'!K$2:K$19,MATCH($B44,'Equipos (cálculos)'!$A$2:$A$19,0)))</f>
        <v>-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80" t="s">
        <v>130</v>
      </c>
      <c r="C45" s="80"/>
      <c r="D45" s="92" t="s">
        <v>19</v>
      </c>
      <c r="E45" s="80"/>
      <c r="F45" s="81" t="s">
        <v>127</v>
      </c>
      <c r="H45" t="str">
        <f t="shared" si="1"/>
        <v>Pendiente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-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-</v>
      </c>
    </row>
    <row r="46" spans="1:14" ht="17" thickBot="1" x14ac:dyDescent="0.25">
      <c r="A46" s="97">
        <v>5</v>
      </c>
      <c r="B46" s="82" t="s">
        <v>129</v>
      </c>
      <c r="C46" s="82"/>
      <c r="D46" s="93" t="s">
        <v>19</v>
      </c>
      <c r="E46" s="82"/>
      <c r="F46" s="83" t="s">
        <v>125</v>
      </c>
      <c r="H46" t="str">
        <f t="shared" si="1"/>
        <v>Pendiente</v>
      </c>
      <c r="J46" s="53" t="str">
        <f>IF(H46="Pendiente","-",INDEX('Equipos (cálculos)'!K$2:K$19,MATCH($B46,'Equipos (cálculos)'!$A$2:$A$19,0)))</f>
        <v>-</v>
      </c>
      <c r="K46" s="53" t="str">
        <f>IF(H46="Pendiente","-",INDEX('Equipos (cálculos)'!K$2:K$19,MATCH($F46,'Equipos (cálculos)'!$A$2:$A$19,0)))</f>
        <v>-</v>
      </c>
      <c r="M46" t="str">
        <f>IF(H46="Pendiente","-",INDEX('Equipos (cálculos)'!R$2:R$19,MATCH($B46,'Equipos (cálculos)'!$A$2:$A$19,0)))</f>
        <v>-</v>
      </c>
      <c r="N46" t="str">
        <f>IF(H46="Pendiente","-",INDEX('Equipos (cálculos)'!R$2:R$19,MATCH($F46,'Equipos (cálculos)'!$A$2:$A$19,0)))</f>
        <v>-</v>
      </c>
    </row>
    <row r="47" spans="1:14" x14ac:dyDescent="0.2">
      <c r="A47" s="95">
        <v>6</v>
      </c>
      <c r="B47" s="78" t="s">
        <v>116</v>
      </c>
      <c r="C47" s="78"/>
      <c r="D47" s="91" t="s">
        <v>19</v>
      </c>
      <c r="E47" s="78"/>
      <c r="F47" s="79" t="s">
        <v>129</v>
      </c>
      <c r="H47" t="str">
        <f t="shared" si="1"/>
        <v>Pendiente</v>
      </c>
      <c r="J47" s="53" t="str">
        <f>IF(H47="Pendiente","-",INDEX('Equipos (cálculos)'!K$2:K$19,MATCH($B47,'Equipos (cálculos)'!$A$2:$A$19,0)))</f>
        <v>-</v>
      </c>
      <c r="K47" s="53" t="str">
        <f>IF(H47="Pendiente","-",INDEX('Equipos (cálculos)'!K$2:K$19,MATCH($F47,'Equipos (cálculos)'!$A$2:$A$19,0)))</f>
        <v>-</v>
      </c>
      <c r="M47" t="str">
        <f>IF(H47="Pendiente","-",INDEX('Equipos (cálculos)'!R$2:R$19,MATCH($B47,'Equipos (cálculos)'!$A$2:$A$19,0)))</f>
        <v>-</v>
      </c>
      <c r="N47" t="str">
        <f>IF(H47="Pendiente","-",INDEX('Equipos (cálculos)'!R$2:R$19,MATCH($F47,'Equipos (cálculos)'!$A$2:$A$19,0)))</f>
        <v>-</v>
      </c>
    </row>
    <row r="48" spans="1:14" x14ac:dyDescent="0.2">
      <c r="A48" s="96">
        <v>6</v>
      </c>
      <c r="B48" s="80" t="s">
        <v>118</v>
      </c>
      <c r="C48" s="80"/>
      <c r="D48" s="92" t="s">
        <v>19</v>
      </c>
      <c r="E48" s="80"/>
      <c r="F48" s="81" t="s">
        <v>123</v>
      </c>
      <c r="H48" t="str">
        <f t="shared" si="1"/>
        <v>Pendiente</v>
      </c>
      <c r="J48" s="53" t="str">
        <f>IF(H48="Pendiente","-",INDEX('Equipos (cálculos)'!K$2:K$19,MATCH($B48,'Equipos (cálculos)'!$A$2:$A$19,0)))</f>
        <v>-</v>
      </c>
      <c r="K48" s="53" t="str">
        <f>IF(H48="Pendiente","-",INDEX('Equipos (cálculos)'!K$2:K$19,MATCH($F48,'Equipos (cálculos)'!$A$2:$A$19,0)))</f>
        <v>-</v>
      </c>
      <c r="M48" t="str">
        <f>IF(H48="Pendiente","-",INDEX('Equipos (cálculos)'!R$2:R$19,MATCH($B48,'Equipos (cálculos)'!$A$2:$A$19,0)))</f>
        <v>-</v>
      </c>
      <c r="N48" t="str">
        <f>IF(H48="Pendiente","-",INDEX('Equipos (cálculos)'!R$2:R$19,MATCH($F48,'Equipos (cálculos)'!$A$2:$A$19,0)))</f>
        <v>-</v>
      </c>
    </row>
    <row r="49" spans="1:14" x14ac:dyDescent="0.2">
      <c r="A49" s="96">
        <v>6</v>
      </c>
      <c r="B49" s="80" t="s">
        <v>120</v>
      </c>
      <c r="C49" s="80"/>
      <c r="D49" s="92" t="s">
        <v>19</v>
      </c>
      <c r="E49" s="80"/>
      <c r="F49" s="81" t="s">
        <v>115</v>
      </c>
      <c r="H49" t="str">
        <f t="shared" si="1"/>
        <v>Pendiente</v>
      </c>
      <c r="J49" s="53" t="str">
        <f>IF(H49="Pendiente","-",INDEX('Equipos (cálculos)'!K$2:K$19,MATCH($B49,'Equipos (cálculos)'!$A$2:$A$19,0)))</f>
        <v>-</v>
      </c>
      <c r="K49" s="53" t="str">
        <f>IF(H49="Pendiente","-",INDEX('Equipos (cálculos)'!K$2:K$19,MATCH($F49,'Equipos (cálculos)'!$A$2:$A$19,0)))</f>
        <v>-</v>
      </c>
      <c r="M49" t="str">
        <f>IF(H49="Pendiente","-",INDEX('Equipos (cálculos)'!R$2:R$19,MATCH($B49,'Equipos (cálculos)'!$A$2:$A$19,0)))</f>
        <v>-</v>
      </c>
      <c r="N49" t="str">
        <f>IF(H49="Pendiente","-",INDEX('Equipos (cálculos)'!R$2:R$19,MATCH($F49,'Equipos (cálculos)'!$A$2:$A$19,0)))</f>
        <v>-</v>
      </c>
    </row>
    <row r="50" spans="1:14" x14ac:dyDescent="0.2">
      <c r="A50" s="96">
        <v>6</v>
      </c>
      <c r="B50" s="80" t="s">
        <v>122</v>
      </c>
      <c r="C50" s="80"/>
      <c r="D50" s="92" t="s">
        <v>19</v>
      </c>
      <c r="E50" s="80"/>
      <c r="F50" s="81" t="s">
        <v>114</v>
      </c>
      <c r="H50" t="str">
        <f t="shared" si="1"/>
        <v>Pendiente</v>
      </c>
      <c r="J50" s="53" t="str">
        <f>IF(H50="Pendiente","-",INDEX('Equipos (cálculos)'!K$2:K$19,MATCH($B50,'Equipos (cálculos)'!$A$2:$A$19,0)))</f>
        <v>-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-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80" t="s">
        <v>117</v>
      </c>
      <c r="C51" s="80"/>
      <c r="D51" s="92" t="s">
        <v>19</v>
      </c>
      <c r="E51" s="80"/>
      <c r="F51" s="81" t="s">
        <v>131</v>
      </c>
      <c r="H51" t="str">
        <f t="shared" si="1"/>
        <v>Pendiente</v>
      </c>
      <c r="J51" s="53" t="str">
        <f>IF(H51="Pendiente","-",INDEX('Equipos (cálculos)'!K$2:K$19,MATCH($B51,'Equipos (cálculos)'!$A$2:$A$19,0)))</f>
        <v>-</v>
      </c>
      <c r="K51" s="53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-</v>
      </c>
      <c r="N51" t="str">
        <f>IF(H51="Pendiente","-",INDEX('Equipos (cálculos)'!R$2:R$19,MATCH($F51,'Equipos (cálculos)'!$A$2:$A$19,0)))</f>
        <v>-</v>
      </c>
    </row>
    <row r="52" spans="1:14" x14ac:dyDescent="0.2">
      <c r="A52" s="96">
        <v>6</v>
      </c>
      <c r="B52" s="80" t="s">
        <v>119</v>
      </c>
      <c r="C52" s="80"/>
      <c r="D52" s="92" t="s">
        <v>19</v>
      </c>
      <c r="E52" s="80"/>
      <c r="F52" s="81" t="s">
        <v>124</v>
      </c>
      <c r="H52" t="str">
        <f t="shared" si="1"/>
        <v>Pendiente</v>
      </c>
      <c r="J52" s="53" t="str">
        <f>IF(H52="Pendiente","-",INDEX('Equipos (cálculos)'!K$2:K$19,MATCH($B52,'Equipos (cálculos)'!$A$2:$A$19,0)))</f>
        <v>-</v>
      </c>
      <c r="K52" s="53" t="str">
        <f>IF(H52="Pendiente","-",INDEX('Equipos (cálculos)'!K$2:K$19,MATCH($F52,'Equipos (cálculos)'!$A$2:$A$19,0)))</f>
        <v>-</v>
      </c>
      <c r="M52" t="str">
        <f>IF(H52="Pendiente","-",INDEX('Equipos (cálculos)'!R$2:R$19,MATCH($B52,'Equipos (cálculos)'!$A$2:$A$19,0)))</f>
        <v>-</v>
      </c>
      <c r="N52" t="str">
        <f>IF(H52="Pendiente","-",INDEX('Equipos (cálculos)'!R$2:R$19,MATCH($F52,'Equipos (cálculos)'!$A$2:$A$19,0)))</f>
        <v>-</v>
      </c>
    </row>
    <row r="53" spans="1:14" x14ac:dyDescent="0.2">
      <c r="A53" s="96">
        <v>6</v>
      </c>
      <c r="B53" s="80" t="s">
        <v>121</v>
      </c>
      <c r="C53" s="80"/>
      <c r="D53" s="92" t="s">
        <v>19</v>
      </c>
      <c r="E53" s="80"/>
      <c r="F53" s="81" t="s">
        <v>126</v>
      </c>
      <c r="H53" t="str">
        <f t="shared" si="1"/>
        <v>Pendiente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-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-</v>
      </c>
    </row>
    <row r="54" spans="1:14" x14ac:dyDescent="0.2">
      <c r="A54" s="96">
        <v>6</v>
      </c>
      <c r="B54" s="80" t="s">
        <v>127</v>
      </c>
      <c r="C54" s="80"/>
      <c r="D54" s="92" t="s">
        <v>19</v>
      </c>
      <c r="E54" s="80"/>
      <c r="F54" s="81" t="s">
        <v>128</v>
      </c>
      <c r="H54" t="str">
        <f t="shared" si="1"/>
        <v>Pendiente</v>
      </c>
      <c r="J54" s="53" t="str">
        <f>IF(H54="Pendiente","-",INDEX('Equipos (cálculos)'!K$2:K$19,MATCH($B54,'Equipos (cálculos)'!$A$2:$A$19,0)))</f>
        <v>-</v>
      </c>
      <c r="K54" s="53" t="str">
        <f>IF(H54="Pendiente","-",INDEX('Equipos (cálculos)'!K$2:K$19,MATCH($F54,'Equipos (cálculos)'!$A$2:$A$19,0)))</f>
        <v>-</v>
      </c>
      <c r="M54" t="str">
        <f>IF(H54="Pendiente","-",INDEX('Equipos (cálculos)'!R$2:R$19,MATCH($B54,'Equipos (cálculos)'!$A$2:$A$19,0)))</f>
        <v>-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97">
        <v>6</v>
      </c>
      <c r="B55" s="82" t="s">
        <v>125</v>
      </c>
      <c r="C55" s="82"/>
      <c r="D55" s="93" t="s">
        <v>19</v>
      </c>
      <c r="E55" s="82"/>
      <c r="F55" s="83" t="s">
        <v>130</v>
      </c>
      <c r="H55" t="str">
        <f>IF(OR(C55="",E55=""),"Pendiente",IF(C55&gt;E55,"Local",IF(E55&gt;C55,"Visitante",IF(C55=E55,"Empate"))))</f>
        <v>Pendiente</v>
      </c>
      <c r="J55" s="53" t="str">
        <f>IF(H55="Pendiente","-",INDEX('Equipos (cálculos)'!K$2:K$19,MATCH($B55,'Equipos (cálculos)'!$A$2:$A$19,0)))</f>
        <v>-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 t="s">
        <v>116</v>
      </c>
      <c r="C56" s="78"/>
      <c r="D56" s="91" t="s">
        <v>19</v>
      </c>
      <c r="E56" s="78"/>
      <c r="F56" s="79" t="s">
        <v>118</v>
      </c>
      <c r="H56" t="str">
        <f t="shared" ref="H56:H120" si="2">IF(OR(C56="",E56=""),"Pendiente",IF(C56&gt;E56,"Local",IF(E56&gt;C56,"Visitante",IF(C56=E56,"Empate"))))</f>
        <v>Pendiente</v>
      </c>
      <c r="J56" s="53" t="str">
        <f>IF(H56="Pendiente","-",INDEX('Equipos (cálculos)'!K$2:K$19,MATCH($B56,'Equipos (cálculos)'!$A$2:$A$19,0)))</f>
        <v>-</v>
      </c>
      <c r="K56" s="53" t="str">
        <f>IF(H56="Pendiente","-",INDEX('Equipos (cálculos)'!K$2:K$19,MATCH($F56,'Equipos (cálculos)'!$A$2:$A$19,0)))</f>
        <v>-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-</v>
      </c>
    </row>
    <row r="57" spans="1:14" x14ac:dyDescent="0.2">
      <c r="A57" s="96">
        <v>7</v>
      </c>
      <c r="B57" s="80" t="s">
        <v>123</v>
      </c>
      <c r="C57" s="80"/>
      <c r="D57" s="92" t="s">
        <v>19</v>
      </c>
      <c r="E57" s="80"/>
      <c r="F57" s="81" t="s">
        <v>120</v>
      </c>
      <c r="H57" t="str">
        <f t="shared" si="2"/>
        <v>Pendiente</v>
      </c>
      <c r="J57" s="53" t="str">
        <f>IF(H57="Pendiente","-",INDEX('Equipos (cálculos)'!K$2:K$19,MATCH($B57,'Equipos (cálculos)'!$A$2:$A$19,0)))</f>
        <v>-</v>
      </c>
      <c r="K57" s="53" t="str">
        <f>IF(H57="Pendiente","-",INDEX('Equipos (cálculos)'!K$2:K$19,MATCH($F57,'Equipos (cálculos)'!$A$2:$A$19,0)))</f>
        <v>-</v>
      </c>
      <c r="M57" t="str">
        <f>IF(H57="Pendiente","-",INDEX('Equipos (cálculos)'!R$2:R$19,MATCH($B57,'Equipos (cálculos)'!$A$2:$A$19,0)))</f>
        <v>-</v>
      </c>
      <c r="N57" t="str">
        <f>IF(H57="Pendiente","-",INDEX('Equipos (cálculos)'!R$2:R$19,MATCH($F57,'Equipos (cálculos)'!$A$2:$A$19,0)))</f>
        <v>-</v>
      </c>
    </row>
    <row r="58" spans="1:14" x14ac:dyDescent="0.2">
      <c r="A58" s="96">
        <v>7</v>
      </c>
      <c r="B58" s="80" t="s">
        <v>115</v>
      </c>
      <c r="C58" s="80"/>
      <c r="D58" s="92" t="s">
        <v>19</v>
      </c>
      <c r="E58" s="80"/>
      <c r="F58" s="81" t="s">
        <v>122</v>
      </c>
      <c r="H58" t="str">
        <f t="shared" si="2"/>
        <v>Pendiente</v>
      </c>
      <c r="J58" s="53" t="str">
        <f>IF(H58="Pendiente","-",INDEX('Equipos (cálculos)'!K$2:K$19,MATCH($B58,'Equipos (cálculos)'!$A$2:$A$19,0)))</f>
        <v>-</v>
      </c>
      <c r="K58" s="53" t="str">
        <f>IF(H58="Pendiente","-",INDEX('Equipos (cálculos)'!K$2:K$19,MATCH($F58,'Equipos (cálculos)'!$A$2:$A$19,0)))</f>
        <v>-</v>
      </c>
      <c r="M58" t="str">
        <f>IF(H58="Pendiente","-",INDEX('Equipos (cálculos)'!R$2:R$19,MATCH($B58,'Equipos (cálculos)'!$A$2:$A$19,0)))</f>
        <v>-</v>
      </c>
      <c r="N58" t="str">
        <f>IF(H58="Pendiente","-",INDEX('Equipos (cálculos)'!R$2:R$19,MATCH($F58,'Equipos (cálculos)'!$A$2:$A$19,0)))</f>
        <v>-</v>
      </c>
    </row>
    <row r="59" spans="1:14" x14ac:dyDescent="0.2">
      <c r="A59" s="96">
        <v>7</v>
      </c>
      <c r="B59" s="80" t="s">
        <v>114</v>
      </c>
      <c r="C59" s="80"/>
      <c r="D59" s="92" t="s">
        <v>19</v>
      </c>
      <c r="E59" s="80"/>
      <c r="F59" s="81" t="s">
        <v>117</v>
      </c>
      <c r="H59" t="str">
        <f t="shared" si="2"/>
        <v>Pendiente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-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-</v>
      </c>
    </row>
    <row r="60" spans="1:14" x14ac:dyDescent="0.2">
      <c r="A60" s="96">
        <v>7</v>
      </c>
      <c r="B60" s="80" t="s">
        <v>131</v>
      </c>
      <c r="C60" s="80"/>
      <c r="D60" s="92" t="s">
        <v>19</v>
      </c>
      <c r="E60" s="80"/>
      <c r="F60" s="81" t="s">
        <v>119</v>
      </c>
      <c r="H60" t="str">
        <f t="shared" si="2"/>
        <v>Pendiente</v>
      </c>
      <c r="J60" s="53" t="str">
        <f>IF(H60="Pendiente","-",INDEX('Equipos (cálculos)'!K$2:K$19,MATCH($B60,'Equipos (cálculos)'!$A$2:$A$19,0)))</f>
        <v>-</v>
      </c>
      <c r="K60" s="53" t="str">
        <f>IF(H60="Pendiente","-",INDEX('Equipos (cálculos)'!K$2:K$19,MATCH($F60,'Equipos (cálculos)'!$A$2:$A$19,0)))</f>
        <v>-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-</v>
      </c>
    </row>
    <row r="61" spans="1:14" x14ac:dyDescent="0.2">
      <c r="A61" s="96">
        <v>7</v>
      </c>
      <c r="B61" s="80" t="s">
        <v>124</v>
      </c>
      <c r="C61" s="80"/>
      <c r="D61" s="92" t="s">
        <v>19</v>
      </c>
      <c r="E61" s="80"/>
      <c r="F61" s="81" t="s">
        <v>121</v>
      </c>
      <c r="H61" t="str">
        <f t="shared" si="2"/>
        <v>Pendiente</v>
      </c>
      <c r="J61" s="53" t="str">
        <f>IF(H61="Pendiente","-",INDEX('Equipos (cálculos)'!K$2:K$19,MATCH($B61,'Equipos (cálculos)'!$A$2:$A$19,0)))</f>
        <v>-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 t="s">
        <v>126</v>
      </c>
      <c r="C62" s="80"/>
      <c r="D62" s="92" t="s">
        <v>19</v>
      </c>
      <c r="E62" s="80"/>
      <c r="F62" s="81" t="s">
        <v>127</v>
      </c>
      <c r="H62" t="str">
        <f t="shared" si="2"/>
        <v>Pendiente</v>
      </c>
      <c r="J62" s="53" t="str">
        <f>IF(H62="Pendiente","-",INDEX('Equipos (cálculos)'!K$2:K$19,MATCH($B62,'Equipos (cálculos)'!$A$2:$A$19,0)))</f>
        <v>-</v>
      </c>
      <c r="K62" s="53" t="str">
        <f>IF(H62="Pendiente","-",INDEX('Equipos (cálculos)'!K$2:K$19,MATCH($F62,'Equipos (cálculos)'!$A$2:$A$19,0)))</f>
        <v>-</v>
      </c>
      <c r="M62" t="str">
        <f>IF(H62="Pendiente","-",INDEX('Equipos (cálculos)'!R$2:R$19,MATCH($B62,'Equipos (cálculos)'!$A$2:$A$19,0)))</f>
        <v>-</v>
      </c>
      <c r="N62" t="str">
        <f>IF(H62="Pendiente","-",INDEX('Equipos (cálculos)'!R$2:R$19,MATCH($F62,'Equipos (cálculos)'!$A$2:$A$19,0)))</f>
        <v>-</v>
      </c>
    </row>
    <row r="63" spans="1:14" x14ac:dyDescent="0.2">
      <c r="A63" s="96">
        <v>7</v>
      </c>
      <c r="B63" s="80" t="s">
        <v>128</v>
      </c>
      <c r="C63" s="80"/>
      <c r="D63" s="92" t="s">
        <v>19</v>
      </c>
      <c r="E63" s="80"/>
      <c r="F63" s="81" t="s">
        <v>125</v>
      </c>
      <c r="H63" t="str">
        <f t="shared" si="2"/>
        <v>Pendiente</v>
      </c>
      <c r="J63" s="53" t="str">
        <f>IF(H63="Pendiente","-",INDEX('Equipos (cálculos)'!K$2:K$19,MATCH($B63,'Equipos (cálculos)'!$A$2:$A$19,0)))</f>
        <v>-</v>
      </c>
      <c r="K63" s="53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97">
        <v>7</v>
      </c>
      <c r="B64" s="82" t="s">
        <v>129</v>
      </c>
      <c r="C64" s="82"/>
      <c r="D64" s="93" t="s">
        <v>19</v>
      </c>
      <c r="E64" s="82"/>
      <c r="F64" s="83" t="s">
        <v>130</v>
      </c>
      <c r="H64" t="str">
        <f t="shared" si="2"/>
        <v>Pendiente</v>
      </c>
      <c r="J64" s="53" t="str">
        <f>IF(H64="Pendiente","-",INDEX('Equipos (cálculos)'!K$2:K$19,MATCH($B64,'Equipos (cálculos)'!$A$2:$A$19,0)))</f>
        <v>-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-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 t="s">
        <v>118</v>
      </c>
      <c r="C65" s="78"/>
      <c r="D65" s="103" t="s">
        <v>19</v>
      </c>
      <c r="E65" s="78"/>
      <c r="F65" s="79" t="s">
        <v>129</v>
      </c>
      <c r="H65" t="str">
        <f t="shared" si="2"/>
        <v>Pendiente</v>
      </c>
      <c r="J65" s="53" t="str">
        <f>IF(H65="Pendiente","-",INDEX('Equipos (cálculos)'!K$2:K$19,MATCH($B65,'Equipos (cálculos)'!$A$2:$A$19,0)))</f>
        <v>-</v>
      </c>
      <c r="K65" s="53" t="str">
        <f>IF(H65="Pendiente","-",INDEX('Equipos (cálculos)'!K$2:K$19,MATCH($F65,'Equipos (cálculos)'!$A$2:$A$19,0)))</f>
        <v>-</v>
      </c>
      <c r="M65" t="str">
        <f>IF(H65="Pendiente","-",INDEX('Equipos (cálculos)'!R$2:R$19,MATCH($B65,'Equipos (cálculos)'!$A$2:$A$19,0)))</f>
        <v>-</v>
      </c>
      <c r="N65" t="str">
        <f>IF(H65="Pendiente","-",INDEX('Equipos (cálculos)'!R$2:R$19,MATCH($F65,'Equipos (cálculos)'!$A$2:$A$19,0)))</f>
        <v>-</v>
      </c>
    </row>
    <row r="66" spans="1:14" x14ac:dyDescent="0.2">
      <c r="A66" s="96">
        <v>8</v>
      </c>
      <c r="B66" s="80" t="s">
        <v>120</v>
      </c>
      <c r="C66" s="80"/>
      <c r="D66" s="104" t="s">
        <v>19</v>
      </c>
      <c r="E66" s="80"/>
      <c r="F66" s="81" t="s">
        <v>116</v>
      </c>
      <c r="H66" t="str">
        <f t="shared" si="2"/>
        <v>Pendiente</v>
      </c>
      <c r="J66" s="53" t="str">
        <f>IF(H66="Pendiente","-",INDEX('Equipos (cálculos)'!K$2:K$19,MATCH($B66,'Equipos (cálculos)'!$A$2:$A$19,0)))</f>
        <v>-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-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 t="s">
        <v>122</v>
      </c>
      <c r="C67" s="80"/>
      <c r="D67" s="104" t="s">
        <v>19</v>
      </c>
      <c r="E67" s="80"/>
      <c r="F67" s="81" t="s">
        <v>123</v>
      </c>
      <c r="H67" t="str">
        <f t="shared" si="2"/>
        <v>Pendiente</v>
      </c>
      <c r="J67" s="53" t="str">
        <f>IF(H67="Pendiente","-",INDEX('Equipos (cálculos)'!K$2:K$19,MATCH($B67,'Equipos (cálculos)'!$A$2:$A$19,0)))</f>
        <v>-</v>
      </c>
      <c r="K67" s="53" t="str">
        <f>IF(H67="Pendiente","-",INDEX('Equipos (cálculos)'!K$2:K$19,MATCH($F67,'Equipos (cálculos)'!$A$2:$A$19,0)))</f>
        <v>-</v>
      </c>
      <c r="M67" t="str">
        <f>IF(H67="Pendiente","-",INDEX('Equipos (cálculos)'!R$2:R$19,MATCH($B67,'Equipos (cálculos)'!$A$2:$A$19,0)))</f>
        <v>-</v>
      </c>
      <c r="N67" t="str">
        <f>IF(H67="Pendiente","-",INDEX('Equipos (cálculos)'!R$2:R$19,MATCH($F67,'Equipos (cálculos)'!$A$2:$A$19,0)))</f>
        <v>-</v>
      </c>
    </row>
    <row r="68" spans="1:14" x14ac:dyDescent="0.2">
      <c r="A68" s="96">
        <v>8</v>
      </c>
      <c r="B68" s="80" t="s">
        <v>117</v>
      </c>
      <c r="C68" s="80"/>
      <c r="D68" s="104" t="s">
        <v>19</v>
      </c>
      <c r="E68" s="80"/>
      <c r="F68" s="81" t="s">
        <v>115</v>
      </c>
      <c r="H68" t="str">
        <f t="shared" si="2"/>
        <v>Pendiente</v>
      </c>
      <c r="J68" s="53" t="str">
        <f>IF(H68="Pendiente","-",INDEX('Equipos (cálculos)'!K$2:K$19,MATCH($B68,'Equipos (cálculos)'!$A$2:$A$19,0)))</f>
        <v>-</v>
      </c>
      <c r="K68" s="53" t="str">
        <f>IF(H68="Pendiente","-",INDEX('Equipos (cálculos)'!K$2:K$19,MATCH($F68,'Equipos (cálculos)'!$A$2:$A$19,0)))</f>
        <v>-</v>
      </c>
      <c r="M68" t="str">
        <f>IF(H68="Pendiente","-",INDEX('Equipos (cálculos)'!R$2:R$19,MATCH($B68,'Equipos (cálculos)'!$A$2:$A$19,0)))</f>
        <v>-</v>
      </c>
      <c r="N68" t="str">
        <f>IF(H68="Pendiente","-",INDEX('Equipos (cálculos)'!R$2:R$19,MATCH($F68,'Equipos (cálculos)'!$A$2:$A$19,0)))</f>
        <v>-</v>
      </c>
    </row>
    <row r="69" spans="1:14" x14ac:dyDescent="0.2">
      <c r="A69" s="96">
        <v>8</v>
      </c>
      <c r="B69" s="80" t="s">
        <v>119</v>
      </c>
      <c r="C69" s="80"/>
      <c r="D69" s="104" t="s">
        <v>19</v>
      </c>
      <c r="E69" s="80"/>
      <c r="F69" s="81" t="s">
        <v>114</v>
      </c>
      <c r="H69" t="str">
        <f t="shared" si="2"/>
        <v>Pendiente</v>
      </c>
      <c r="J69" s="53" t="str">
        <f>IF(H69="Pendiente","-",INDEX('Equipos (cálculos)'!K$2:K$19,MATCH($B69,'Equipos (cálculos)'!$A$2:$A$19,0)))</f>
        <v>-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-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 t="s">
        <v>121</v>
      </c>
      <c r="C70" s="80"/>
      <c r="D70" s="104" t="s">
        <v>19</v>
      </c>
      <c r="E70" s="80"/>
      <c r="F70" s="81" t="s">
        <v>131</v>
      </c>
      <c r="H70" t="str">
        <f t="shared" si="2"/>
        <v>Pendiente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-</v>
      </c>
    </row>
    <row r="71" spans="1:14" x14ac:dyDescent="0.2">
      <c r="A71" s="96">
        <v>8</v>
      </c>
      <c r="B71" s="80" t="s">
        <v>127</v>
      </c>
      <c r="C71" s="80"/>
      <c r="D71" s="104" t="s">
        <v>19</v>
      </c>
      <c r="E71" s="80"/>
      <c r="F71" s="81" t="s">
        <v>124</v>
      </c>
      <c r="H71" t="str">
        <f t="shared" si="2"/>
        <v>Pendiente</v>
      </c>
      <c r="J71" s="53" t="str">
        <f>IF(H71="Pendiente","-",INDEX('Equipos (cálculos)'!K$2:K$19,MATCH($B71,'Equipos (cálculos)'!$A$2:$A$19,0)))</f>
        <v>-</v>
      </c>
      <c r="K71" s="53" t="str">
        <f>IF(H71="Pendiente","-",INDEX('Equipos (cálculos)'!K$2:K$19,MATCH($F71,'Equipos (cálculos)'!$A$2:$A$19,0)))</f>
        <v>-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 t="s">
        <v>125</v>
      </c>
      <c r="C72" s="80"/>
      <c r="D72" s="104" t="s">
        <v>19</v>
      </c>
      <c r="E72" s="80"/>
      <c r="F72" s="81" t="s">
        <v>126</v>
      </c>
      <c r="H72" t="str">
        <f t="shared" si="2"/>
        <v>Pendiente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-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-</v>
      </c>
    </row>
    <row r="73" spans="1:14" ht="17" thickBot="1" x14ac:dyDescent="0.25">
      <c r="A73" s="97">
        <v>8</v>
      </c>
      <c r="B73" s="82" t="s">
        <v>130</v>
      </c>
      <c r="C73" s="82"/>
      <c r="D73" s="105" t="s">
        <v>19</v>
      </c>
      <c r="E73" s="82"/>
      <c r="F73" s="83" t="s">
        <v>128</v>
      </c>
      <c r="H73" t="str">
        <f t="shared" si="2"/>
        <v>Pendiente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95">
        <v>9</v>
      </c>
      <c r="B74" s="78" t="s">
        <v>118</v>
      </c>
      <c r="C74" s="78"/>
      <c r="D74" s="103" t="s">
        <v>19</v>
      </c>
      <c r="E74" s="78"/>
      <c r="F74" s="79" t="s">
        <v>120</v>
      </c>
      <c r="H74" t="str">
        <f t="shared" si="2"/>
        <v>Pendiente</v>
      </c>
      <c r="J74" s="53" t="str">
        <f>IF(H74="Pendiente","-",INDEX('Equipos (cálculos)'!K$2:K$19,MATCH($B74,'Equipos (cálculos)'!$A$2:$A$19,0)))</f>
        <v>-</v>
      </c>
      <c r="K74" s="53" t="str">
        <f>IF(H74="Pendiente","-",INDEX('Equipos (cálculos)'!K$2:K$19,MATCH($F74,'Equipos (cálculos)'!$A$2:$A$19,0)))</f>
        <v>-</v>
      </c>
      <c r="M74" t="str">
        <f>IF(H74="Pendiente","-",INDEX('Equipos (cálculos)'!R$2:R$19,MATCH($B74,'Equipos (cálculos)'!$A$2:$A$19,0)))</f>
        <v>-</v>
      </c>
      <c r="N74" t="str">
        <f>IF(H74="Pendiente","-",INDEX('Equipos (cálculos)'!R$2:R$19,MATCH($F74,'Equipos (cálculos)'!$A$2:$A$19,0)))</f>
        <v>-</v>
      </c>
    </row>
    <row r="75" spans="1:14" x14ac:dyDescent="0.2">
      <c r="A75" s="96">
        <v>9</v>
      </c>
      <c r="B75" s="80" t="s">
        <v>116</v>
      </c>
      <c r="C75" s="80"/>
      <c r="D75" s="104" t="s">
        <v>19</v>
      </c>
      <c r="E75" s="80"/>
      <c r="F75" s="81" t="s">
        <v>122</v>
      </c>
      <c r="H75" t="str">
        <f t="shared" si="2"/>
        <v>Pendiente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96">
        <v>9</v>
      </c>
      <c r="B76" s="80" t="s">
        <v>123</v>
      </c>
      <c r="C76" s="80"/>
      <c r="D76" s="104" t="s">
        <v>19</v>
      </c>
      <c r="E76" s="80"/>
      <c r="F76" s="81" t="s">
        <v>117</v>
      </c>
      <c r="H76" t="str">
        <f t="shared" si="2"/>
        <v>Pendiente</v>
      </c>
      <c r="J76" s="53" t="str">
        <f>IF(H76="Pendiente","-",INDEX('Equipos (cálculos)'!K$2:K$19,MATCH($B76,'Equipos (cálculos)'!$A$2:$A$19,0)))</f>
        <v>-</v>
      </c>
      <c r="K76" s="53" t="str">
        <f>IF(H76="Pendiente","-",INDEX('Equipos (cálculos)'!K$2:K$19,MATCH($F76,'Equipos (cálculos)'!$A$2:$A$19,0)))</f>
        <v>-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-</v>
      </c>
    </row>
    <row r="77" spans="1:14" x14ac:dyDescent="0.2">
      <c r="A77" s="96">
        <v>9</v>
      </c>
      <c r="B77" s="80" t="s">
        <v>115</v>
      </c>
      <c r="C77" s="80"/>
      <c r="D77" s="104" t="s">
        <v>19</v>
      </c>
      <c r="E77" s="80"/>
      <c r="F77" s="81" t="s">
        <v>119</v>
      </c>
      <c r="H77" t="str">
        <f t="shared" si="2"/>
        <v>Pendiente</v>
      </c>
      <c r="J77" s="53" t="str">
        <f>IF(H77="Pendiente","-",INDEX('Equipos (cálculos)'!K$2:K$19,MATCH($B77,'Equipos (cálculos)'!$A$2:$A$19,0)))</f>
        <v>-</v>
      </c>
      <c r="K77" s="53" t="str">
        <f>IF(H77="Pendiente","-",INDEX('Equipos (cálculos)'!K$2:K$19,MATCH($F77,'Equipos (cálculos)'!$A$2:$A$19,0)))</f>
        <v>-</v>
      </c>
      <c r="M77" t="str">
        <f>IF(H77="Pendiente","-",INDEX('Equipos (cálculos)'!R$2:R$19,MATCH($B77,'Equipos (cálculos)'!$A$2:$A$19,0)))</f>
        <v>-</v>
      </c>
      <c r="N77" t="str">
        <f>IF(H77="Pendiente","-",INDEX('Equipos (cálculos)'!R$2:R$19,MATCH($F77,'Equipos (cálculos)'!$A$2:$A$19,0)))</f>
        <v>-</v>
      </c>
    </row>
    <row r="78" spans="1:14" x14ac:dyDescent="0.2">
      <c r="A78" s="96">
        <v>9</v>
      </c>
      <c r="B78" s="80" t="s">
        <v>114</v>
      </c>
      <c r="C78" s="80"/>
      <c r="D78" s="104" t="s">
        <v>19</v>
      </c>
      <c r="E78" s="80"/>
      <c r="F78" s="81" t="s">
        <v>121</v>
      </c>
      <c r="H78" t="str">
        <f t="shared" si="2"/>
        <v>Pendiente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 t="s">
        <v>131</v>
      </c>
      <c r="C79" s="80"/>
      <c r="D79" s="104" t="s">
        <v>19</v>
      </c>
      <c r="E79" s="80"/>
      <c r="F79" s="81" t="s">
        <v>127</v>
      </c>
      <c r="H79" t="str">
        <f t="shared" si="2"/>
        <v>Pendiente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 t="s">
        <v>124</v>
      </c>
      <c r="C80" s="80"/>
      <c r="D80" s="104" t="s">
        <v>19</v>
      </c>
      <c r="E80" s="80"/>
      <c r="F80" s="81" t="s">
        <v>125</v>
      </c>
      <c r="H80" t="str">
        <f t="shared" si="2"/>
        <v>Pendiente</v>
      </c>
      <c r="J80" s="53" t="str">
        <f>IF(H80="Pendiente","-",INDEX('Equipos (cálculos)'!K$2:K$19,MATCH($B80,'Equipos (cálculos)'!$A$2:$A$19,0)))</f>
        <v>-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 t="s">
        <v>126</v>
      </c>
      <c r="C81" s="80"/>
      <c r="D81" s="104" t="s">
        <v>19</v>
      </c>
      <c r="E81" s="80"/>
      <c r="F81" s="81" t="s">
        <v>130</v>
      </c>
      <c r="H81" t="str">
        <f t="shared" si="2"/>
        <v>Pendiente</v>
      </c>
      <c r="J81" s="53" t="str">
        <f>IF(H81="Pendiente","-",INDEX('Equipos (cálculos)'!K$2:K$19,MATCH($B81,'Equipos (cálculos)'!$A$2:$A$19,0)))</f>
        <v>-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-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 t="s">
        <v>129</v>
      </c>
      <c r="C82" s="82"/>
      <c r="D82" s="105" t="s">
        <v>19</v>
      </c>
      <c r="E82" s="82"/>
      <c r="F82" s="83" t="s">
        <v>128</v>
      </c>
      <c r="H82" t="str">
        <f t="shared" si="2"/>
        <v>Pendiente</v>
      </c>
      <c r="J82" s="53" t="str">
        <f>IF(H82="Pendiente","-",INDEX('Equipos (cálculos)'!K$2:K$19,MATCH($B82,'Equipos (cálculos)'!$A$2:$A$19,0)))</f>
        <v>-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-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 t="s">
        <v>120</v>
      </c>
      <c r="C83" s="78"/>
      <c r="D83" s="103" t="s">
        <v>19</v>
      </c>
      <c r="E83" s="78"/>
      <c r="F83" s="79" t="s">
        <v>129</v>
      </c>
      <c r="H83" t="str">
        <f t="shared" si="2"/>
        <v>Pendiente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 t="s">
        <v>122</v>
      </c>
      <c r="C84" s="80"/>
      <c r="D84" s="104" t="s">
        <v>19</v>
      </c>
      <c r="E84" s="80"/>
      <c r="F84" s="81" t="s">
        <v>118</v>
      </c>
      <c r="H84" t="str">
        <f t="shared" si="2"/>
        <v>Pendiente</v>
      </c>
      <c r="J84" s="53" t="str">
        <f>IF(H84="Pendiente","-",INDEX('Equipos (cálculos)'!K$2:K$19,MATCH($B84,'Equipos (cálculos)'!$A$2:$A$19,0)))</f>
        <v>-</v>
      </c>
      <c r="K84" s="53" t="str">
        <f>IF(H84="Pendiente","-",INDEX('Equipos (cálculos)'!K$2:K$19,MATCH($F84,'Equipos (cálculos)'!$A$2:$A$19,0)))</f>
        <v>-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-</v>
      </c>
    </row>
    <row r="85" spans="1:14" x14ac:dyDescent="0.2">
      <c r="A85" s="96">
        <v>10</v>
      </c>
      <c r="B85" s="80" t="s">
        <v>117</v>
      </c>
      <c r="C85" s="80"/>
      <c r="D85" s="104" t="s">
        <v>19</v>
      </c>
      <c r="E85" s="80"/>
      <c r="F85" s="81" t="s">
        <v>116</v>
      </c>
      <c r="H85" t="str">
        <f t="shared" si="2"/>
        <v>Pendiente</v>
      </c>
      <c r="J85" s="53" t="str">
        <f>IF(H85="Pendiente","-",INDEX('Equipos (cálculos)'!K$2:K$19,MATCH($B85,'Equipos (cálculos)'!$A$2:$A$19,0)))</f>
        <v>-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-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 t="s">
        <v>119</v>
      </c>
      <c r="C86" s="80"/>
      <c r="D86" s="104" t="s">
        <v>19</v>
      </c>
      <c r="E86" s="80"/>
      <c r="F86" s="81" t="s">
        <v>123</v>
      </c>
      <c r="H86" t="str">
        <f t="shared" si="2"/>
        <v>Pendiente</v>
      </c>
      <c r="J86" s="53" t="str">
        <f>IF(H86="Pendiente","-",INDEX('Equipos (cálculos)'!K$2:K$19,MATCH($B86,'Equipos (cálculos)'!$A$2:$A$19,0)))</f>
        <v>-</v>
      </c>
      <c r="K86" s="53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-</v>
      </c>
      <c r="N86" t="str">
        <f>IF(H86="Pendiente","-",INDEX('Equipos (cálculos)'!R$2:R$19,MATCH($F86,'Equipos (cálculos)'!$A$2:$A$19,0)))</f>
        <v>-</v>
      </c>
    </row>
    <row r="87" spans="1:14" x14ac:dyDescent="0.2">
      <c r="A87" s="96">
        <v>10</v>
      </c>
      <c r="B87" s="80" t="s">
        <v>121</v>
      </c>
      <c r="C87" s="80"/>
      <c r="D87" s="104" t="s">
        <v>19</v>
      </c>
      <c r="E87" s="80"/>
      <c r="F87" s="81" t="s">
        <v>115</v>
      </c>
      <c r="H87" t="str">
        <f t="shared" si="2"/>
        <v>Pendiente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-</v>
      </c>
    </row>
    <row r="88" spans="1:14" x14ac:dyDescent="0.2">
      <c r="A88" s="96">
        <v>10</v>
      </c>
      <c r="B88" s="80" t="s">
        <v>127</v>
      </c>
      <c r="C88" s="80"/>
      <c r="D88" s="104" t="s">
        <v>19</v>
      </c>
      <c r="E88" s="80"/>
      <c r="F88" s="81" t="s">
        <v>114</v>
      </c>
      <c r="H88" t="str">
        <f t="shared" si="2"/>
        <v>Pendiente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 t="s">
        <v>125</v>
      </c>
      <c r="C89" s="80"/>
      <c r="D89" s="104" t="s">
        <v>19</v>
      </c>
      <c r="E89" s="80"/>
      <c r="F89" s="81" t="s">
        <v>131</v>
      </c>
      <c r="H89" t="str">
        <f t="shared" si="2"/>
        <v>Pendiente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 t="s">
        <v>130</v>
      </c>
      <c r="C90" s="80"/>
      <c r="D90" s="104" t="s">
        <v>19</v>
      </c>
      <c r="E90" s="80"/>
      <c r="F90" s="81" t="s">
        <v>124</v>
      </c>
      <c r="H90" t="str">
        <f t="shared" si="2"/>
        <v>Pendiente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 t="s">
        <v>128</v>
      </c>
      <c r="C91" s="82"/>
      <c r="D91" s="105" t="s">
        <v>19</v>
      </c>
      <c r="E91" s="82"/>
      <c r="F91" s="83" t="s">
        <v>126</v>
      </c>
      <c r="H91" t="str">
        <f t="shared" si="2"/>
        <v>Pendiente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95">
        <v>11</v>
      </c>
      <c r="B92" s="78" t="s">
        <v>120</v>
      </c>
      <c r="C92" s="78"/>
      <c r="D92" s="103" t="s">
        <v>19</v>
      </c>
      <c r="E92" s="78"/>
      <c r="F92" s="79" t="s">
        <v>122</v>
      </c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 t="s">
        <v>118</v>
      </c>
      <c r="C93" s="80"/>
      <c r="D93" s="104" t="s">
        <v>19</v>
      </c>
      <c r="E93" s="80"/>
      <c r="F93" s="81" t="s">
        <v>117</v>
      </c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 t="s">
        <v>116</v>
      </c>
      <c r="C94" s="80"/>
      <c r="D94" s="104" t="s">
        <v>19</v>
      </c>
      <c r="E94" s="80"/>
      <c r="F94" s="81" t="s">
        <v>119</v>
      </c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 t="s">
        <v>123</v>
      </c>
      <c r="C95" s="80"/>
      <c r="D95" s="104" t="s">
        <v>19</v>
      </c>
      <c r="E95" s="80"/>
      <c r="F95" s="81" t="s">
        <v>121</v>
      </c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 t="s">
        <v>115</v>
      </c>
      <c r="C96" s="80"/>
      <c r="D96" s="104" t="s">
        <v>19</v>
      </c>
      <c r="E96" s="80"/>
      <c r="F96" s="81" t="s">
        <v>127</v>
      </c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 t="s">
        <v>114</v>
      </c>
      <c r="C97" s="80"/>
      <c r="D97" s="104" t="s">
        <v>19</v>
      </c>
      <c r="E97" s="80"/>
      <c r="F97" s="81" t="s">
        <v>125</v>
      </c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 t="s">
        <v>131</v>
      </c>
      <c r="C98" s="80"/>
      <c r="D98" s="104" t="s">
        <v>19</v>
      </c>
      <c r="E98" s="80"/>
      <c r="F98" s="81" t="s">
        <v>130</v>
      </c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x14ac:dyDescent="0.2">
      <c r="A99" s="96">
        <v>11</v>
      </c>
      <c r="B99" s="80" t="s">
        <v>124</v>
      </c>
      <c r="C99" s="80"/>
      <c r="D99" s="104" t="s">
        <v>19</v>
      </c>
      <c r="E99" s="80"/>
      <c r="F99" s="81" t="s">
        <v>128</v>
      </c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ht="17" thickBot="1" x14ac:dyDescent="0.25">
      <c r="A100" s="97">
        <v>11</v>
      </c>
      <c r="B100" s="80" t="s">
        <v>129</v>
      </c>
      <c r="C100" s="80"/>
      <c r="D100" s="104" t="s">
        <v>19</v>
      </c>
      <c r="E100" s="80"/>
      <c r="F100" s="81" t="s">
        <v>126</v>
      </c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5">
        <v>12</v>
      </c>
      <c r="B101" s="107" t="s">
        <v>122</v>
      </c>
      <c r="C101" s="78"/>
      <c r="D101" s="103" t="s">
        <v>19</v>
      </c>
      <c r="E101" s="78"/>
      <c r="F101" s="79" t="s">
        <v>129</v>
      </c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108" t="s">
        <v>117</v>
      </c>
      <c r="C102" s="80"/>
      <c r="D102" s="106" t="s">
        <v>19</v>
      </c>
      <c r="E102" s="80"/>
      <c r="F102" s="81" t="s">
        <v>120</v>
      </c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108" t="s">
        <v>119</v>
      </c>
      <c r="C103" s="80"/>
      <c r="D103" s="106" t="s">
        <v>19</v>
      </c>
      <c r="E103" s="80"/>
      <c r="F103" s="81" t="s">
        <v>118</v>
      </c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108" t="s">
        <v>121</v>
      </c>
      <c r="C104" s="80"/>
      <c r="D104" s="106" t="s">
        <v>19</v>
      </c>
      <c r="E104" s="80"/>
      <c r="F104" s="81" t="s">
        <v>116</v>
      </c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108" t="s">
        <v>127</v>
      </c>
      <c r="C105" s="80"/>
      <c r="D105" s="106" t="s">
        <v>19</v>
      </c>
      <c r="E105" s="80"/>
      <c r="F105" s="81" t="s">
        <v>123</v>
      </c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108" t="s">
        <v>125</v>
      </c>
      <c r="C106" s="80"/>
      <c r="D106" s="106" t="s">
        <v>19</v>
      </c>
      <c r="E106" s="80"/>
      <c r="F106" s="81" t="s">
        <v>115</v>
      </c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108" t="s">
        <v>130</v>
      </c>
      <c r="C107" s="80"/>
      <c r="D107" s="106" t="s">
        <v>19</v>
      </c>
      <c r="E107" s="80"/>
      <c r="F107" s="81" t="s">
        <v>114</v>
      </c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x14ac:dyDescent="0.2">
      <c r="A108" s="96">
        <v>12</v>
      </c>
      <c r="B108" s="108" t="s">
        <v>128</v>
      </c>
      <c r="C108" s="80"/>
      <c r="D108" s="106" t="s">
        <v>19</v>
      </c>
      <c r="E108" s="80"/>
      <c r="F108" s="81" t="s">
        <v>131</v>
      </c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ht="17" thickBot="1" x14ac:dyDescent="0.25">
      <c r="A109" s="97">
        <v>12</v>
      </c>
      <c r="B109" s="109" t="s">
        <v>126</v>
      </c>
      <c r="C109" s="82"/>
      <c r="D109" s="105" t="s">
        <v>19</v>
      </c>
      <c r="E109" s="82"/>
      <c r="F109" s="83" t="s">
        <v>124</v>
      </c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5">
        <v>13</v>
      </c>
      <c r="B110" s="80" t="s">
        <v>122</v>
      </c>
      <c r="C110" s="80"/>
      <c r="D110" s="106" t="s">
        <v>19</v>
      </c>
      <c r="E110" s="80"/>
      <c r="F110" s="81" t="s">
        <v>117</v>
      </c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 t="s">
        <v>120</v>
      </c>
      <c r="C111" s="80"/>
      <c r="D111" s="104" t="s">
        <v>19</v>
      </c>
      <c r="E111" s="80"/>
      <c r="F111" s="81" t="s">
        <v>119</v>
      </c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 t="s">
        <v>118</v>
      </c>
      <c r="C112" s="80"/>
      <c r="D112" s="104" t="s">
        <v>19</v>
      </c>
      <c r="E112" s="80"/>
      <c r="F112" s="81" t="s">
        <v>121</v>
      </c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 t="s">
        <v>116</v>
      </c>
      <c r="C113" s="80"/>
      <c r="D113" s="104" t="s">
        <v>19</v>
      </c>
      <c r="E113" s="80"/>
      <c r="F113" s="81" t="s">
        <v>127</v>
      </c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 t="s">
        <v>123</v>
      </c>
      <c r="C114" s="80"/>
      <c r="D114" s="104" t="s">
        <v>19</v>
      </c>
      <c r="E114" s="80"/>
      <c r="F114" s="81" t="s">
        <v>125</v>
      </c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 t="s">
        <v>115</v>
      </c>
      <c r="C115" s="80"/>
      <c r="D115" s="104" t="s">
        <v>19</v>
      </c>
      <c r="E115" s="80"/>
      <c r="F115" s="81" t="s">
        <v>130</v>
      </c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 t="s">
        <v>114</v>
      </c>
      <c r="C116" s="80"/>
      <c r="D116" s="104" t="s">
        <v>19</v>
      </c>
      <c r="E116" s="80"/>
      <c r="F116" s="81" t="s">
        <v>128</v>
      </c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x14ac:dyDescent="0.2">
      <c r="A117" s="96">
        <v>13</v>
      </c>
      <c r="B117" s="80" t="s">
        <v>131</v>
      </c>
      <c r="C117" s="80"/>
      <c r="D117" s="104" t="s">
        <v>19</v>
      </c>
      <c r="E117" s="80"/>
      <c r="F117" s="81" t="s">
        <v>126</v>
      </c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ht="17" thickBot="1" x14ac:dyDescent="0.25">
      <c r="A118" s="97">
        <v>13</v>
      </c>
      <c r="B118" s="80" t="s">
        <v>129</v>
      </c>
      <c r="C118" s="80"/>
      <c r="D118" s="106" t="s">
        <v>19</v>
      </c>
      <c r="E118" s="80"/>
      <c r="F118" s="81" t="s">
        <v>124</v>
      </c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110">
        <v>14</v>
      </c>
      <c r="B119" s="107" t="s">
        <v>117</v>
      </c>
      <c r="C119" s="78"/>
      <c r="D119" s="103" t="s">
        <v>19</v>
      </c>
      <c r="E119" s="78"/>
      <c r="F119" s="79" t="s">
        <v>129</v>
      </c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4">
        <v>14</v>
      </c>
      <c r="B120" s="108" t="s">
        <v>119</v>
      </c>
      <c r="C120" s="80"/>
      <c r="D120" s="106" t="s">
        <v>19</v>
      </c>
      <c r="E120" s="80"/>
      <c r="F120" s="81" t="s">
        <v>122</v>
      </c>
      <c r="H120" t="str">
        <f t="shared" si="2"/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4">
        <v>14</v>
      </c>
      <c r="B121" s="108" t="s">
        <v>121</v>
      </c>
      <c r="C121" s="80"/>
      <c r="D121" s="106" t="s">
        <v>19</v>
      </c>
      <c r="E121" s="80"/>
      <c r="F121" s="81" t="s">
        <v>120</v>
      </c>
      <c r="H121" t="str">
        <f t="shared" ref="H121:H184" si="3">IF(OR(C121="",E121=""),"Pendiente",IF(C121&gt;E121,"Local",IF(E121&gt;C121,"Visitante",IF(C121=E121,"Empate"))))</f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4">
        <v>14</v>
      </c>
      <c r="B122" s="108" t="s">
        <v>127</v>
      </c>
      <c r="C122" s="80"/>
      <c r="D122" s="106" t="s">
        <v>19</v>
      </c>
      <c r="E122" s="80"/>
      <c r="F122" s="81" t="s">
        <v>118</v>
      </c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4">
        <v>14</v>
      </c>
      <c r="B123" s="108" t="s">
        <v>125</v>
      </c>
      <c r="C123" s="80"/>
      <c r="D123" s="106" t="s">
        <v>19</v>
      </c>
      <c r="E123" s="80"/>
      <c r="F123" s="81" t="s">
        <v>116</v>
      </c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4">
        <v>14</v>
      </c>
      <c r="B124" s="108" t="s">
        <v>130</v>
      </c>
      <c r="C124" s="80"/>
      <c r="D124" s="106" t="s">
        <v>19</v>
      </c>
      <c r="E124" s="80"/>
      <c r="F124" s="81" t="s">
        <v>123</v>
      </c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4">
        <v>14</v>
      </c>
      <c r="B125" s="108" t="s">
        <v>128</v>
      </c>
      <c r="C125" s="80"/>
      <c r="D125" s="106" t="s">
        <v>19</v>
      </c>
      <c r="E125" s="80"/>
      <c r="F125" s="81" t="s">
        <v>115</v>
      </c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x14ac:dyDescent="0.2">
      <c r="A126" s="94">
        <v>14</v>
      </c>
      <c r="B126" s="108" t="s">
        <v>126</v>
      </c>
      <c r="C126" s="80"/>
      <c r="D126" s="106" t="s">
        <v>19</v>
      </c>
      <c r="E126" s="80"/>
      <c r="F126" s="81" t="s">
        <v>114</v>
      </c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ht="17" thickBot="1" x14ac:dyDescent="0.25">
      <c r="A127" s="111">
        <v>14</v>
      </c>
      <c r="B127" s="109" t="s">
        <v>124</v>
      </c>
      <c r="C127" s="82"/>
      <c r="D127" s="105" t="s">
        <v>19</v>
      </c>
      <c r="E127" s="82"/>
      <c r="F127" s="83" t="s">
        <v>131</v>
      </c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5">
        <v>15</v>
      </c>
      <c r="B128" s="80" t="s">
        <v>117</v>
      </c>
      <c r="C128" s="80"/>
      <c r="D128" s="106" t="s">
        <v>19</v>
      </c>
      <c r="E128" s="80"/>
      <c r="F128" s="81" t="s">
        <v>119</v>
      </c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 t="s">
        <v>184</v>
      </c>
      <c r="C129" s="80"/>
      <c r="D129" s="104" t="s">
        <v>19</v>
      </c>
      <c r="E129" s="80"/>
      <c r="F129" s="81" t="s">
        <v>121</v>
      </c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 t="s">
        <v>120</v>
      </c>
      <c r="C130" s="80"/>
      <c r="D130" s="104" t="s">
        <v>19</v>
      </c>
      <c r="E130" s="80"/>
      <c r="F130" s="81" t="s">
        <v>127</v>
      </c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 t="s">
        <v>118</v>
      </c>
      <c r="C131" s="80"/>
      <c r="D131" s="104" t="s">
        <v>19</v>
      </c>
      <c r="E131" s="80"/>
      <c r="F131" s="81" t="s">
        <v>125</v>
      </c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 t="s">
        <v>116</v>
      </c>
      <c r="C132" s="80"/>
      <c r="D132" s="104" t="s">
        <v>19</v>
      </c>
      <c r="E132" s="80"/>
      <c r="F132" s="81" t="s">
        <v>130</v>
      </c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 t="s">
        <v>123</v>
      </c>
      <c r="C133" s="80"/>
      <c r="D133" s="104" t="s">
        <v>19</v>
      </c>
      <c r="E133" s="80"/>
      <c r="F133" s="81" t="s">
        <v>128</v>
      </c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 t="s">
        <v>115</v>
      </c>
      <c r="C134" s="80"/>
      <c r="D134" s="104" t="s">
        <v>19</v>
      </c>
      <c r="E134" s="80"/>
      <c r="F134" s="81" t="s">
        <v>126</v>
      </c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x14ac:dyDescent="0.2">
      <c r="A135" s="96">
        <v>15</v>
      </c>
      <c r="B135" s="80" t="s">
        <v>114</v>
      </c>
      <c r="C135" s="80"/>
      <c r="D135" s="104" t="s">
        <v>19</v>
      </c>
      <c r="E135" s="80"/>
      <c r="F135" s="81" t="s">
        <v>124</v>
      </c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ht="17" thickBot="1" x14ac:dyDescent="0.25">
      <c r="A136" s="97">
        <v>15</v>
      </c>
      <c r="B136" s="82" t="s">
        <v>129</v>
      </c>
      <c r="C136" s="82"/>
      <c r="D136" s="105" t="s">
        <v>19</v>
      </c>
      <c r="E136" s="82"/>
      <c r="F136" s="83" t="s">
        <v>131</v>
      </c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110">
        <v>16</v>
      </c>
      <c r="B137" s="107" t="s">
        <v>129</v>
      </c>
      <c r="C137" s="78"/>
      <c r="D137" s="103" t="s">
        <v>19</v>
      </c>
      <c r="E137" s="78"/>
      <c r="F137" s="79" t="s">
        <v>119</v>
      </c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4">
        <v>16</v>
      </c>
      <c r="B138" s="108" t="s">
        <v>121</v>
      </c>
      <c r="C138" s="80"/>
      <c r="D138" s="106" t="s">
        <v>19</v>
      </c>
      <c r="E138" s="80"/>
      <c r="F138" s="81" t="s">
        <v>117</v>
      </c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4">
        <v>16</v>
      </c>
      <c r="B139" s="108" t="s">
        <v>127</v>
      </c>
      <c r="C139" s="80"/>
      <c r="D139" s="106" t="s">
        <v>19</v>
      </c>
      <c r="E139" s="80"/>
      <c r="F139" s="81" t="s">
        <v>122</v>
      </c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4">
        <v>16</v>
      </c>
      <c r="B140" s="108" t="s">
        <v>125</v>
      </c>
      <c r="C140" s="80"/>
      <c r="D140" s="106" t="s">
        <v>19</v>
      </c>
      <c r="E140" s="80"/>
      <c r="F140" s="81" t="s">
        <v>120</v>
      </c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4">
        <v>16</v>
      </c>
      <c r="B141" s="108" t="s">
        <v>130</v>
      </c>
      <c r="C141" s="80"/>
      <c r="D141" s="106" t="s">
        <v>19</v>
      </c>
      <c r="E141" s="80"/>
      <c r="F141" s="81" t="s">
        <v>118</v>
      </c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4">
        <v>16</v>
      </c>
      <c r="B142" s="108" t="s">
        <v>128</v>
      </c>
      <c r="C142" s="80"/>
      <c r="D142" s="106" t="s">
        <v>19</v>
      </c>
      <c r="E142" s="80"/>
      <c r="F142" s="81" t="s">
        <v>116</v>
      </c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4">
        <v>16</v>
      </c>
      <c r="B143" s="108" t="s">
        <v>126</v>
      </c>
      <c r="C143" s="80"/>
      <c r="D143" s="106" t="s">
        <v>19</v>
      </c>
      <c r="E143" s="80"/>
      <c r="F143" s="81" t="s">
        <v>123</v>
      </c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x14ac:dyDescent="0.2">
      <c r="A144" s="94">
        <v>16</v>
      </c>
      <c r="B144" s="108" t="s">
        <v>124</v>
      </c>
      <c r="C144" s="80"/>
      <c r="D144" s="106" t="s">
        <v>19</v>
      </c>
      <c r="E144" s="80"/>
      <c r="F144" s="81" t="s">
        <v>115</v>
      </c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ht="17" thickBot="1" x14ac:dyDescent="0.25">
      <c r="A145" s="111">
        <v>16</v>
      </c>
      <c r="B145" s="108" t="s">
        <v>131</v>
      </c>
      <c r="C145" s="80"/>
      <c r="D145" s="106" t="s">
        <v>19</v>
      </c>
      <c r="E145" s="80"/>
      <c r="F145" s="81" t="s">
        <v>114</v>
      </c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110">
        <v>17</v>
      </c>
      <c r="B146" s="107" t="s">
        <v>119</v>
      </c>
      <c r="C146" s="78"/>
      <c r="D146" s="103" t="s">
        <v>19</v>
      </c>
      <c r="E146" s="78"/>
      <c r="F146" s="79" t="s">
        <v>121</v>
      </c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4">
        <v>17</v>
      </c>
      <c r="B147" s="108" t="s">
        <v>117</v>
      </c>
      <c r="C147" s="80"/>
      <c r="D147" s="106" t="s">
        <v>19</v>
      </c>
      <c r="E147" s="80"/>
      <c r="F147" s="81" t="s">
        <v>127</v>
      </c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4">
        <v>17</v>
      </c>
      <c r="B148" s="108" t="s">
        <v>122</v>
      </c>
      <c r="C148" s="80"/>
      <c r="D148" s="106" t="s">
        <v>19</v>
      </c>
      <c r="E148" s="80"/>
      <c r="F148" s="81" t="s">
        <v>125</v>
      </c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4">
        <v>17</v>
      </c>
      <c r="B149" s="108" t="s">
        <v>120</v>
      </c>
      <c r="C149" s="80"/>
      <c r="D149" s="106" t="s">
        <v>19</v>
      </c>
      <c r="E149" s="80"/>
      <c r="F149" s="81" t="s">
        <v>130</v>
      </c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4">
        <v>17</v>
      </c>
      <c r="B150" s="108" t="s">
        <v>118</v>
      </c>
      <c r="C150" s="80"/>
      <c r="D150" s="106" t="s">
        <v>19</v>
      </c>
      <c r="E150" s="80"/>
      <c r="F150" s="81" t="s">
        <v>128</v>
      </c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4">
        <v>17</v>
      </c>
      <c r="B151" s="108" t="s">
        <v>116</v>
      </c>
      <c r="C151" s="80"/>
      <c r="D151" s="106" t="s">
        <v>19</v>
      </c>
      <c r="E151" s="80"/>
      <c r="F151" s="81" t="s">
        <v>126</v>
      </c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4">
        <v>17</v>
      </c>
      <c r="B152" s="108" t="s">
        <v>123</v>
      </c>
      <c r="C152" s="80"/>
      <c r="D152" s="106" t="s">
        <v>19</v>
      </c>
      <c r="E152" s="80"/>
      <c r="F152" s="81" t="s">
        <v>124</v>
      </c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x14ac:dyDescent="0.2">
      <c r="A153" s="94">
        <v>17</v>
      </c>
      <c r="B153" s="108" t="s">
        <v>115</v>
      </c>
      <c r="C153" s="80"/>
      <c r="D153" s="106" t="s">
        <v>19</v>
      </c>
      <c r="E153" s="80"/>
      <c r="F153" s="81" t="s">
        <v>131</v>
      </c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ht="17" thickBot="1" x14ac:dyDescent="0.25">
      <c r="A154" s="111">
        <v>17</v>
      </c>
      <c r="B154" s="109" t="s">
        <v>114</v>
      </c>
      <c r="C154" s="82"/>
      <c r="D154" s="105" t="s">
        <v>19</v>
      </c>
      <c r="E154" s="82"/>
      <c r="F154" s="83" t="s">
        <v>129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5">
        <v>18</v>
      </c>
      <c r="B155" s="80" t="s">
        <v>115</v>
      </c>
      <c r="C155" s="80"/>
      <c r="D155" s="106" t="s">
        <v>19</v>
      </c>
      <c r="E155" s="80"/>
      <c r="F155" s="81" t="s">
        <v>114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116</v>
      </c>
      <c r="C156" s="80"/>
      <c r="D156" s="104" t="s">
        <v>19</v>
      </c>
      <c r="E156" s="80"/>
      <c r="F156" s="81" t="s">
        <v>124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117</v>
      </c>
      <c r="C157" s="80"/>
      <c r="D157" s="104" t="s">
        <v>19</v>
      </c>
      <c r="E157" s="80"/>
      <c r="F157" s="81" t="s">
        <v>125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118</v>
      </c>
      <c r="C158" s="80"/>
      <c r="D158" s="104" t="s">
        <v>19</v>
      </c>
      <c r="E158" s="80"/>
      <c r="F158" s="81" t="s">
        <v>126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119</v>
      </c>
      <c r="C159" s="80"/>
      <c r="D159" s="104" t="s">
        <v>19</v>
      </c>
      <c r="E159" s="80"/>
      <c r="F159" s="81" t="s">
        <v>127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120</v>
      </c>
      <c r="C160" s="80"/>
      <c r="D160" s="104" t="s">
        <v>19</v>
      </c>
      <c r="E160" s="80"/>
      <c r="F160" s="81" t="s">
        <v>128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121</v>
      </c>
      <c r="C161" s="80"/>
      <c r="D161" s="104" t="s">
        <v>19</v>
      </c>
      <c r="E161" s="80"/>
      <c r="F161" s="81" t="s">
        <v>129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x14ac:dyDescent="0.2">
      <c r="A162" s="96">
        <v>18</v>
      </c>
      <c r="B162" s="80" t="s">
        <v>122</v>
      </c>
      <c r="C162" s="80"/>
      <c r="D162" s="104" t="s">
        <v>19</v>
      </c>
      <c r="E162" s="80"/>
      <c r="F162" s="81" t="s">
        <v>130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ht="17" thickBot="1" x14ac:dyDescent="0.25">
      <c r="A163" s="96">
        <v>18</v>
      </c>
      <c r="B163" s="80" t="s">
        <v>123</v>
      </c>
      <c r="C163" s="80"/>
      <c r="D163" s="105" t="s">
        <v>19</v>
      </c>
      <c r="E163" s="80"/>
      <c r="F163" s="81" t="s">
        <v>131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5">
        <v>19</v>
      </c>
      <c r="B164" s="85" t="s">
        <v>128</v>
      </c>
      <c r="C164" s="78"/>
      <c r="D164" s="103" t="s">
        <v>19</v>
      </c>
      <c r="E164" s="78"/>
      <c r="F164" s="86" t="s">
        <v>122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131</v>
      </c>
      <c r="C165" s="80"/>
      <c r="D165" s="104" t="s">
        <v>19</v>
      </c>
      <c r="E165" s="80"/>
      <c r="F165" s="88" t="s">
        <v>116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125</v>
      </c>
      <c r="C166" s="80"/>
      <c r="D166" s="104" t="s">
        <v>19</v>
      </c>
      <c r="E166" s="80"/>
      <c r="F166" s="88" t="s">
        <v>119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129</v>
      </c>
      <c r="C167" s="80"/>
      <c r="D167" s="104" t="s">
        <v>19</v>
      </c>
      <c r="E167" s="80"/>
      <c r="F167" s="88" t="s">
        <v>115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126</v>
      </c>
      <c r="C168" s="80"/>
      <c r="D168" s="104" t="s">
        <v>19</v>
      </c>
      <c r="E168" s="80"/>
      <c r="F168" s="88" t="s">
        <v>120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114</v>
      </c>
      <c r="C169" s="80"/>
      <c r="D169" s="104" t="s">
        <v>19</v>
      </c>
      <c r="E169" s="80"/>
      <c r="F169" s="88" t="s">
        <v>123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124</v>
      </c>
      <c r="C170" s="80"/>
      <c r="D170" s="104" t="s">
        <v>19</v>
      </c>
      <c r="E170" s="80"/>
      <c r="F170" s="88" t="s">
        <v>118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x14ac:dyDescent="0.2">
      <c r="A171" s="96">
        <v>19</v>
      </c>
      <c r="B171" s="87" t="s">
        <v>127</v>
      </c>
      <c r="C171" s="80"/>
      <c r="D171" s="104" t="s">
        <v>19</v>
      </c>
      <c r="E171" s="80"/>
      <c r="F171" s="88" t="s">
        <v>121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ht="17" thickBot="1" x14ac:dyDescent="0.25">
      <c r="A172" s="97">
        <v>19</v>
      </c>
      <c r="B172" s="89" t="s">
        <v>130</v>
      </c>
      <c r="C172" s="82"/>
      <c r="D172" s="105" t="s">
        <v>19</v>
      </c>
      <c r="E172" s="82"/>
      <c r="F172" s="90" t="s">
        <v>117</v>
      </c>
      <c r="H172" t="str">
        <f t="shared" si="3"/>
        <v>Pendiente</v>
      </c>
      <c r="J172" s="53" t="str">
        <f>IF(H172="Pendiente","-",INDEX('Equipos (cálculos)'!K$2:K$19,MATCH($B172,'Equipos (cálculos)'!$A$2:$A$19,0)))</f>
        <v>-</v>
      </c>
      <c r="K172" s="53" t="str">
        <f>IF(H172="Pendiente","-",INDEX('Equipos (cálculos)'!K$2:K$19,MATCH($F172,'Equipos (cálculos)'!$A$2:$A$19,0)))</f>
        <v>-</v>
      </c>
      <c r="M172" t="str">
        <f>IF(H172="Pendiente","-",INDEX('Equipos (cálculos)'!R$2:R$19,MATCH($B172,'Equipos (cálculos)'!$A$2:$A$19,0)))</f>
        <v>-</v>
      </c>
      <c r="N172" t="str">
        <f>IF(H172="Pendiente","-",INDEX('Equipos (cálculos)'!R$2:R$19,MATCH($F172,'Equipos (cálculos)'!$A$2:$A$19,0)))</f>
        <v>-</v>
      </c>
    </row>
    <row r="173" spans="1:14" x14ac:dyDescent="0.2">
      <c r="A173" s="95">
        <v>20</v>
      </c>
      <c r="B173" s="78" t="s">
        <v>116</v>
      </c>
      <c r="C173" s="78"/>
      <c r="D173" s="103" t="s">
        <v>19</v>
      </c>
      <c r="E173" s="78"/>
      <c r="F173" s="79" t="s">
        <v>114</v>
      </c>
      <c r="H173" t="str">
        <f t="shared" si="3"/>
        <v>Pendiente</v>
      </c>
      <c r="J173" s="53" t="str">
        <f>IF(H173="Pendiente","-",INDEX('Equipos (cálculos)'!K$2:K$19,MATCH($B173,'Equipos (cálculos)'!$A$2:$A$19,0)))</f>
        <v>-</v>
      </c>
      <c r="K173" s="53" t="str">
        <f>IF(H173="Pendiente","-",INDEX('Equipos (cálculos)'!K$2:K$19,MATCH($F173,'Equipos (cálculos)'!$A$2:$A$19,0)))</f>
        <v>-</v>
      </c>
      <c r="M173" t="str">
        <f>IF(H173="Pendiente","-",INDEX('Equipos (cálculos)'!R$2:R$19,MATCH($B173,'Equipos (cálculos)'!$A$2:$A$19,0)))</f>
        <v>-</v>
      </c>
      <c r="N173" t="str">
        <f>IF(H173="Pendiente","-",INDEX('Equipos (cálculos)'!R$2:R$19,MATCH($F173,'Equipos (cálculos)'!$A$2:$A$19,0)))</f>
        <v>-</v>
      </c>
    </row>
    <row r="174" spans="1:14" x14ac:dyDescent="0.2">
      <c r="A174" s="96">
        <v>20</v>
      </c>
      <c r="B174" s="80" t="s">
        <v>123</v>
      </c>
      <c r="C174" s="80"/>
      <c r="D174" s="104" t="s">
        <v>19</v>
      </c>
      <c r="E174" s="80"/>
      <c r="F174" s="81" t="s">
        <v>115</v>
      </c>
      <c r="H174" t="str">
        <f t="shared" si="3"/>
        <v>Pendiente</v>
      </c>
      <c r="J174" s="53" t="str">
        <f>IF(H174="Pendiente","-",INDEX('Equipos (cálculos)'!K$2:K$19,MATCH($B174,'Equipos (cálculos)'!$A$2:$A$19,0)))</f>
        <v>-</v>
      </c>
      <c r="K174" s="53" t="str">
        <f>IF(H174="Pendiente","-",INDEX('Equipos (cálculos)'!K$2:K$19,MATCH($F174,'Equipos (cálculos)'!$A$2:$A$19,0)))</f>
        <v>-</v>
      </c>
      <c r="M174" t="str">
        <f>IF(H174="Pendiente","-",INDEX('Equipos (cálculos)'!R$2:R$19,MATCH($B174,'Equipos (cálculos)'!$A$2:$A$19,0)))</f>
        <v>-</v>
      </c>
      <c r="N174" t="str">
        <f>IF(H174="Pendiente","-",INDEX('Equipos (cálculos)'!R$2:R$19,MATCH($F174,'Equipos (cálculos)'!$A$2:$A$19,0)))</f>
        <v>-</v>
      </c>
    </row>
    <row r="175" spans="1:14" x14ac:dyDescent="0.2">
      <c r="A175" s="96">
        <v>20</v>
      </c>
      <c r="B175" s="80" t="s">
        <v>120</v>
      </c>
      <c r="C175" s="80"/>
      <c r="D175" s="104" t="s">
        <v>19</v>
      </c>
      <c r="E175" s="80"/>
      <c r="F175" s="81" t="s">
        <v>124</v>
      </c>
      <c r="H175" t="str">
        <f t="shared" si="3"/>
        <v>Pendiente</v>
      </c>
      <c r="J175" s="53" t="str">
        <f>IF(H175="Pendiente","-",INDEX('Equipos (cálculos)'!K$2:K$19,MATCH($B175,'Equipos (cálculos)'!$A$2:$A$19,0)))</f>
        <v>-</v>
      </c>
      <c r="K175" s="53" t="str">
        <f>IF(H175="Pendiente","-",INDEX('Equipos (cálculos)'!K$2:K$19,MATCH($F175,'Equipos (cálculos)'!$A$2:$A$19,0)))</f>
        <v>-</v>
      </c>
      <c r="M175" t="str">
        <f>IF(H175="Pendiente","-",INDEX('Equipos (cálculos)'!R$2:R$19,MATCH($B175,'Equipos (cálculos)'!$A$2:$A$19,0)))</f>
        <v>-</v>
      </c>
      <c r="N175" t="str">
        <f>IF(H175="Pendiente","-",INDEX('Equipos (cálculos)'!R$2:R$19,MATCH($F175,'Equipos (cálculos)'!$A$2:$A$19,0)))</f>
        <v>-</v>
      </c>
    </row>
    <row r="176" spans="1:14" x14ac:dyDescent="0.2">
      <c r="A176" s="96">
        <v>20</v>
      </c>
      <c r="B176" s="80" t="s">
        <v>122</v>
      </c>
      <c r="C176" s="80"/>
      <c r="D176" s="104" t="s">
        <v>19</v>
      </c>
      <c r="E176" s="80"/>
      <c r="F176" s="81" t="s">
        <v>126</v>
      </c>
      <c r="H176" t="str">
        <f t="shared" si="3"/>
        <v>Pendiente</v>
      </c>
      <c r="J176" s="53" t="str">
        <f>IF(H176="Pendiente","-",INDEX('Equipos (cálculos)'!K$2:K$19,MATCH($B176,'Equipos (cálculos)'!$A$2:$A$19,0)))</f>
        <v>-</v>
      </c>
      <c r="K176" s="53" t="str">
        <f>IF(H176="Pendiente","-",INDEX('Equipos (cálculos)'!K$2:K$19,MATCH($F176,'Equipos (cálculos)'!$A$2:$A$19,0)))</f>
        <v>-</v>
      </c>
      <c r="M176" t="str">
        <f>IF(H176="Pendiente","-",INDEX('Equipos (cálculos)'!R$2:R$19,MATCH($B176,'Equipos (cálculos)'!$A$2:$A$19,0)))</f>
        <v>-</v>
      </c>
      <c r="N176" t="str">
        <f>IF(H176="Pendiente","-",INDEX('Equipos (cálculos)'!R$2:R$19,MATCH($F176,'Equipos (cálculos)'!$A$2:$A$19,0)))</f>
        <v>-</v>
      </c>
    </row>
    <row r="177" spans="1:14" x14ac:dyDescent="0.2">
      <c r="A177" s="96">
        <v>20</v>
      </c>
      <c r="B177" s="80" t="s">
        <v>117</v>
      </c>
      <c r="C177" s="80"/>
      <c r="D177" s="104" t="s">
        <v>19</v>
      </c>
      <c r="E177" s="80"/>
      <c r="F177" s="81" t="s">
        <v>128</v>
      </c>
      <c r="H177" t="str">
        <f t="shared" si="3"/>
        <v>Pendiente</v>
      </c>
      <c r="J177" s="53" t="str">
        <f>IF(H177="Pendiente","-",INDEX('Equipos (cálculos)'!K$2:K$19,MATCH($B177,'Equipos (cálculos)'!$A$2:$A$19,0)))</f>
        <v>-</v>
      </c>
      <c r="K177" s="53" t="str">
        <f>IF(H177="Pendiente","-",INDEX('Equipos (cálculos)'!K$2:K$19,MATCH($F177,'Equipos (cálculos)'!$A$2:$A$19,0)))</f>
        <v>-</v>
      </c>
      <c r="M177" t="str">
        <f>IF(H177="Pendiente","-",INDEX('Equipos (cálculos)'!R$2:R$19,MATCH($B177,'Equipos (cálculos)'!$A$2:$A$19,0)))</f>
        <v>-</v>
      </c>
      <c r="N177" t="str">
        <f>IF(H177="Pendiente","-",INDEX('Equipos (cálculos)'!R$2:R$19,MATCH($F177,'Equipos (cálculos)'!$A$2:$A$19,0)))</f>
        <v>-</v>
      </c>
    </row>
    <row r="178" spans="1:14" x14ac:dyDescent="0.2">
      <c r="A178" s="96">
        <v>20</v>
      </c>
      <c r="B178" s="80" t="s">
        <v>119</v>
      </c>
      <c r="C178" s="80"/>
      <c r="D178" s="104" t="s">
        <v>19</v>
      </c>
      <c r="E178" s="80"/>
      <c r="F178" s="81" t="s">
        <v>130</v>
      </c>
      <c r="H178" t="str">
        <f t="shared" si="3"/>
        <v>Pendiente</v>
      </c>
      <c r="J178" s="53" t="str">
        <f>IF(H178="Pendiente","-",INDEX('Equipos (cálculos)'!K$2:K$19,MATCH($B178,'Equipos (cálculos)'!$A$2:$A$19,0)))</f>
        <v>-</v>
      </c>
      <c r="K178" s="53" t="str">
        <f>IF(H178="Pendiente","-",INDEX('Equipos (cálculos)'!K$2:K$19,MATCH($F178,'Equipos (cálculos)'!$A$2:$A$19,0)))</f>
        <v>-</v>
      </c>
      <c r="M178" t="str">
        <f>IF(H178="Pendiente","-",INDEX('Equipos (cálculos)'!R$2:R$19,MATCH($B178,'Equipos (cálculos)'!$A$2:$A$19,0)))</f>
        <v>-</v>
      </c>
      <c r="N178" t="str">
        <f>IF(H178="Pendiente","-",INDEX('Equipos (cálculos)'!R$2:R$19,MATCH($F178,'Equipos (cálculos)'!$A$2:$A$19,0)))</f>
        <v>-</v>
      </c>
    </row>
    <row r="179" spans="1:14" x14ac:dyDescent="0.2">
      <c r="A179" s="96">
        <v>20</v>
      </c>
      <c r="B179" s="80" t="s">
        <v>121</v>
      </c>
      <c r="C179" s="80"/>
      <c r="D179" s="104" t="s">
        <v>19</v>
      </c>
      <c r="E179" s="80"/>
      <c r="F179" s="81" t="s">
        <v>125</v>
      </c>
      <c r="H179" t="str">
        <f t="shared" si="3"/>
        <v>Pendiente</v>
      </c>
      <c r="J179" s="53" t="str">
        <f>IF(H179="Pendiente","-",INDEX('Equipos (cálculos)'!K$2:K$19,MATCH($B179,'Equipos (cálculos)'!$A$2:$A$19,0)))</f>
        <v>-</v>
      </c>
      <c r="K179" s="53" t="str">
        <f>IF(H179="Pendiente","-",INDEX('Equipos (cálculos)'!K$2:K$19,MATCH($F179,'Equipos (cálculos)'!$A$2:$A$19,0)))</f>
        <v>-</v>
      </c>
      <c r="M179" t="str">
        <f>IF(H179="Pendiente","-",INDEX('Equipos (cálculos)'!R$2:R$19,MATCH($B179,'Equipos (cálculos)'!$A$2:$A$19,0)))</f>
        <v>-</v>
      </c>
      <c r="N179" t="str">
        <f>IF(H179="Pendiente","-",INDEX('Equipos (cálculos)'!R$2:R$19,MATCH($F179,'Equipos (cálculos)'!$A$2:$A$19,0)))</f>
        <v>-</v>
      </c>
    </row>
    <row r="180" spans="1:14" x14ac:dyDescent="0.2">
      <c r="A180" s="96">
        <v>20</v>
      </c>
      <c r="B180" s="80" t="s">
        <v>127</v>
      </c>
      <c r="C180" s="80"/>
      <c r="D180" s="104" t="s">
        <v>19</v>
      </c>
      <c r="E180" s="80"/>
      <c r="F180" s="81" t="s">
        <v>129</v>
      </c>
      <c r="H180" t="str">
        <f t="shared" si="3"/>
        <v>Pendiente</v>
      </c>
      <c r="J180" s="53" t="str">
        <f>IF(H180="Pendiente","-",INDEX('Equipos (cálculos)'!K$2:K$19,MATCH($B180,'Equipos (cálculos)'!$A$2:$A$19,0)))</f>
        <v>-</v>
      </c>
      <c r="K180" s="53" t="str">
        <f>IF(H180="Pendiente","-",INDEX('Equipos (cálculos)'!K$2:K$19,MATCH($F180,'Equipos (cálculos)'!$A$2:$A$19,0)))</f>
        <v>-</v>
      </c>
      <c r="M180" t="str">
        <f>IF(H180="Pendiente","-",INDEX('Equipos (cálculos)'!R$2:R$19,MATCH($B180,'Equipos (cálculos)'!$A$2:$A$19,0)))</f>
        <v>-</v>
      </c>
      <c r="N180" t="str">
        <f>IF(H180="Pendiente","-",INDEX('Equipos (cálculos)'!R$2:R$19,MATCH($F180,'Equipos (cálculos)'!$A$2:$A$19,0)))</f>
        <v>-</v>
      </c>
    </row>
    <row r="181" spans="1:14" ht="17" thickBot="1" x14ac:dyDescent="0.25">
      <c r="A181" s="97">
        <v>20</v>
      </c>
      <c r="B181" s="82" t="s">
        <v>118</v>
      </c>
      <c r="C181" s="82"/>
      <c r="D181" s="105" t="s">
        <v>19</v>
      </c>
      <c r="E181" s="82"/>
      <c r="F181" s="83" t="s">
        <v>131</v>
      </c>
      <c r="H181" t="str">
        <f t="shared" si="3"/>
        <v>Pendiente</v>
      </c>
      <c r="J181" s="53" t="str">
        <f>IF(H181="Pendiente","-",INDEX('Equipos (cálculos)'!K$2:K$19,MATCH($B181,'Equipos (cálculos)'!$A$2:$A$19,0)))</f>
        <v>-</v>
      </c>
      <c r="K181" s="53" t="str">
        <f>IF(H181="Pendiente","-",INDEX('Equipos (cálculos)'!K$2:K$19,MATCH($F181,'Equipos (cálculos)'!$A$2:$A$19,0)))</f>
        <v>-</v>
      </c>
      <c r="M181" t="str">
        <f>IF(H181="Pendiente","-",INDEX('Equipos (cálculos)'!R$2:R$19,MATCH($B181,'Equipos (cálculos)'!$A$2:$A$19,0)))</f>
        <v>-</v>
      </c>
      <c r="N181" t="str">
        <f>IF(H181="Pendiente","-",INDEX('Equipos (cálculos)'!R$2:R$19,MATCH($F181,'Equipos (cálculos)'!$A$2:$A$19,0)))</f>
        <v>-</v>
      </c>
    </row>
    <row r="182" spans="1:14" x14ac:dyDescent="0.2">
      <c r="A182" s="95">
        <v>21</v>
      </c>
      <c r="B182" s="78" t="s">
        <v>129</v>
      </c>
      <c r="C182" s="78"/>
      <c r="D182" s="103" t="s">
        <v>19</v>
      </c>
      <c r="E182" s="78"/>
      <c r="F182" s="79" t="s">
        <v>123</v>
      </c>
      <c r="H182" t="str">
        <f t="shared" si="3"/>
        <v>Pendiente</v>
      </c>
      <c r="J182" s="53" t="str">
        <f>IF(H182="Pendiente","-",INDEX('Equipos (cálculos)'!K$2:K$19,MATCH($B182,'Equipos (cálculos)'!$A$2:$A$19,0)))</f>
        <v>-</v>
      </c>
      <c r="K182" s="53" t="str">
        <f>IF(H182="Pendiente","-",INDEX('Equipos (cálculos)'!K$2:K$19,MATCH($F182,'Equipos (cálculos)'!$A$2:$A$19,0)))</f>
        <v>-</v>
      </c>
      <c r="M182" t="str">
        <f>IF(H182="Pendiente","-",INDEX('Equipos (cálculos)'!R$2:R$19,MATCH($B182,'Equipos (cálculos)'!$A$2:$A$19,0)))</f>
        <v>-</v>
      </c>
      <c r="N182" t="str">
        <f>IF(H182="Pendiente","-",INDEX('Equipos (cálculos)'!R$2:R$19,MATCH($F182,'Equipos (cálculos)'!$A$2:$A$19,0)))</f>
        <v>-</v>
      </c>
    </row>
    <row r="183" spans="1:14" x14ac:dyDescent="0.2">
      <c r="A183" s="96">
        <v>21</v>
      </c>
      <c r="B183" s="80" t="s">
        <v>115</v>
      </c>
      <c r="C183" s="80"/>
      <c r="D183" s="104" t="s">
        <v>19</v>
      </c>
      <c r="E183" s="80"/>
      <c r="F183" s="81" t="s">
        <v>116</v>
      </c>
      <c r="H183" t="str">
        <f t="shared" si="3"/>
        <v>Pendiente</v>
      </c>
      <c r="J183" s="53" t="str">
        <f>IF(H183="Pendiente","-",INDEX('Equipos (cálculos)'!K$2:K$19,MATCH($B183,'Equipos (cálculos)'!$A$2:$A$19,0)))</f>
        <v>-</v>
      </c>
      <c r="K183" s="53" t="str">
        <f>IF(H183="Pendiente","-",INDEX('Equipos (cálculos)'!K$2:K$19,MATCH($F183,'Equipos (cálculos)'!$A$2:$A$19,0)))</f>
        <v>-</v>
      </c>
      <c r="M183" t="str">
        <f>IF(H183="Pendiente","-",INDEX('Equipos (cálculos)'!R$2:R$19,MATCH($B183,'Equipos (cálculos)'!$A$2:$A$19,0)))</f>
        <v>-</v>
      </c>
      <c r="N183" t="str">
        <f>IF(H183="Pendiente","-",INDEX('Equipos (cálculos)'!R$2:R$19,MATCH($F183,'Equipos (cálculos)'!$A$2:$A$19,0)))</f>
        <v>-</v>
      </c>
    </row>
    <row r="184" spans="1:14" x14ac:dyDescent="0.2">
      <c r="A184" s="96">
        <v>21</v>
      </c>
      <c r="B184" s="80" t="s">
        <v>114</v>
      </c>
      <c r="C184" s="80"/>
      <c r="D184" s="104" t="s">
        <v>19</v>
      </c>
      <c r="E184" s="80"/>
      <c r="F184" s="81" t="s">
        <v>118</v>
      </c>
      <c r="H184" t="str">
        <f t="shared" si="3"/>
        <v>Pendiente</v>
      </c>
      <c r="J184" s="53" t="str">
        <f>IF(H184="Pendiente","-",INDEX('Equipos (cálculos)'!K$2:K$19,MATCH($B184,'Equipos (cálculos)'!$A$2:$A$19,0)))</f>
        <v>-</v>
      </c>
      <c r="K184" s="53" t="str">
        <f>IF(H184="Pendiente","-",INDEX('Equipos (cálculos)'!K$2:K$19,MATCH($F184,'Equipos (cálculos)'!$A$2:$A$19,0)))</f>
        <v>-</v>
      </c>
      <c r="M184" t="str">
        <f>IF(H184="Pendiente","-",INDEX('Equipos (cálculos)'!R$2:R$19,MATCH($B184,'Equipos (cálculos)'!$A$2:$A$19,0)))</f>
        <v>-</v>
      </c>
      <c r="N184" t="str">
        <f>IF(H184="Pendiente","-",INDEX('Equipos (cálculos)'!R$2:R$19,MATCH($F184,'Equipos (cálculos)'!$A$2:$A$19,0)))</f>
        <v>-</v>
      </c>
    </row>
    <row r="185" spans="1:14" x14ac:dyDescent="0.2">
      <c r="A185" s="96">
        <v>21</v>
      </c>
      <c r="B185" s="80" t="s">
        <v>131</v>
      </c>
      <c r="C185" s="80"/>
      <c r="D185" s="104" t="s">
        <v>19</v>
      </c>
      <c r="E185" s="80"/>
      <c r="F185" s="81" t="s">
        <v>120</v>
      </c>
      <c r="H185" t="str">
        <f t="shared" ref="H185:H248" si="4">IF(OR(C185="",E185=""),"Pendiente",IF(C185&gt;E185,"Local",IF(E185&gt;C185,"Visitante",IF(C185=E185,"Empate"))))</f>
        <v>Pendiente</v>
      </c>
      <c r="J185" s="53" t="str">
        <f>IF(H185="Pendiente","-",INDEX('Equipos (cálculos)'!K$2:K$19,MATCH($B185,'Equipos (cálculos)'!$A$2:$A$19,0)))</f>
        <v>-</v>
      </c>
      <c r="K185" s="53" t="str">
        <f>IF(H185="Pendiente","-",INDEX('Equipos (cálculos)'!K$2:K$19,MATCH($F185,'Equipos (cálculos)'!$A$2:$A$19,0)))</f>
        <v>-</v>
      </c>
      <c r="M185" t="str">
        <f>IF(H185="Pendiente","-",INDEX('Equipos (cálculos)'!R$2:R$19,MATCH($B185,'Equipos (cálculos)'!$A$2:$A$19,0)))</f>
        <v>-</v>
      </c>
      <c r="N185" t="str">
        <f>IF(H185="Pendiente","-",INDEX('Equipos (cálculos)'!R$2:R$19,MATCH($F185,'Equipos (cálculos)'!$A$2:$A$19,0)))</f>
        <v>-</v>
      </c>
    </row>
    <row r="186" spans="1:14" x14ac:dyDescent="0.2">
      <c r="A186" s="96">
        <v>21</v>
      </c>
      <c r="B186" s="80" t="s">
        <v>124</v>
      </c>
      <c r="C186" s="80"/>
      <c r="D186" s="104" t="s">
        <v>19</v>
      </c>
      <c r="E186" s="80"/>
      <c r="F186" s="81" t="s">
        <v>122</v>
      </c>
      <c r="H186" t="str">
        <f t="shared" si="4"/>
        <v>Pendiente</v>
      </c>
      <c r="J186" s="53" t="str">
        <f>IF(H186="Pendiente","-",INDEX('Equipos (cálculos)'!K$2:K$19,MATCH($B186,'Equipos (cálculos)'!$A$2:$A$19,0)))</f>
        <v>-</v>
      </c>
      <c r="K186" s="53" t="str">
        <f>IF(H186="Pendiente","-",INDEX('Equipos (cálculos)'!K$2:K$19,MATCH($F186,'Equipos (cálculos)'!$A$2:$A$19,0)))</f>
        <v>-</v>
      </c>
      <c r="M186" t="str">
        <f>IF(H186="Pendiente","-",INDEX('Equipos (cálculos)'!R$2:R$19,MATCH($B186,'Equipos (cálculos)'!$A$2:$A$19,0)))</f>
        <v>-</v>
      </c>
      <c r="N186" t="str">
        <f>IF(H186="Pendiente","-",INDEX('Equipos (cálculos)'!R$2:R$19,MATCH($F186,'Equipos (cálculos)'!$A$2:$A$19,0)))</f>
        <v>-</v>
      </c>
    </row>
    <row r="187" spans="1:14" x14ac:dyDescent="0.2">
      <c r="A187" s="96">
        <v>21</v>
      </c>
      <c r="B187" s="80" t="s">
        <v>126</v>
      </c>
      <c r="C187" s="80"/>
      <c r="D187" s="104" t="s">
        <v>19</v>
      </c>
      <c r="E187" s="80"/>
      <c r="F187" s="81" t="s">
        <v>117</v>
      </c>
      <c r="H187" t="str">
        <f t="shared" si="4"/>
        <v>Pendiente</v>
      </c>
      <c r="J187" s="53" t="str">
        <f>IF(H187="Pendiente","-",INDEX('Equipos (cálculos)'!K$2:K$19,MATCH($B187,'Equipos (cálculos)'!$A$2:$A$19,0)))</f>
        <v>-</v>
      </c>
      <c r="K187" s="53" t="str">
        <f>IF(H187="Pendiente","-",INDEX('Equipos (cálculos)'!K$2:K$19,MATCH($F187,'Equipos (cálculos)'!$A$2:$A$19,0)))</f>
        <v>-</v>
      </c>
      <c r="M187" t="str">
        <f>IF(H187="Pendiente","-",INDEX('Equipos (cálculos)'!R$2:R$19,MATCH($B187,'Equipos (cálculos)'!$A$2:$A$19,0)))</f>
        <v>-</v>
      </c>
      <c r="N187" t="str">
        <f>IF(H187="Pendiente","-",INDEX('Equipos (cálculos)'!R$2:R$19,MATCH($F187,'Equipos (cálculos)'!$A$2:$A$19,0)))</f>
        <v>-</v>
      </c>
    </row>
    <row r="188" spans="1:14" x14ac:dyDescent="0.2">
      <c r="A188" s="96">
        <v>21</v>
      </c>
      <c r="B188" s="80" t="s">
        <v>128</v>
      </c>
      <c r="C188" s="80"/>
      <c r="D188" s="104" t="s">
        <v>19</v>
      </c>
      <c r="E188" s="80"/>
      <c r="F188" s="81" t="s">
        <v>119</v>
      </c>
      <c r="H188" t="str">
        <f t="shared" si="4"/>
        <v>Pendiente</v>
      </c>
      <c r="J188" s="53" t="str">
        <f>IF(H188="Pendiente","-",INDEX('Equipos (cálculos)'!K$2:K$19,MATCH($B188,'Equipos (cálculos)'!$A$2:$A$19,0)))</f>
        <v>-</v>
      </c>
      <c r="K188" s="53" t="str">
        <f>IF(H188="Pendiente","-",INDEX('Equipos (cálculos)'!K$2:K$19,MATCH($F188,'Equipos (cálculos)'!$A$2:$A$19,0)))</f>
        <v>-</v>
      </c>
      <c r="M188" t="str">
        <f>IF(H188="Pendiente","-",INDEX('Equipos (cálculos)'!R$2:R$19,MATCH($B188,'Equipos (cálculos)'!$A$2:$A$19,0)))</f>
        <v>-</v>
      </c>
      <c r="N188" t="str">
        <f>IF(H188="Pendiente","-",INDEX('Equipos (cálculos)'!R$2:R$19,MATCH($F188,'Equipos (cálculos)'!$A$2:$A$19,0)))</f>
        <v>-</v>
      </c>
    </row>
    <row r="189" spans="1:14" x14ac:dyDescent="0.2">
      <c r="A189" s="96">
        <v>21</v>
      </c>
      <c r="B189" s="80" t="s">
        <v>130</v>
      </c>
      <c r="C189" s="80"/>
      <c r="D189" s="104" t="s">
        <v>19</v>
      </c>
      <c r="E189" s="80"/>
      <c r="F189" s="81" t="s">
        <v>121</v>
      </c>
      <c r="H189" t="str">
        <f t="shared" si="4"/>
        <v>Pendiente</v>
      </c>
      <c r="J189" s="53" t="str">
        <f>IF(H189="Pendiente","-",INDEX('Equipos (cálculos)'!K$2:K$19,MATCH($B189,'Equipos (cálculos)'!$A$2:$A$19,0)))</f>
        <v>-</v>
      </c>
      <c r="K189" s="53" t="str">
        <f>IF(H189="Pendiente","-",INDEX('Equipos (cálculos)'!K$2:K$19,MATCH($F189,'Equipos (cálculos)'!$A$2:$A$19,0)))</f>
        <v>-</v>
      </c>
      <c r="M189" t="str">
        <f>IF(H189="Pendiente","-",INDEX('Equipos (cálculos)'!R$2:R$19,MATCH($B189,'Equipos (cálculos)'!$A$2:$A$19,0)))</f>
        <v>-</v>
      </c>
      <c r="N189" t="str">
        <f>IF(H189="Pendiente","-",INDEX('Equipos (cálculos)'!R$2:R$19,MATCH($F189,'Equipos (cálculos)'!$A$2:$A$19,0)))</f>
        <v>-</v>
      </c>
    </row>
    <row r="190" spans="1:14" ht="17" thickBot="1" x14ac:dyDescent="0.25">
      <c r="A190" s="97">
        <v>21</v>
      </c>
      <c r="B190" s="82" t="s">
        <v>125</v>
      </c>
      <c r="C190" s="82"/>
      <c r="D190" s="105" t="s">
        <v>19</v>
      </c>
      <c r="E190" s="82"/>
      <c r="F190" s="83" t="s">
        <v>127</v>
      </c>
      <c r="H190" t="str">
        <f t="shared" si="4"/>
        <v>Pendiente</v>
      </c>
      <c r="J190" s="53" t="str">
        <f>IF(H190="Pendiente","-",INDEX('Equipos (cálculos)'!K$2:K$19,MATCH($B190,'Equipos (cálculos)'!$A$2:$A$19,0)))</f>
        <v>-</v>
      </c>
      <c r="K190" s="53" t="str">
        <f>IF(H190="Pendiente","-",INDEX('Equipos (cálculos)'!K$2:K$19,MATCH($F190,'Equipos (cálculos)'!$A$2:$A$19,0)))</f>
        <v>-</v>
      </c>
      <c r="M190" t="str">
        <f>IF(H190="Pendiente","-",INDEX('Equipos (cálculos)'!R$2:R$19,MATCH($B190,'Equipos (cálculos)'!$A$2:$A$19,0)))</f>
        <v>-</v>
      </c>
      <c r="N190" t="str">
        <f>IF(H190="Pendiente","-",INDEX('Equipos (cálculos)'!R$2:R$19,MATCH($F190,'Equipos (cálculos)'!$A$2:$A$19,0)))</f>
        <v>-</v>
      </c>
    </row>
    <row r="191" spans="1:14" x14ac:dyDescent="0.2">
      <c r="A191" s="95">
        <v>22</v>
      </c>
      <c r="B191" s="78" t="s">
        <v>116</v>
      </c>
      <c r="C191" s="78"/>
      <c r="D191" s="103" t="s">
        <v>19</v>
      </c>
      <c r="E191" s="78"/>
      <c r="F191" s="79" t="s">
        <v>123</v>
      </c>
      <c r="H191" t="str">
        <f t="shared" si="4"/>
        <v>Pendiente</v>
      </c>
      <c r="J191" s="53" t="str">
        <f>IF(H191="Pendiente","-",INDEX('Equipos (cálculos)'!K$2:K$19,MATCH($B191,'Equipos (cálculos)'!$A$2:$A$19,0)))</f>
        <v>-</v>
      </c>
      <c r="K191" s="53" t="str">
        <f>IF(H191="Pendiente","-",INDEX('Equipos (cálculos)'!K$2:K$19,MATCH($F191,'Equipos (cálculos)'!$A$2:$A$19,0)))</f>
        <v>-</v>
      </c>
      <c r="M191" t="str">
        <f>IF(H191="Pendiente","-",INDEX('Equipos (cálculos)'!R$2:R$19,MATCH($B191,'Equipos (cálculos)'!$A$2:$A$19,0)))</f>
        <v>-</v>
      </c>
      <c r="N191" t="str">
        <f>IF(H191="Pendiente","-",INDEX('Equipos (cálculos)'!R$2:R$19,MATCH($F191,'Equipos (cálculos)'!$A$2:$A$19,0)))</f>
        <v>-</v>
      </c>
    </row>
    <row r="192" spans="1:14" x14ac:dyDescent="0.2">
      <c r="A192" s="96">
        <v>22</v>
      </c>
      <c r="B192" s="80" t="s">
        <v>118</v>
      </c>
      <c r="C192" s="80"/>
      <c r="D192" s="104" t="s">
        <v>19</v>
      </c>
      <c r="E192" s="80"/>
      <c r="F192" s="81" t="s">
        <v>115</v>
      </c>
      <c r="H192" t="str">
        <f t="shared" si="4"/>
        <v>Pendiente</v>
      </c>
      <c r="J192" s="53" t="str">
        <f>IF(H192="Pendiente","-",INDEX('Equipos (cálculos)'!K$2:K$19,MATCH($B192,'Equipos (cálculos)'!$A$2:$A$19,0)))</f>
        <v>-</v>
      </c>
      <c r="K192" s="53" t="str">
        <f>IF(H192="Pendiente","-",INDEX('Equipos (cálculos)'!K$2:K$19,MATCH($F192,'Equipos (cálculos)'!$A$2:$A$19,0)))</f>
        <v>-</v>
      </c>
      <c r="M192" t="str">
        <f>IF(H192="Pendiente","-",INDEX('Equipos (cálculos)'!R$2:R$19,MATCH($B192,'Equipos (cálculos)'!$A$2:$A$19,0)))</f>
        <v>-</v>
      </c>
      <c r="N192" t="str">
        <f>IF(H192="Pendiente","-",INDEX('Equipos (cálculos)'!R$2:R$19,MATCH($F192,'Equipos (cálculos)'!$A$2:$A$19,0)))</f>
        <v>-</v>
      </c>
    </row>
    <row r="193" spans="1:14" x14ac:dyDescent="0.2">
      <c r="A193" s="96">
        <v>22</v>
      </c>
      <c r="B193" s="80" t="s">
        <v>120</v>
      </c>
      <c r="C193" s="80"/>
      <c r="D193" s="104" t="s">
        <v>19</v>
      </c>
      <c r="E193" s="80"/>
      <c r="F193" s="81" t="s">
        <v>114</v>
      </c>
      <c r="H193" t="str">
        <f t="shared" si="4"/>
        <v>Pendiente</v>
      </c>
      <c r="J193" s="53" t="str">
        <f>IF(H193="Pendiente","-",INDEX('Equipos (cálculos)'!K$2:K$19,MATCH($B193,'Equipos (cálculos)'!$A$2:$A$19,0)))</f>
        <v>-</v>
      </c>
      <c r="K193" s="53" t="str">
        <f>IF(H193="Pendiente","-",INDEX('Equipos (cálculos)'!K$2:K$19,MATCH($F193,'Equipos (cálculos)'!$A$2:$A$19,0)))</f>
        <v>-</v>
      </c>
      <c r="M193" t="str">
        <f>IF(H193="Pendiente","-",INDEX('Equipos (cálculos)'!R$2:R$19,MATCH($B193,'Equipos (cálculos)'!$A$2:$A$19,0)))</f>
        <v>-</v>
      </c>
      <c r="N193" t="str">
        <f>IF(H193="Pendiente","-",INDEX('Equipos (cálculos)'!R$2:R$19,MATCH($F193,'Equipos (cálculos)'!$A$2:$A$19,0)))</f>
        <v>-</v>
      </c>
    </row>
    <row r="194" spans="1:14" x14ac:dyDescent="0.2">
      <c r="A194" s="96">
        <v>22</v>
      </c>
      <c r="B194" s="80" t="s">
        <v>122</v>
      </c>
      <c r="C194" s="80"/>
      <c r="D194" s="104" t="s">
        <v>19</v>
      </c>
      <c r="E194" s="80"/>
      <c r="F194" s="81" t="s">
        <v>131</v>
      </c>
      <c r="H194" t="str">
        <f t="shared" si="4"/>
        <v>Pendiente</v>
      </c>
      <c r="J194" s="53" t="str">
        <f>IF(H194="Pendiente","-",INDEX('Equipos (cálculos)'!K$2:K$19,MATCH($B194,'Equipos (cálculos)'!$A$2:$A$19,0)))</f>
        <v>-</v>
      </c>
      <c r="K194" s="53" t="str">
        <f>IF(H194="Pendiente","-",INDEX('Equipos (cálculos)'!K$2:K$19,MATCH($F194,'Equipos (cálculos)'!$A$2:$A$19,0)))</f>
        <v>-</v>
      </c>
      <c r="M194" t="str">
        <f>IF(H194="Pendiente","-",INDEX('Equipos (cálculos)'!R$2:R$19,MATCH($B194,'Equipos (cálculos)'!$A$2:$A$19,0)))</f>
        <v>-</v>
      </c>
      <c r="N194" t="str">
        <f>IF(H194="Pendiente","-",INDEX('Equipos (cálculos)'!R$2:R$19,MATCH($F194,'Equipos (cálculos)'!$A$2:$A$19,0)))</f>
        <v>-</v>
      </c>
    </row>
    <row r="195" spans="1:14" x14ac:dyDescent="0.2">
      <c r="A195" s="96">
        <v>22</v>
      </c>
      <c r="B195" s="80" t="s">
        <v>117</v>
      </c>
      <c r="C195" s="80"/>
      <c r="D195" s="104" t="s">
        <v>19</v>
      </c>
      <c r="E195" s="80"/>
      <c r="F195" s="81" t="s">
        <v>124</v>
      </c>
      <c r="H195" t="str">
        <f t="shared" si="4"/>
        <v>Pendiente</v>
      </c>
      <c r="J195" s="53" t="str">
        <f>IF(H195="Pendiente","-",INDEX('Equipos (cálculos)'!K$2:K$19,MATCH($B195,'Equipos (cálculos)'!$A$2:$A$19,0)))</f>
        <v>-</v>
      </c>
      <c r="K195" s="53" t="str">
        <f>IF(H195="Pendiente","-",INDEX('Equipos (cálculos)'!K$2:K$19,MATCH($F195,'Equipos (cálculos)'!$A$2:$A$19,0)))</f>
        <v>-</v>
      </c>
      <c r="M195" t="str">
        <f>IF(H195="Pendiente","-",INDEX('Equipos (cálculos)'!R$2:R$19,MATCH($B195,'Equipos (cálculos)'!$A$2:$A$19,0)))</f>
        <v>-</v>
      </c>
      <c r="N195" t="str">
        <f>IF(H195="Pendiente","-",INDEX('Equipos (cálculos)'!R$2:R$19,MATCH($F195,'Equipos (cálculos)'!$A$2:$A$19,0)))</f>
        <v>-</v>
      </c>
    </row>
    <row r="196" spans="1:14" x14ac:dyDescent="0.2">
      <c r="A196" s="96">
        <v>22</v>
      </c>
      <c r="B196" s="80" t="s">
        <v>119</v>
      </c>
      <c r="C196" s="80"/>
      <c r="D196" s="104" t="s">
        <v>19</v>
      </c>
      <c r="E196" s="80"/>
      <c r="F196" s="81" t="s">
        <v>126</v>
      </c>
      <c r="H196" t="str">
        <f t="shared" si="4"/>
        <v>Pendiente</v>
      </c>
      <c r="J196" s="53" t="str">
        <f>IF(H196="Pendiente","-",INDEX('Equipos (cálculos)'!K$2:K$19,MATCH($B196,'Equipos (cálculos)'!$A$2:$A$19,0)))</f>
        <v>-</v>
      </c>
      <c r="K196" s="53" t="str">
        <f>IF(H196="Pendiente","-",INDEX('Equipos (cálculos)'!K$2:K$19,MATCH($F196,'Equipos (cálculos)'!$A$2:$A$19,0)))</f>
        <v>-</v>
      </c>
      <c r="M196" t="str">
        <f>IF(H196="Pendiente","-",INDEX('Equipos (cálculos)'!R$2:R$19,MATCH($B196,'Equipos (cálculos)'!$A$2:$A$19,0)))</f>
        <v>-</v>
      </c>
      <c r="N196" t="str">
        <f>IF(H196="Pendiente","-",INDEX('Equipos (cálculos)'!R$2:R$19,MATCH($F196,'Equipos (cálculos)'!$A$2:$A$19,0)))</f>
        <v>-</v>
      </c>
    </row>
    <row r="197" spans="1:14" x14ac:dyDescent="0.2">
      <c r="A197" s="96">
        <v>22</v>
      </c>
      <c r="B197" s="80" t="s">
        <v>121</v>
      </c>
      <c r="C197" s="80"/>
      <c r="D197" s="104" t="s">
        <v>19</v>
      </c>
      <c r="E197" s="80"/>
      <c r="F197" s="81" t="s">
        <v>128</v>
      </c>
      <c r="H197" t="str">
        <f t="shared" si="4"/>
        <v>Pendiente</v>
      </c>
      <c r="J197" s="53" t="str">
        <f>IF(H197="Pendiente","-",INDEX('Equipos (cálculos)'!K$2:K$19,MATCH($B197,'Equipos (cálculos)'!$A$2:$A$19,0)))</f>
        <v>-</v>
      </c>
      <c r="K197" s="53" t="str">
        <f>IF(H197="Pendiente","-",INDEX('Equipos (cálculos)'!K$2:K$19,MATCH($F197,'Equipos (cálculos)'!$A$2:$A$19,0)))</f>
        <v>-</v>
      </c>
      <c r="M197" t="str">
        <f>IF(H197="Pendiente","-",INDEX('Equipos (cálculos)'!R$2:R$19,MATCH($B197,'Equipos (cálculos)'!$A$2:$A$19,0)))</f>
        <v>-</v>
      </c>
      <c r="N197" t="str">
        <f>IF(H197="Pendiente","-",INDEX('Equipos (cálculos)'!R$2:R$19,MATCH($F197,'Equipos (cálculos)'!$A$2:$A$19,0)))</f>
        <v>-</v>
      </c>
    </row>
    <row r="198" spans="1:14" x14ac:dyDescent="0.2">
      <c r="A198" s="96">
        <v>22</v>
      </c>
      <c r="B198" s="80" t="s">
        <v>127</v>
      </c>
      <c r="C198" s="80"/>
      <c r="D198" s="104" t="s">
        <v>19</v>
      </c>
      <c r="E198" s="80"/>
      <c r="F198" s="81" t="s">
        <v>130</v>
      </c>
      <c r="H198" t="str">
        <f t="shared" si="4"/>
        <v>Pendiente</v>
      </c>
      <c r="J198" s="53" t="str">
        <f>IF(H198="Pendiente","-",INDEX('Equipos (cálculos)'!K$2:K$19,MATCH($B198,'Equipos (cálculos)'!$A$2:$A$19,0)))</f>
        <v>-</v>
      </c>
      <c r="K198" s="53" t="str">
        <f>IF(H198="Pendiente","-",INDEX('Equipos (cálculos)'!K$2:K$19,MATCH($F198,'Equipos (cálculos)'!$A$2:$A$19,0)))</f>
        <v>-</v>
      </c>
      <c r="M198" t="str">
        <f>IF(H198="Pendiente","-",INDEX('Equipos (cálculos)'!R$2:R$19,MATCH($B198,'Equipos (cálculos)'!$A$2:$A$19,0)))</f>
        <v>-</v>
      </c>
      <c r="N198" t="str">
        <f>IF(H198="Pendiente","-",INDEX('Equipos (cálculos)'!R$2:R$19,MATCH($F198,'Equipos (cálculos)'!$A$2:$A$19,0)))</f>
        <v>-</v>
      </c>
    </row>
    <row r="199" spans="1:14" ht="17" thickBot="1" x14ac:dyDescent="0.25">
      <c r="A199" s="97">
        <v>22</v>
      </c>
      <c r="B199" s="82" t="s">
        <v>125</v>
      </c>
      <c r="C199" s="82"/>
      <c r="D199" s="105" t="s">
        <v>19</v>
      </c>
      <c r="E199" s="82"/>
      <c r="F199" s="83" t="s">
        <v>129</v>
      </c>
      <c r="H199" t="str">
        <f t="shared" si="4"/>
        <v>Pendiente</v>
      </c>
      <c r="J199" s="53" t="str">
        <f>IF(H199="Pendiente","-",INDEX('Equipos (cálculos)'!K$2:K$19,MATCH($B199,'Equipos (cálculos)'!$A$2:$A$19,0)))</f>
        <v>-</v>
      </c>
      <c r="K199" s="53" t="str">
        <f>IF(H199="Pendiente","-",INDEX('Equipos (cálculos)'!K$2:K$19,MATCH($F199,'Equipos (cálculos)'!$A$2:$A$19,0)))</f>
        <v>-</v>
      </c>
      <c r="M199" t="str">
        <f>IF(H199="Pendiente","-",INDEX('Equipos (cálculos)'!R$2:R$19,MATCH($B199,'Equipos (cálculos)'!$A$2:$A$19,0)))</f>
        <v>-</v>
      </c>
      <c r="N199" t="str">
        <f>IF(H199="Pendiente","-",INDEX('Equipos (cálculos)'!R$2:R$19,MATCH($F199,'Equipos (cálculos)'!$A$2:$A$19,0)))</f>
        <v>-</v>
      </c>
    </row>
    <row r="200" spans="1:14" x14ac:dyDescent="0.2">
      <c r="A200" s="95">
        <v>23</v>
      </c>
      <c r="B200" s="78" t="s">
        <v>129</v>
      </c>
      <c r="C200" s="78"/>
      <c r="D200" s="103" t="s">
        <v>19</v>
      </c>
      <c r="E200" s="78"/>
      <c r="F200" s="79" t="s">
        <v>116</v>
      </c>
      <c r="H200" t="str">
        <f t="shared" si="4"/>
        <v>Pendiente</v>
      </c>
      <c r="J200" s="53" t="str">
        <f>IF(H200="Pendiente","-",INDEX('Equipos (cálculos)'!K$2:K$19,MATCH($B200,'Equipos (cálculos)'!$A$2:$A$19,0)))</f>
        <v>-</v>
      </c>
      <c r="K200" s="53" t="str">
        <f>IF(H200="Pendiente","-",INDEX('Equipos (cálculos)'!K$2:K$19,MATCH($F200,'Equipos (cálculos)'!$A$2:$A$19,0)))</f>
        <v>-</v>
      </c>
      <c r="M200" t="str">
        <f>IF(H200="Pendiente","-",INDEX('Equipos (cálculos)'!R$2:R$19,MATCH($B200,'Equipos (cálculos)'!$A$2:$A$19,0)))</f>
        <v>-</v>
      </c>
      <c r="N200" t="str">
        <f>IF(H200="Pendiente","-",INDEX('Equipos (cálculos)'!R$2:R$19,MATCH($F200,'Equipos (cálculos)'!$A$2:$A$19,0)))</f>
        <v>-</v>
      </c>
    </row>
    <row r="201" spans="1:14" x14ac:dyDescent="0.2">
      <c r="A201" s="96">
        <v>23</v>
      </c>
      <c r="B201" s="80" t="s">
        <v>123</v>
      </c>
      <c r="C201" s="80"/>
      <c r="D201" s="104" t="s">
        <v>19</v>
      </c>
      <c r="E201" s="80"/>
      <c r="F201" s="81" t="s">
        <v>118</v>
      </c>
      <c r="H201" t="str">
        <f t="shared" si="4"/>
        <v>Pendiente</v>
      </c>
      <c r="J201" s="53" t="str">
        <f>IF(H201="Pendiente","-",INDEX('Equipos (cálculos)'!K$2:K$19,MATCH($B201,'Equipos (cálculos)'!$A$2:$A$19,0)))</f>
        <v>-</v>
      </c>
      <c r="K201" s="53" t="str">
        <f>IF(H201="Pendiente","-",INDEX('Equipos (cálculos)'!K$2:K$19,MATCH($F201,'Equipos (cálculos)'!$A$2:$A$19,0)))</f>
        <v>-</v>
      </c>
      <c r="M201" t="str">
        <f>IF(H201="Pendiente","-",INDEX('Equipos (cálculos)'!R$2:R$19,MATCH($B201,'Equipos (cálculos)'!$A$2:$A$19,0)))</f>
        <v>-</v>
      </c>
      <c r="N201" t="str">
        <f>IF(H201="Pendiente","-",INDEX('Equipos (cálculos)'!R$2:R$19,MATCH($F201,'Equipos (cálculos)'!$A$2:$A$19,0)))</f>
        <v>-</v>
      </c>
    </row>
    <row r="202" spans="1:14" x14ac:dyDescent="0.2">
      <c r="A202" s="96">
        <v>23</v>
      </c>
      <c r="B202" s="80" t="s">
        <v>115</v>
      </c>
      <c r="C202" s="80"/>
      <c r="D202" s="104" t="s">
        <v>19</v>
      </c>
      <c r="E202" s="80"/>
      <c r="F202" s="81" t="s">
        <v>120</v>
      </c>
      <c r="H202" t="str">
        <f t="shared" si="4"/>
        <v>Pendiente</v>
      </c>
      <c r="J202" s="53" t="str">
        <f>IF(H202="Pendiente","-",INDEX('Equipos (cálculos)'!K$2:K$19,MATCH($B202,'Equipos (cálculos)'!$A$2:$A$19,0)))</f>
        <v>-</v>
      </c>
      <c r="K202" s="53" t="str">
        <f>IF(H202="Pendiente","-",INDEX('Equipos (cálculos)'!K$2:K$19,MATCH($F202,'Equipos (cálculos)'!$A$2:$A$19,0)))</f>
        <v>-</v>
      </c>
      <c r="M202" t="str">
        <f>IF(H202="Pendiente","-",INDEX('Equipos (cálculos)'!R$2:R$19,MATCH($B202,'Equipos (cálculos)'!$A$2:$A$19,0)))</f>
        <v>-</v>
      </c>
      <c r="N202" t="str">
        <f>IF(H202="Pendiente","-",INDEX('Equipos (cálculos)'!R$2:R$19,MATCH($F202,'Equipos (cálculos)'!$A$2:$A$19,0)))</f>
        <v>-</v>
      </c>
    </row>
    <row r="203" spans="1:14" x14ac:dyDescent="0.2">
      <c r="A203" s="96">
        <v>23</v>
      </c>
      <c r="B203" s="80" t="s">
        <v>114</v>
      </c>
      <c r="C203" s="80"/>
      <c r="D203" s="104" t="s">
        <v>19</v>
      </c>
      <c r="E203" s="80"/>
      <c r="F203" s="81" t="s">
        <v>122</v>
      </c>
      <c r="H203" t="str">
        <f t="shared" si="4"/>
        <v>Pendiente</v>
      </c>
      <c r="J203" s="53" t="str">
        <f>IF(H203="Pendiente","-",INDEX('Equipos (cálculos)'!K$2:K$19,MATCH($B203,'Equipos (cálculos)'!$A$2:$A$19,0)))</f>
        <v>-</v>
      </c>
      <c r="K203" s="53" t="str">
        <f>IF(H203="Pendiente","-",INDEX('Equipos (cálculos)'!K$2:K$19,MATCH($F203,'Equipos (cálculos)'!$A$2:$A$19,0)))</f>
        <v>-</v>
      </c>
      <c r="M203" t="str">
        <f>IF(H203="Pendiente","-",INDEX('Equipos (cálculos)'!R$2:R$19,MATCH($B203,'Equipos (cálculos)'!$A$2:$A$19,0)))</f>
        <v>-</v>
      </c>
      <c r="N203" t="str">
        <f>IF(H203="Pendiente","-",INDEX('Equipos (cálculos)'!R$2:R$19,MATCH($F203,'Equipos (cálculos)'!$A$2:$A$19,0)))</f>
        <v>-</v>
      </c>
    </row>
    <row r="204" spans="1:14" x14ac:dyDescent="0.2">
      <c r="A204" s="96">
        <v>23</v>
      </c>
      <c r="B204" s="80" t="s">
        <v>131</v>
      </c>
      <c r="C204" s="80"/>
      <c r="D204" s="104" t="s">
        <v>19</v>
      </c>
      <c r="E204" s="80"/>
      <c r="F204" s="81" t="s">
        <v>117</v>
      </c>
      <c r="H204" t="str">
        <f t="shared" si="4"/>
        <v>Pendiente</v>
      </c>
      <c r="J204" s="53" t="str">
        <f>IF(H204="Pendiente","-",INDEX('Equipos (cálculos)'!K$2:K$19,MATCH($B204,'Equipos (cálculos)'!$A$2:$A$19,0)))</f>
        <v>-</v>
      </c>
      <c r="K204" s="53" t="str">
        <f>IF(H204="Pendiente","-",INDEX('Equipos (cálculos)'!K$2:K$19,MATCH($F204,'Equipos (cálculos)'!$A$2:$A$19,0)))</f>
        <v>-</v>
      </c>
      <c r="M204" t="str">
        <f>IF(H204="Pendiente","-",INDEX('Equipos (cálculos)'!R$2:R$19,MATCH($B204,'Equipos (cálculos)'!$A$2:$A$19,0)))</f>
        <v>-</v>
      </c>
      <c r="N204" t="str">
        <f>IF(H204="Pendiente","-",INDEX('Equipos (cálculos)'!R$2:R$19,MATCH($F204,'Equipos (cálculos)'!$A$2:$A$19,0)))</f>
        <v>-</v>
      </c>
    </row>
    <row r="205" spans="1:14" x14ac:dyDescent="0.2">
      <c r="A205" s="96">
        <v>23</v>
      </c>
      <c r="B205" s="80" t="s">
        <v>124</v>
      </c>
      <c r="C205" s="80"/>
      <c r="D205" s="104" t="s">
        <v>19</v>
      </c>
      <c r="E205" s="80"/>
      <c r="F205" s="81" t="s">
        <v>119</v>
      </c>
      <c r="H205" t="str">
        <f t="shared" si="4"/>
        <v>Pendiente</v>
      </c>
      <c r="J205" s="53" t="str">
        <f>IF(H205="Pendiente","-",INDEX('Equipos (cálculos)'!K$2:K$19,MATCH($B205,'Equipos (cálculos)'!$A$2:$A$19,0)))</f>
        <v>-</v>
      </c>
      <c r="K205" s="53" t="str">
        <f>IF(H205="Pendiente","-",INDEX('Equipos (cálculos)'!K$2:K$19,MATCH($F205,'Equipos (cálculos)'!$A$2:$A$19,0)))</f>
        <v>-</v>
      </c>
      <c r="M205" t="str">
        <f>IF(H205="Pendiente","-",INDEX('Equipos (cálculos)'!R$2:R$19,MATCH($B205,'Equipos (cálculos)'!$A$2:$A$19,0)))</f>
        <v>-</v>
      </c>
      <c r="N205" t="str">
        <f>IF(H205="Pendiente","-",INDEX('Equipos (cálculos)'!R$2:R$19,MATCH($F205,'Equipos (cálculos)'!$A$2:$A$19,0)))</f>
        <v>-</v>
      </c>
    </row>
    <row r="206" spans="1:14" x14ac:dyDescent="0.2">
      <c r="A206" s="96">
        <v>23</v>
      </c>
      <c r="B206" s="80" t="s">
        <v>126</v>
      </c>
      <c r="C206" s="80"/>
      <c r="D206" s="104" t="s">
        <v>19</v>
      </c>
      <c r="E206" s="80"/>
      <c r="F206" s="81" t="s">
        <v>121</v>
      </c>
      <c r="H206" t="str">
        <f t="shared" si="4"/>
        <v>Pendiente</v>
      </c>
      <c r="J206" s="53" t="str">
        <f>IF(H206="Pendiente","-",INDEX('Equipos (cálculos)'!K$2:K$19,MATCH($B206,'Equipos (cálculos)'!$A$2:$A$19,0)))</f>
        <v>-</v>
      </c>
      <c r="K206" s="53" t="str">
        <f>IF(H206="Pendiente","-",INDEX('Equipos (cálculos)'!K$2:K$19,MATCH($F206,'Equipos (cálculos)'!$A$2:$A$19,0)))</f>
        <v>-</v>
      </c>
      <c r="M206" t="str">
        <f>IF(H206="Pendiente","-",INDEX('Equipos (cálculos)'!R$2:R$19,MATCH($B206,'Equipos (cálculos)'!$A$2:$A$19,0)))</f>
        <v>-</v>
      </c>
      <c r="N206" t="str">
        <f>IF(H206="Pendiente","-",INDEX('Equipos (cálculos)'!R$2:R$19,MATCH($F206,'Equipos (cálculos)'!$A$2:$A$19,0)))</f>
        <v>-</v>
      </c>
    </row>
    <row r="207" spans="1:14" x14ac:dyDescent="0.2">
      <c r="A207" s="96">
        <v>23</v>
      </c>
      <c r="B207" s="80" t="s">
        <v>128</v>
      </c>
      <c r="C207" s="80"/>
      <c r="D207" s="104" t="s">
        <v>19</v>
      </c>
      <c r="E207" s="80"/>
      <c r="F207" s="81" t="s">
        <v>127</v>
      </c>
      <c r="H207" t="str">
        <f t="shared" si="4"/>
        <v>Pendiente</v>
      </c>
      <c r="J207" s="53" t="str">
        <f>IF(H207="Pendiente","-",INDEX('Equipos (cálculos)'!K$2:K$19,MATCH($B207,'Equipos (cálculos)'!$A$2:$A$19,0)))</f>
        <v>-</v>
      </c>
      <c r="K207" s="53" t="str">
        <f>IF(H207="Pendiente","-",INDEX('Equipos (cálculos)'!K$2:K$19,MATCH($F207,'Equipos (cálculos)'!$A$2:$A$19,0)))</f>
        <v>-</v>
      </c>
      <c r="M207" t="str">
        <f>IF(H207="Pendiente","-",INDEX('Equipos (cálculos)'!R$2:R$19,MATCH($B207,'Equipos (cálculos)'!$A$2:$A$19,0)))</f>
        <v>-</v>
      </c>
      <c r="N207" t="str">
        <f>IF(H207="Pendiente","-",INDEX('Equipos (cálculos)'!R$2:R$19,MATCH($F207,'Equipos (cálculos)'!$A$2:$A$19,0)))</f>
        <v>-</v>
      </c>
    </row>
    <row r="208" spans="1:14" ht="17" thickBot="1" x14ac:dyDescent="0.25">
      <c r="A208" s="97">
        <v>23</v>
      </c>
      <c r="B208" s="80" t="s">
        <v>130</v>
      </c>
      <c r="C208" s="80"/>
      <c r="D208" s="106" t="s">
        <v>19</v>
      </c>
      <c r="E208" s="80"/>
      <c r="F208" s="81" t="s">
        <v>125</v>
      </c>
      <c r="H208" t="str">
        <f t="shared" si="4"/>
        <v>Pendiente</v>
      </c>
      <c r="J208" s="53" t="str">
        <f>IF(H208="Pendiente","-",INDEX('Equipos (cálculos)'!K$2:K$19,MATCH($B208,'Equipos (cálculos)'!$A$2:$A$19,0)))</f>
        <v>-</v>
      </c>
      <c r="K208" s="53" t="str">
        <f>IF(H208="Pendiente","-",INDEX('Equipos (cálculos)'!K$2:K$19,MATCH($F208,'Equipos (cálculos)'!$A$2:$A$19,0)))</f>
        <v>-</v>
      </c>
      <c r="M208" t="str">
        <f>IF(H208="Pendiente","-",INDEX('Equipos (cálculos)'!R$2:R$19,MATCH($B208,'Equipos (cálculos)'!$A$2:$A$19,0)))</f>
        <v>-</v>
      </c>
      <c r="N208" t="str">
        <f>IF(H208="Pendiente","-",INDEX('Equipos (cálculos)'!R$2:R$19,MATCH($F208,'Equipos (cálculos)'!$A$2:$A$19,0)))</f>
        <v>-</v>
      </c>
    </row>
    <row r="209" spans="1:14" x14ac:dyDescent="0.2">
      <c r="A209" s="94">
        <v>24</v>
      </c>
      <c r="B209" s="107" t="s">
        <v>118</v>
      </c>
      <c r="C209" s="78"/>
      <c r="D209" s="91"/>
      <c r="E209" s="78"/>
      <c r="F209" s="79" t="s">
        <v>116</v>
      </c>
      <c r="H209" t="str">
        <f t="shared" si="4"/>
        <v>Pendiente</v>
      </c>
      <c r="J209" s="53" t="str">
        <f>IF(H209="Pendiente","-",INDEX('Equipos (cálculos)'!K$2:K$19,MATCH($B209,'Equipos (cálculos)'!$A$2:$A$19,0)))</f>
        <v>-</v>
      </c>
      <c r="K209" s="53" t="str">
        <f>IF(H209="Pendiente","-",INDEX('Equipos (cálculos)'!K$2:K$19,MATCH($F209,'Equipos (cálculos)'!$A$2:$A$19,0)))</f>
        <v>-</v>
      </c>
      <c r="M209" t="str">
        <f>IF(H209="Pendiente","-",INDEX('Equipos (cálculos)'!R$2:R$19,MATCH($B209,'Equipos (cálculos)'!$A$2:$A$19,0)))</f>
        <v>-</v>
      </c>
      <c r="N209" t="str">
        <f>IF(H209="Pendiente","-",INDEX('Equipos (cálculos)'!R$2:R$19,MATCH($F209,'Equipos (cálculos)'!$A$2:$A$19,0)))</f>
        <v>-</v>
      </c>
    </row>
    <row r="210" spans="1:14" x14ac:dyDescent="0.2">
      <c r="A210" s="94">
        <v>24</v>
      </c>
      <c r="B210" s="108" t="s">
        <v>120</v>
      </c>
      <c r="C210" s="80"/>
      <c r="D210" s="92"/>
      <c r="E210" s="80"/>
      <c r="F210" s="81" t="s">
        <v>123</v>
      </c>
      <c r="H210" t="str">
        <f t="shared" si="4"/>
        <v>Pendiente</v>
      </c>
      <c r="J210" s="53" t="str">
        <f>IF(H210="Pendiente","-",INDEX('Equipos (cálculos)'!K$2:K$19,MATCH($B210,'Equipos (cálculos)'!$A$2:$A$19,0)))</f>
        <v>-</v>
      </c>
      <c r="K210" s="53" t="str">
        <f>IF(H210="Pendiente","-",INDEX('Equipos (cálculos)'!K$2:K$19,MATCH($F210,'Equipos (cálculos)'!$A$2:$A$19,0)))</f>
        <v>-</v>
      </c>
      <c r="M210" t="str">
        <f>IF(H210="Pendiente","-",INDEX('Equipos (cálculos)'!R$2:R$19,MATCH($B210,'Equipos (cálculos)'!$A$2:$A$19,0)))</f>
        <v>-</v>
      </c>
      <c r="N210" t="str">
        <f>IF(H210="Pendiente","-",INDEX('Equipos (cálculos)'!R$2:R$19,MATCH($F210,'Equipos (cálculos)'!$A$2:$A$19,0)))</f>
        <v>-</v>
      </c>
    </row>
    <row r="211" spans="1:14" x14ac:dyDescent="0.2">
      <c r="A211" s="94">
        <v>24</v>
      </c>
      <c r="B211" s="108" t="s">
        <v>122</v>
      </c>
      <c r="C211" s="80"/>
      <c r="D211" s="92"/>
      <c r="E211" s="80"/>
      <c r="F211" s="81" t="s">
        <v>115</v>
      </c>
      <c r="H211" t="str">
        <f t="shared" si="4"/>
        <v>Pendiente</v>
      </c>
      <c r="J211" s="53" t="str">
        <f>IF(H211="Pendiente","-",INDEX('Equipos (cálculos)'!K$2:K$19,MATCH($B211,'Equipos (cálculos)'!$A$2:$A$19,0)))</f>
        <v>-</v>
      </c>
      <c r="K211" s="53" t="str">
        <f>IF(H211="Pendiente","-",INDEX('Equipos (cálculos)'!K$2:K$19,MATCH($F211,'Equipos (cálculos)'!$A$2:$A$19,0)))</f>
        <v>-</v>
      </c>
      <c r="M211" t="str">
        <f>IF(H211="Pendiente","-",INDEX('Equipos (cálculos)'!R$2:R$19,MATCH($B211,'Equipos (cálculos)'!$A$2:$A$19,0)))</f>
        <v>-</v>
      </c>
      <c r="N211" t="str">
        <f>IF(H211="Pendiente","-",INDEX('Equipos (cálculos)'!R$2:R$19,MATCH($F211,'Equipos (cálculos)'!$A$2:$A$19,0)))</f>
        <v>-</v>
      </c>
    </row>
    <row r="212" spans="1:14" x14ac:dyDescent="0.2">
      <c r="A212" s="94">
        <v>24</v>
      </c>
      <c r="B212" s="108" t="s">
        <v>117</v>
      </c>
      <c r="C212" s="80"/>
      <c r="D212" s="92"/>
      <c r="E212" s="80"/>
      <c r="F212" s="81" t="s">
        <v>114</v>
      </c>
      <c r="H212" t="str">
        <f t="shared" si="4"/>
        <v>Pendiente</v>
      </c>
      <c r="J212" s="53" t="str">
        <f>IF(H212="Pendiente","-",INDEX('Equipos (cálculos)'!K$2:K$19,MATCH($B212,'Equipos (cálculos)'!$A$2:$A$19,0)))</f>
        <v>-</v>
      </c>
      <c r="K212" s="53" t="str">
        <f>IF(H212="Pendiente","-",INDEX('Equipos (cálculos)'!K$2:K$19,MATCH($F212,'Equipos (cálculos)'!$A$2:$A$19,0)))</f>
        <v>-</v>
      </c>
      <c r="M212" t="str">
        <f>IF(H212="Pendiente","-",INDEX('Equipos (cálculos)'!R$2:R$19,MATCH($B212,'Equipos (cálculos)'!$A$2:$A$19,0)))</f>
        <v>-</v>
      </c>
      <c r="N212" t="str">
        <f>IF(H212="Pendiente","-",INDEX('Equipos (cálculos)'!R$2:R$19,MATCH($F212,'Equipos (cálculos)'!$A$2:$A$19,0)))</f>
        <v>-</v>
      </c>
    </row>
    <row r="213" spans="1:14" x14ac:dyDescent="0.2">
      <c r="A213" s="94">
        <v>24</v>
      </c>
      <c r="B213" s="108" t="s">
        <v>119</v>
      </c>
      <c r="C213" s="80"/>
      <c r="D213" s="92"/>
      <c r="E213" s="80"/>
      <c r="F213" s="81" t="s">
        <v>131</v>
      </c>
      <c r="H213" t="str">
        <f t="shared" si="4"/>
        <v>Pendiente</v>
      </c>
      <c r="J213" s="53" t="str">
        <f>IF(H213="Pendiente","-",INDEX('Equipos (cálculos)'!K$2:K$19,MATCH($B213,'Equipos (cálculos)'!$A$2:$A$19,0)))</f>
        <v>-</v>
      </c>
      <c r="K213" s="53" t="str">
        <f>IF(H213="Pendiente","-",INDEX('Equipos (cálculos)'!K$2:K$19,MATCH($F213,'Equipos (cálculos)'!$A$2:$A$19,0)))</f>
        <v>-</v>
      </c>
      <c r="M213" t="str">
        <f>IF(H213="Pendiente","-",INDEX('Equipos (cálculos)'!R$2:R$19,MATCH($B213,'Equipos (cálculos)'!$A$2:$A$19,0)))</f>
        <v>-</v>
      </c>
      <c r="N213" t="str">
        <f>IF(H213="Pendiente","-",INDEX('Equipos (cálculos)'!R$2:R$19,MATCH($F213,'Equipos (cálculos)'!$A$2:$A$19,0)))</f>
        <v>-</v>
      </c>
    </row>
    <row r="214" spans="1:14" x14ac:dyDescent="0.2">
      <c r="A214" s="94">
        <v>24</v>
      </c>
      <c r="B214" s="108" t="s">
        <v>121</v>
      </c>
      <c r="C214" s="80"/>
      <c r="D214" s="92"/>
      <c r="E214" s="80"/>
      <c r="F214" s="81" t="s">
        <v>124</v>
      </c>
      <c r="H214" t="str">
        <f t="shared" si="4"/>
        <v>Pendiente</v>
      </c>
      <c r="J214" s="53" t="str">
        <f>IF(H214="Pendiente","-",INDEX('Equipos (cálculos)'!K$2:K$19,MATCH($B214,'Equipos (cálculos)'!$A$2:$A$19,0)))</f>
        <v>-</v>
      </c>
      <c r="K214" s="53" t="str">
        <f>IF(H214="Pendiente","-",INDEX('Equipos (cálculos)'!K$2:K$19,MATCH($F214,'Equipos (cálculos)'!$A$2:$A$19,0)))</f>
        <v>-</v>
      </c>
      <c r="M214" t="str">
        <f>IF(H214="Pendiente","-",INDEX('Equipos (cálculos)'!R$2:R$19,MATCH($B214,'Equipos (cálculos)'!$A$2:$A$19,0)))</f>
        <v>-</v>
      </c>
      <c r="N214" t="str">
        <f>IF(H214="Pendiente","-",INDEX('Equipos (cálculos)'!R$2:R$19,MATCH($F214,'Equipos (cálculos)'!$A$2:$A$19,0)))</f>
        <v>-</v>
      </c>
    </row>
    <row r="215" spans="1:14" x14ac:dyDescent="0.2">
      <c r="A215" s="94">
        <v>24</v>
      </c>
      <c r="B215" s="108" t="s">
        <v>127</v>
      </c>
      <c r="C215" s="80"/>
      <c r="D215" s="92"/>
      <c r="E215" s="80"/>
      <c r="F215" s="81" t="s">
        <v>126</v>
      </c>
      <c r="H215" t="str">
        <f t="shared" si="4"/>
        <v>Pendiente</v>
      </c>
      <c r="J215" s="53" t="str">
        <f>IF(H215="Pendiente","-",INDEX('Equipos (cálculos)'!K$2:K$19,MATCH($B215,'Equipos (cálculos)'!$A$2:$A$19,0)))</f>
        <v>-</v>
      </c>
      <c r="K215" s="53" t="str">
        <f>IF(H215="Pendiente","-",INDEX('Equipos (cálculos)'!K$2:K$19,MATCH($F215,'Equipos (cálculos)'!$A$2:$A$19,0)))</f>
        <v>-</v>
      </c>
      <c r="M215" t="str">
        <f>IF(H215="Pendiente","-",INDEX('Equipos (cálculos)'!R$2:R$19,MATCH($B215,'Equipos (cálculos)'!$A$2:$A$19,0)))</f>
        <v>-</v>
      </c>
      <c r="N215" t="str">
        <f>IF(H215="Pendiente","-",INDEX('Equipos (cálculos)'!R$2:R$19,MATCH($F215,'Equipos (cálculos)'!$A$2:$A$19,0)))</f>
        <v>-</v>
      </c>
    </row>
    <row r="216" spans="1:14" x14ac:dyDescent="0.2">
      <c r="A216" s="94">
        <v>24</v>
      </c>
      <c r="B216" s="108" t="s">
        <v>125</v>
      </c>
      <c r="C216" s="80"/>
      <c r="D216" s="92"/>
      <c r="E216" s="80"/>
      <c r="F216" s="81" t="s">
        <v>128</v>
      </c>
      <c r="H216" t="str">
        <f t="shared" si="4"/>
        <v>Pendiente</v>
      </c>
      <c r="J216" s="53" t="str">
        <f>IF(H216="Pendiente","-",INDEX('Equipos (cálculos)'!K$2:K$19,MATCH($B216,'Equipos (cálculos)'!$A$2:$A$19,0)))</f>
        <v>-</v>
      </c>
      <c r="K216" s="53" t="str">
        <f>IF(H216="Pendiente","-",INDEX('Equipos (cálculos)'!K$2:K$19,MATCH($F216,'Equipos (cálculos)'!$A$2:$A$19,0)))</f>
        <v>-</v>
      </c>
      <c r="M216" t="str">
        <f>IF(H216="Pendiente","-",INDEX('Equipos (cálculos)'!R$2:R$19,MATCH($B216,'Equipos (cálculos)'!$A$2:$A$19,0)))</f>
        <v>-</v>
      </c>
      <c r="N216" t="str">
        <f>IF(H216="Pendiente","-",INDEX('Equipos (cálculos)'!R$2:R$19,MATCH($F216,'Equipos (cálculos)'!$A$2:$A$19,0)))</f>
        <v>-</v>
      </c>
    </row>
    <row r="217" spans="1:14" ht="17" thickBot="1" x14ac:dyDescent="0.25">
      <c r="A217" s="94">
        <v>24</v>
      </c>
      <c r="B217" s="109" t="s">
        <v>130</v>
      </c>
      <c r="C217" s="82"/>
      <c r="D217" s="93"/>
      <c r="E217" s="82"/>
      <c r="F217" s="83" t="s">
        <v>129</v>
      </c>
      <c r="H217" t="str">
        <f t="shared" si="4"/>
        <v>Pendiente</v>
      </c>
      <c r="J217" s="53" t="str">
        <f>IF(H217="Pendiente","-",INDEX('Equipos (cálculos)'!K$2:K$19,MATCH($B217,'Equipos (cálculos)'!$A$2:$A$19,0)))</f>
        <v>-</v>
      </c>
      <c r="K217" s="53" t="str">
        <f>IF(H217="Pendiente","-",INDEX('Equipos (cálculos)'!K$2:K$19,MATCH($F217,'Equipos (cálculos)'!$A$2:$A$19,0)))</f>
        <v>-</v>
      </c>
      <c r="M217" t="str">
        <f>IF(H217="Pendiente","-",INDEX('Equipos (cálculos)'!R$2:R$19,MATCH($B217,'Equipos (cálculos)'!$A$2:$A$19,0)))</f>
        <v>-</v>
      </c>
      <c r="N217" t="str">
        <f>IF(H217="Pendiente","-",INDEX('Equipos (cálculos)'!R$2:R$19,MATCH($F217,'Equipos (cálculos)'!$A$2:$A$19,0)))</f>
        <v>-</v>
      </c>
    </row>
    <row r="218" spans="1:14" x14ac:dyDescent="0.2">
      <c r="A218" s="110">
        <v>25</v>
      </c>
      <c r="B218" s="107" t="s">
        <v>129</v>
      </c>
      <c r="C218" s="78"/>
      <c r="D218" s="91"/>
      <c r="E218" s="78"/>
      <c r="F218" s="79" t="s">
        <v>118</v>
      </c>
      <c r="H218" t="str">
        <f t="shared" si="4"/>
        <v>Pendiente</v>
      </c>
      <c r="J218" s="53" t="str">
        <f>IF(H218="Pendiente","-",INDEX('Equipos (cálculos)'!K$2:K$19,MATCH($B218,'Equipos (cálculos)'!$A$2:$A$19,0)))</f>
        <v>-</v>
      </c>
      <c r="K218" s="53" t="str">
        <f>IF(H218="Pendiente","-",INDEX('Equipos (cálculos)'!K$2:K$19,MATCH($F218,'Equipos (cálculos)'!$A$2:$A$19,0)))</f>
        <v>-</v>
      </c>
      <c r="M218" t="str">
        <f>IF(H218="Pendiente","-",INDEX('Equipos (cálculos)'!R$2:R$19,MATCH($B218,'Equipos (cálculos)'!$A$2:$A$19,0)))</f>
        <v>-</v>
      </c>
      <c r="N218" t="str">
        <f>IF(H218="Pendiente","-",INDEX('Equipos (cálculos)'!R$2:R$19,MATCH($F218,'Equipos (cálculos)'!$A$2:$A$19,0)))</f>
        <v>-</v>
      </c>
    </row>
    <row r="219" spans="1:14" x14ac:dyDescent="0.2">
      <c r="A219" s="94">
        <v>25</v>
      </c>
      <c r="B219" s="108" t="s">
        <v>116</v>
      </c>
      <c r="C219" s="80"/>
      <c r="D219" s="92"/>
      <c r="E219" s="80"/>
      <c r="F219" s="81" t="s">
        <v>120</v>
      </c>
      <c r="H219" t="str">
        <f t="shared" si="4"/>
        <v>Pendiente</v>
      </c>
      <c r="J219" s="53" t="str">
        <f>IF(H219="Pendiente","-",INDEX('Equipos (cálculos)'!K$2:K$19,MATCH($B219,'Equipos (cálculos)'!$A$2:$A$19,0)))</f>
        <v>-</v>
      </c>
      <c r="K219" s="53" t="str">
        <f>IF(H219="Pendiente","-",INDEX('Equipos (cálculos)'!K$2:K$19,MATCH($F219,'Equipos (cálculos)'!$A$2:$A$19,0)))</f>
        <v>-</v>
      </c>
      <c r="M219" t="str">
        <f>IF(H219="Pendiente","-",INDEX('Equipos (cálculos)'!R$2:R$19,MATCH($B219,'Equipos (cálculos)'!$A$2:$A$19,0)))</f>
        <v>-</v>
      </c>
      <c r="N219" t="str">
        <f>IF(H219="Pendiente","-",INDEX('Equipos (cálculos)'!R$2:R$19,MATCH($F219,'Equipos (cálculos)'!$A$2:$A$19,0)))</f>
        <v>-</v>
      </c>
    </row>
    <row r="220" spans="1:14" x14ac:dyDescent="0.2">
      <c r="A220" s="94">
        <v>25</v>
      </c>
      <c r="B220" s="108" t="s">
        <v>123</v>
      </c>
      <c r="C220" s="80"/>
      <c r="D220" s="92"/>
      <c r="E220" s="80"/>
      <c r="F220" s="81" t="s">
        <v>122</v>
      </c>
      <c r="H220" t="str">
        <f t="shared" si="4"/>
        <v>Pendiente</v>
      </c>
      <c r="J220" s="53" t="str">
        <f>IF(H220="Pendiente","-",INDEX('Equipos (cálculos)'!K$2:K$19,MATCH($B220,'Equipos (cálculos)'!$A$2:$A$19,0)))</f>
        <v>-</v>
      </c>
      <c r="K220" s="53" t="str">
        <f>IF(H220="Pendiente","-",INDEX('Equipos (cálculos)'!K$2:K$19,MATCH($F220,'Equipos (cálculos)'!$A$2:$A$19,0)))</f>
        <v>-</v>
      </c>
      <c r="M220" t="str">
        <f>IF(H220="Pendiente","-",INDEX('Equipos (cálculos)'!R$2:R$19,MATCH($B220,'Equipos (cálculos)'!$A$2:$A$19,0)))</f>
        <v>-</v>
      </c>
      <c r="N220" t="str">
        <f>IF(H220="Pendiente","-",INDEX('Equipos (cálculos)'!R$2:R$19,MATCH($F220,'Equipos (cálculos)'!$A$2:$A$19,0)))</f>
        <v>-</v>
      </c>
    </row>
    <row r="221" spans="1:14" x14ac:dyDescent="0.2">
      <c r="A221" s="94">
        <v>25</v>
      </c>
      <c r="B221" s="108" t="s">
        <v>115</v>
      </c>
      <c r="C221" s="80"/>
      <c r="D221" s="92"/>
      <c r="E221" s="80"/>
      <c r="F221" s="81" t="s">
        <v>117</v>
      </c>
      <c r="H221" t="str">
        <f t="shared" si="4"/>
        <v>Pendiente</v>
      </c>
      <c r="J221" s="53" t="str">
        <f>IF(H221="Pendiente","-",INDEX('Equipos (cálculos)'!K$2:K$19,MATCH($B221,'Equipos (cálculos)'!$A$2:$A$19,0)))</f>
        <v>-</v>
      </c>
      <c r="K221" s="53" t="str">
        <f>IF(H221="Pendiente","-",INDEX('Equipos (cálculos)'!K$2:K$19,MATCH($F221,'Equipos (cálculos)'!$A$2:$A$19,0)))</f>
        <v>-</v>
      </c>
      <c r="M221" t="str">
        <f>IF(H221="Pendiente","-",INDEX('Equipos (cálculos)'!R$2:R$19,MATCH($B221,'Equipos (cálculos)'!$A$2:$A$19,0)))</f>
        <v>-</v>
      </c>
      <c r="N221" t="str">
        <f>IF(H221="Pendiente","-",INDEX('Equipos (cálculos)'!R$2:R$19,MATCH($F221,'Equipos (cálculos)'!$A$2:$A$19,0)))</f>
        <v>-</v>
      </c>
    </row>
    <row r="222" spans="1:14" x14ac:dyDescent="0.2">
      <c r="A222" s="94">
        <v>25</v>
      </c>
      <c r="B222" s="108" t="s">
        <v>114</v>
      </c>
      <c r="C222" s="80"/>
      <c r="D222" s="92"/>
      <c r="E222" s="80"/>
      <c r="F222" s="81" t="s">
        <v>119</v>
      </c>
      <c r="H222" t="str">
        <f t="shared" si="4"/>
        <v>Pendiente</v>
      </c>
      <c r="J222" s="53" t="str">
        <f>IF(H222="Pendiente","-",INDEX('Equipos (cálculos)'!K$2:K$19,MATCH($B222,'Equipos (cálculos)'!$A$2:$A$19,0)))</f>
        <v>-</v>
      </c>
      <c r="K222" s="53" t="str">
        <f>IF(H222="Pendiente","-",INDEX('Equipos (cálculos)'!K$2:K$19,MATCH($F222,'Equipos (cálculos)'!$A$2:$A$19,0)))</f>
        <v>-</v>
      </c>
      <c r="M222" t="str">
        <f>IF(H222="Pendiente","-",INDEX('Equipos (cálculos)'!R$2:R$19,MATCH($B222,'Equipos (cálculos)'!$A$2:$A$19,0)))</f>
        <v>-</v>
      </c>
      <c r="N222" t="str">
        <f>IF(H222="Pendiente","-",INDEX('Equipos (cálculos)'!R$2:R$19,MATCH($F222,'Equipos (cálculos)'!$A$2:$A$19,0)))</f>
        <v>-</v>
      </c>
    </row>
    <row r="223" spans="1:14" x14ac:dyDescent="0.2">
      <c r="A223" s="94">
        <v>25</v>
      </c>
      <c r="B223" s="108" t="s">
        <v>131</v>
      </c>
      <c r="C223" s="80"/>
      <c r="D223" s="92"/>
      <c r="E223" s="80"/>
      <c r="F223" s="81" t="s">
        <v>121</v>
      </c>
      <c r="H223" t="str">
        <f t="shared" si="4"/>
        <v>Pendiente</v>
      </c>
      <c r="J223" s="53" t="str">
        <f>IF(H223="Pendiente","-",INDEX('Equipos (cálculos)'!K$2:K$19,MATCH($B223,'Equipos (cálculos)'!$A$2:$A$19,0)))</f>
        <v>-</v>
      </c>
      <c r="K223" s="53" t="str">
        <f>IF(H223="Pendiente","-",INDEX('Equipos (cálculos)'!K$2:K$19,MATCH($F223,'Equipos (cálculos)'!$A$2:$A$19,0)))</f>
        <v>-</v>
      </c>
      <c r="M223" t="str">
        <f>IF(H223="Pendiente","-",INDEX('Equipos (cálculos)'!R$2:R$19,MATCH($B223,'Equipos (cálculos)'!$A$2:$A$19,0)))</f>
        <v>-</v>
      </c>
      <c r="N223" t="str">
        <f>IF(H223="Pendiente","-",INDEX('Equipos (cálculos)'!R$2:R$19,MATCH($F223,'Equipos (cálculos)'!$A$2:$A$19,0)))</f>
        <v>-</v>
      </c>
    </row>
    <row r="224" spans="1:14" x14ac:dyDescent="0.2">
      <c r="A224" s="94">
        <v>25</v>
      </c>
      <c r="B224" s="108" t="s">
        <v>124</v>
      </c>
      <c r="C224" s="80"/>
      <c r="D224" s="92"/>
      <c r="E224" s="80"/>
      <c r="F224" s="81" t="s">
        <v>127</v>
      </c>
      <c r="H224" t="str">
        <f t="shared" si="4"/>
        <v>Pendiente</v>
      </c>
      <c r="J224" s="53" t="str">
        <f>IF(H224="Pendiente","-",INDEX('Equipos (cálculos)'!K$2:K$19,MATCH($B224,'Equipos (cálculos)'!$A$2:$A$19,0)))</f>
        <v>-</v>
      </c>
      <c r="K224" s="53" t="str">
        <f>IF(H224="Pendiente","-",INDEX('Equipos (cálculos)'!K$2:K$19,MATCH($F224,'Equipos (cálculos)'!$A$2:$A$19,0)))</f>
        <v>-</v>
      </c>
      <c r="M224" t="str">
        <f>IF(H224="Pendiente","-",INDEX('Equipos (cálculos)'!R$2:R$19,MATCH($B224,'Equipos (cálculos)'!$A$2:$A$19,0)))</f>
        <v>-</v>
      </c>
      <c r="N224" t="str">
        <f>IF(H224="Pendiente","-",INDEX('Equipos (cálculos)'!R$2:R$19,MATCH($F224,'Equipos (cálculos)'!$A$2:$A$19,0)))</f>
        <v>-</v>
      </c>
    </row>
    <row r="225" spans="1:14" x14ac:dyDescent="0.2">
      <c r="A225" s="94">
        <v>25</v>
      </c>
      <c r="B225" s="108" t="s">
        <v>126</v>
      </c>
      <c r="C225" s="80"/>
      <c r="D225" s="92"/>
      <c r="E225" s="80"/>
      <c r="F225" s="81" t="s">
        <v>125</v>
      </c>
      <c r="H225" t="str">
        <f t="shared" si="4"/>
        <v>Pendiente</v>
      </c>
      <c r="J225" s="53" t="str">
        <f>IF(H225="Pendiente","-",INDEX('Equipos (cálculos)'!K$2:K$19,MATCH($B225,'Equipos (cálculos)'!$A$2:$A$19,0)))</f>
        <v>-</v>
      </c>
      <c r="K225" s="53" t="str">
        <f>IF(H225="Pendiente","-",INDEX('Equipos (cálculos)'!K$2:K$19,MATCH($F225,'Equipos (cálculos)'!$A$2:$A$19,0)))</f>
        <v>-</v>
      </c>
      <c r="M225" t="str">
        <f>IF(H225="Pendiente","-",INDEX('Equipos (cálculos)'!R$2:R$19,MATCH($B225,'Equipos (cálculos)'!$A$2:$A$19,0)))</f>
        <v>-</v>
      </c>
      <c r="N225" t="str">
        <f>IF(H225="Pendiente","-",INDEX('Equipos (cálculos)'!R$2:R$19,MATCH($F225,'Equipos (cálculos)'!$A$2:$A$19,0)))</f>
        <v>-</v>
      </c>
    </row>
    <row r="226" spans="1:14" ht="17" thickBot="1" x14ac:dyDescent="0.25">
      <c r="A226" s="111">
        <v>25</v>
      </c>
      <c r="B226" s="109" t="s">
        <v>128</v>
      </c>
      <c r="C226" s="82"/>
      <c r="D226" s="93"/>
      <c r="E226" s="82"/>
      <c r="F226" s="83" t="s">
        <v>130</v>
      </c>
      <c r="H226" t="str">
        <f t="shared" si="4"/>
        <v>Pendiente</v>
      </c>
      <c r="J226" s="53" t="str">
        <f>IF(H226="Pendiente","-",INDEX('Equipos (cálculos)'!K$2:K$19,MATCH($B226,'Equipos (cálculos)'!$A$2:$A$19,0)))</f>
        <v>-</v>
      </c>
      <c r="K226" s="53" t="str">
        <f>IF(H226="Pendiente","-",INDEX('Equipos (cálculos)'!K$2:K$19,MATCH($F226,'Equipos (cálculos)'!$A$2:$A$19,0)))</f>
        <v>-</v>
      </c>
      <c r="M226" t="str">
        <f>IF(H226="Pendiente","-",INDEX('Equipos (cálculos)'!R$2:R$19,MATCH($B226,'Equipos (cálculos)'!$A$2:$A$19,0)))</f>
        <v>-</v>
      </c>
      <c r="N226" t="str">
        <f>IF(H226="Pendiente","-",INDEX('Equipos (cálculos)'!R$2:R$19,MATCH($F226,'Equipos (cálculos)'!$A$2:$A$19,0)))</f>
        <v>-</v>
      </c>
    </row>
    <row r="227" spans="1:14" x14ac:dyDescent="0.2">
      <c r="A227" s="110">
        <v>26</v>
      </c>
      <c r="B227" s="107" t="s">
        <v>120</v>
      </c>
      <c r="C227" s="78"/>
      <c r="D227" s="91"/>
      <c r="E227" s="78"/>
      <c r="F227" s="79" t="s">
        <v>118</v>
      </c>
      <c r="H227" t="str">
        <f t="shared" si="4"/>
        <v>Pendiente</v>
      </c>
      <c r="J227" s="53" t="str">
        <f>IF(H227="Pendiente","-",INDEX('Equipos (cálculos)'!K$2:K$19,MATCH($B227,'Equipos (cálculos)'!$A$2:$A$19,0)))</f>
        <v>-</v>
      </c>
      <c r="K227" s="53" t="str">
        <f>IF(H227="Pendiente","-",INDEX('Equipos (cálculos)'!K$2:K$19,MATCH($F227,'Equipos (cálculos)'!$A$2:$A$19,0)))</f>
        <v>-</v>
      </c>
      <c r="M227" t="str">
        <f>IF(H227="Pendiente","-",INDEX('Equipos (cálculos)'!R$2:R$19,MATCH($B227,'Equipos (cálculos)'!$A$2:$A$19,0)))</f>
        <v>-</v>
      </c>
      <c r="N227" t="str">
        <f>IF(H227="Pendiente","-",INDEX('Equipos (cálculos)'!R$2:R$19,MATCH($F227,'Equipos (cálculos)'!$A$2:$A$19,0)))</f>
        <v>-</v>
      </c>
    </row>
    <row r="228" spans="1:14" x14ac:dyDescent="0.2">
      <c r="A228" s="94">
        <v>26</v>
      </c>
      <c r="B228" s="108" t="s">
        <v>122</v>
      </c>
      <c r="C228" s="80"/>
      <c r="D228" s="92"/>
      <c r="E228" s="80"/>
      <c r="F228" s="81" t="s">
        <v>116</v>
      </c>
      <c r="H228" t="str">
        <f t="shared" si="4"/>
        <v>Pendiente</v>
      </c>
      <c r="J228" s="53" t="str">
        <f>IF(H228="Pendiente","-",INDEX('Equipos (cálculos)'!K$2:K$19,MATCH($B228,'Equipos (cálculos)'!$A$2:$A$19,0)))</f>
        <v>-</v>
      </c>
      <c r="K228" s="53" t="str">
        <f>IF(H228="Pendiente","-",INDEX('Equipos (cálculos)'!K$2:K$19,MATCH($F228,'Equipos (cálculos)'!$A$2:$A$19,0)))</f>
        <v>-</v>
      </c>
      <c r="M228" t="str">
        <f>IF(H228="Pendiente","-",INDEX('Equipos (cálculos)'!R$2:R$19,MATCH($B228,'Equipos (cálculos)'!$A$2:$A$19,0)))</f>
        <v>-</v>
      </c>
      <c r="N228" t="str">
        <f>IF(H228="Pendiente","-",INDEX('Equipos (cálculos)'!R$2:R$19,MATCH($F228,'Equipos (cálculos)'!$A$2:$A$19,0)))</f>
        <v>-</v>
      </c>
    </row>
    <row r="229" spans="1:14" x14ac:dyDescent="0.2">
      <c r="A229" s="94">
        <v>26</v>
      </c>
      <c r="B229" s="108" t="s">
        <v>117</v>
      </c>
      <c r="C229" s="80"/>
      <c r="D229" s="92"/>
      <c r="E229" s="80"/>
      <c r="F229" s="81" t="s">
        <v>123</v>
      </c>
      <c r="H229" t="str">
        <f t="shared" si="4"/>
        <v>Pendiente</v>
      </c>
      <c r="J229" s="53" t="str">
        <f>IF(H229="Pendiente","-",INDEX('Equipos (cálculos)'!K$2:K$19,MATCH($B229,'Equipos (cálculos)'!$A$2:$A$19,0)))</f>
        <v>-</v>
      </c>
      <c r="K229" s="53" t="str">
        <f>IF(H229="Pendiente","-",INDEX('Equipos (cálculos)'!K$2:K$19,MATCH($F229,'Equipos (cálculos)'!$A$2:$A$19,0)))</f>
        <v>-</v>
      </c>
      <c r="M229" t="str">
        <f>IF(H229="Pendiente","-",INDEX('Equipos (cálculos)'!R$2:R$19,MATCH($B229,'Equipos (cálculos)'!$A$2:$A$19,0)))</f>
        <v>-</v>
      </c>
      <c r="N229" t="str">
        <f>IF(H229="Pendiente","-",INDEX('Equipos (cálculos)'!R$2:R$19,MATCH($F229,'Equipos (cálculos)'!$A$2:$A$19,0)))</f>
        <v>-</v>
      </c>
    </row>
    <row r="230" spans="1:14" x14ac:dyDescent="0.2">
      <c r="A230" s="94">
        <v>26</v>
      </c>
      <c r="B230" s="108" t="s">
        <v>119</v>
      </c>
      <c r="C230" s="80"/>
      <c r="D230" s="92"/>
      <c r="E230" s="80"/>
      <c r="F230" s="81" t="s">
        <v>115</v>
      </c>
      <c r="H230" t="str">
        <f t="shared" si="4"/>
        <v>Pendiente</v>
      </c>
      <c r="J230" s="53" t="str">
        <f>IF(H230="Pendiente","-",INDEX('Equipos (cálculos)'!K$2:K$19,MATCH($B230,'Equipos (cálculos)'!$A$2:$A$19,0)))</f>
        <v>-</v>
      </c>
      <c r="K230" s="53" t="str">
        <f>IF(H230="Pendiente","-",INDEX('Equipos (cálculos)'!K$2:K$19,MATCH($F230,'Equipos (cálculos)'!$A$2:$A$19,0)))</f>
        <v>-</v>
      </c>
      <c r="M230" t="str">
        <f>IF(H230="Pendiente","-",INDEX('Equipos (cálculos)'!R$2:R$19,MATCH($B230,'Equipos (cálculos)'!$A$2:$A$19,0)))</f>
        <v>-</v>
      </c>
      <c r="N230" t="str">
        <f>IF(H230="Pendiente","-",INDEX('Equipos (cálculos)'!R$2:R$19,MATCH($F230,'Equipos (cálculos)'!$A$2:$A$19,0)))</f>
        <v>-</v>
      </c>
    </row>
    <row r="231" spans="1:14" x14ac:dyDescent="0.2">
      <c r="A231" s="94">
        <v>26</v>
      </c>
      <c r="B231" s="108" t="s">
        <v>121</v>
      </c>
      <c r="C231" s="80"/>
      <c r="D231" s="92"/>
      <c r="E231" s="80"/>
      <c r="F231" s="81" t="s">
        <v>114</v>
      </c>
      <c r="H231" t="str">
        <f t="shared" si="4"/>
        <v>Pendiente</v>
      </c>
      <c r="J231" s="53" t="str">
        <f>IF(H231="Pendiente","-",INDEX('Equipos (cálculos)'!K$2:K$19,MATCH($B231,'Equipos (cálculos)'!$A$2:$A$19,0)))</f>
        <v>-</v>
      </c>
      <c r="K231" s="53" t="str">
        <f>IF(H231="Pendiente","-",INDEX('Equipos (cálculos)'!K$2:K$19,MATCH($F231,'Equipos (cálculos)'!$A$2:$A$19,0)))</f>
        <v>-</v>
      </c>
      <c r="M231" t="str">
        <f>IF(H231="Pendiente","-",INDEX('Equipos (cálculos)'!R$2:R$19,MATCH($B231,'Equipos (cálculos)'!$A$2:$A$19,0)))</f>
        <v>-</v>
      </c>
      <c r="N231" t="str">
        <f>IF(H231="Pendiente","-",INDEX('Equipos (cálculos)'!R$2:R$19,MATCH($F231,'Equipos (cálculos)'!$A$2:$A$19,0)))</f>
        <v>-</v>
      </c>
    </row>
    <row r="232" spans="1:14" x14ac:dyDescent="0.2">
      <c r="A232" s="94">
        <v>26</v>
      </c>
      <c r="B232" s="108" t="s">
        <v>127</v>
      </c>
      <c r="C232" s="80"/>
      <c r="D232" s="92"/>
      <c r="E232" s="80"/>
      <c r="F232" s="81" t="s">
        <v>131</v>
      </c>
      <c r="H232" t="str">
        <f t="shared" si="4"/>
        <v>Pendiente</v>
      </c>
      <c r="J232" s="53" t="str">
        <f>IF(H232="Pendiente","-",INDEX('Equipos (cálculos)'!K$2:K$19,MATCH($B232,'Equipos (cálculos)'!$A$2:$A$19,0)))</f>
        <v>-</v>
      </c>
      <c r="K232" s="53" t="str">
        <f>IF(H232="Pendiente","-",INDEX('Equipos (cálculos)'!K$2:K$19,MATCH($F232,'Equipos (cálculos)'!$A$2:$A$19,0)))</f>
        <v>-</v>
      </c>
      <c r="M232" t="str">
        <f>IF(H232="Pendiente","-",INDEX('Equipos (cálculos)'!R$2:R$19,MATCH($B232,'Equipos (cálculos)'!$A$2:$A$19,0)))</f>
        <v>-</v>
      </c>
      <c r="N232" t="str">
        <f>IF(H232="Pendiente","-",INDEX('Equipos (cálculos)'!R$2:R$19,MATCH($F232,'Equipos (cálculos)'!$A$2:$A$19,0)))</f>
        <v>-</v>
      </c>
    </row>
    <row r="233" spans="1:14" x14ac:dyDescent="0.2">
      <c r="A233" s="94">
        <v>26</v>
      </c>
      <c r="B233" s="108" t="s">
        <v>125</v>
      </c>
      <c r="C233" s="80"/>
      <c r="D233" s="92"/>
      <c r="E233" s="80"/>
      <c r="F233" s="81" t="s">
        <v>124</v>
      </c>
      <c r="H233" t="str">
        <f t="shared" si="4"/>
        <v>Pendiente</v>
      </c>
      <c r="J233" s="53" t="str">
        <f>IF(H233="Pendiente","-",INDEX('Equipos (cálculos)'!K$2:K$19,MATCH($B233,'Equipos (cálculos)'!$A$2:$A$19,0)))</f>
        <v>-</v>
      </c>
      <c r="K233" s="53" t="str">
        <f>IF(H233="Pendiente","-",INDEX('Equipos (cálculos)'!K$2:K$19,MATCH($F233,'Equipos (cálculos)'!$A$2:$A$19,0)))</f>
        <v>-</v>
      </c>
      <c r="M233" t="str">
        <f>IF(H233="Pendiente","-",INDEX('Equipos (cálculos)'!R$2:R$19,MATCH($B233,'Equipos (cálculos)'!$A$2:$A$19,0)))</f>
        <v>-</v>
      </c>
      <c r="N233" t="str">
        <f>IF(H233="Pendiente","-",INDEX('Equipos (cálculos)'!R$2:R$19,MATCH($F233,'Equipos (cálculos)'!$A$2:$A$19,0)))</f>
        <v>-</v>
      </c>
    </row>
    <row r="234" spans="1:14" x14ac:dyDescent="0.2">
      <c r="A234" s="94">
        <v>26</v>
      </c>
      <c r="B234" s="108" t="s">
        <v>130</v>
      </c>
      <c r="C234" s="80"/>
      <c r="D234" s="92"/>
      <c r="E234" s="80"/>
      <c r="F234" s="81" t="s">
        <v>126</v>
      </c>
      <c r="H234" t="str">
        <f t="shared" si="4"/>
        <v>Pendiente</v>
      </c>
      <c r="J234" s="53" t="str">
        <f>IF(H234="Pendiente","-",INDEX('Equipos (cálculos)'!K$2:K$19,MATCH($B234,'Equipos (cálculos)'!$A$2:$A$19,0)))</f>
        <v>-</v>
      </c>
      <c r="K234" s="53" t="str">
        <f>IF(H234="Pendiente","-",INDEX('Equipos (cálculos)'!K$2:K$19,MATCH($F234,'Equipos (cálculos)'!$A$2:$A$19,0)))</f>
        <v>-</v>
      </c>
      <c r="M234" t="str">
        <f>IF(H234="Pendiente","-",INDEX('Equipos (cálculos)'!R$2:R$19,MATCH($B234,'Equipos (cálculos)'!$A$2:$A$19,0)))</f>
        <v>-</v>
      </c>
      <c r="N234" t="str">
        <f>IF(H234="Pendiente","-",INDEX('Equipos (cálculos)'!R$2:R$19,MATCH($F234,'Equipos (cálculos)'!$A$2:$A$19,0)))</f>
        <v>-</v>
      </c>
    </row>
    <row r="235" spans="1:14" ht="17" thickBot="1" x14ac:dyDescent="0.25">
      <c r="A235" s="111">
        <v>26</v>
      </c>
      <c r="B235" s="109" t="s">
        <v>128</v>
      </c>
      <c r="C235" s="82"/>
      <c r="D235" s="93"/>
      <c r="E235" s="82"/>
      <c r="F235" s="83" t="s">
        <v>129</v>
      </c>
      <c r="H235" t="str">
        <f t="shared" si="4"/>
        <v>Pendiente</v>
      </c>
      <c r="J235" s="53" t="str">
        <f>IF(H235="Pendiente","-",INDEX('Equipos (cálculos)'!K$2:K$19,MATCH($B235,'Equipos (cálculos)'!$A$2:$A$19,0)))</f>
        <v>-</v>
      </c>
      <c r="K235" s="53" t="str">
        <f>IF(H235="Pendiente","-",INDEX('Equipos (cálculos)'!K$2:K$19,MATCH($F235,'Equipos (cálculos)'!$A$2:$A$19,0)))</f>
        <v>-</v>
      </c>
      <c r="M235" t="str">
        <f>IF(H235="Pendiente","-",INDEX('Equipos (cálculos)'!R$2:R$19,MATCH($B235,'Equipos (cálculos)'!$A$2:$A$19,0)))</f>
        <v>-</v>
      </c>
      <c r="N235" t="str">
        <f>IF(H235="Pendiente","-",INDEX('Equipos (cálculos)'!R$2:R$19,MATCH($F235,'Equipos (cálculos)'!$A$2:$A$19,0)))</f>
        <v>-</v>
      </c>
    </row>
    <row r="236" spans="1:14" x14ac:dyDescent="0.2">
      <c r="A236" s="110">
        <v>27</v>
      </c>
      <c r="B236" s="107" t="s">
        <v>129</v>
      </c>
      <c r="C236" s="78"/>
      <c r="D236" s="91"/>
      <c r="E236" s="78"/>
      <c r="F236" s="79" t="s">
        <v>120</v>
      </c>
      <c r="H236" t="str">
        <f t="shared" si="4"/>
        <v>Pendiente</v>
      </c>
      <c r="J236" s="53" t="str">
        <f>IF(H236="Pendiente","-",INDEX('Equipos (cálculos)'!K$2:K$19,MATCH($B236,'Equipos (cálculos)'!$A$2:$A$19,0)))</f>
        <v>-</v>
      </c>
      <c r="K236" s="53" t="str">
        <f>IF(H236="Pendiente","-",INDEX('Equipos (cálculos)'!K$2:K$19,MATCH($F236,'Equipos (cálculos)'!$A$2:$A$19,0)))</f>
        <v>-</v>
      </c>
      <c r="M236" t="str">
        <f>IF(H236="Pendiente","-",INDEX('Equipos (cálculos)'!R$2:R$19,MATCH($B236,'Equipos (cálculos)'!$A$2:$A$19,0)))</f>
        <v>-</v>
      </c>
      <c r="N236" t="str">
        <f>IF(H236="Pendiente","-",INDEX('Equipos (cálculos)'!R$2:R$19,MATCH($F236,'Equipos (cálculos)'!$A$2:$A$19,0)))</f>
        <v>-</v>
      </c>
    </row>
    <row r="237" spans="1:14" x14ac:dyDescent="0.2">
      <c r="A237" s="94">
        <v>27</v>
      </c>
      <c r="B237" s="108" t="s">
        <v>118</v>
      </c>
      <c r="C237" s="80"/>
      <c r="D237" s="92"/>
      <c r="E237" s="80"/>
      <c r="F237" s="81" t="s">
        <v>122</v>
      </c>
      <c r="H237" t="str">
        <f t="shared" si="4"/>
        <v>Pendiente</v>
      </c>
      <c r="J237" s="53" t="str">
        <f>IF(H237="Pendiente","-",INDEX('Equipos (cálculos)'!K$2:K$19,MATCH($B237,'Equipos (cálculos)'!$A$2:$A$19,0)))</f>
        <v>-</v>
      </c>
      <c r="K237" s="53" t="str">
        <f>IF(H237="Pendiente","-",INDEX('Equipos (cálculos)'!K$2:K$19,MATCH($F237,'Equipos (cálculos)'!$A$2:$A$19,0)))</f>
        <v>-</v>
      </c>
      <c r="M237" t="str">
        <f>IF(H237="Pendiente","-",INDEX('Equipos (cálculos)'!R$2:R$19,MATCH($B237,'Equipos (cálculos)'!$A$2:$A$19,0)))</f>
        <v>-</v>
      </c>
      <c r="N237" t="str">
        <f>IF(H237="Pendiente","-",INDEX('Equipos (cálculos)'!R$2:R$19,MATCH($F237,'Equipos (cálculos)'!$A$2:$A$19,0)))</f>
        <v>-</v>
      </c>
    </row>
    <row r="238" spans="1:14" x14ac:dyDescent="0.2">
      <c r="A238" s="94">
        <v>27</v>
      </c>
      <c r="B238" s="108" t="s">
        <v>116</v>
      </c>
      <c r="C238" s="80"/>
      <c r="D238" s="92"/>
      <c r="E238" s="80"/>
      <c r="F238" s="81" t="s">
        <v>117</v>
      </c>
      <c r="H238" t="str">
        <f t="shared" si="4"/>
        <v>Pendiente</v>
      </c>
      <c r="J238" s="53" t="str">
        <f>IF(H238="Pendiente","-",INDEX('Equipos (cálculos)'!K$2:K$19,MATCH($B238,'Equipos (cálculos)'!$A$2:$A$19,0)))</f>
        <v>-</v>
      </c>
      <c r="K238" s="53" t="str">
        <f>IF(H238="Pendiente","-",INDEX('Equipos (cálculos)'!K$2:K$19,MATCH($F238,'Equipos (cálculos)'!$A$2:$A$19,0)))</f>
        <v>-</v>
      </c>
      <c r="M238" t="str">
        <f>IF(H238="Pendiente","-",INDEX('Equipos (cálculos)'!R$2:R$19,MATCH($B238,'Equipos (cálculos)'!$A$2:$A$19,0)))</f>
        <v>-</v>
      </c>
      <c r="N238" t="str">
        <f>IF(H238="Pendiente","-",INDEX('Equipos (cálculos)'!R$2:R$19,MATCH($F238,'Equipos (cálculos)'!$A$2:$A$19,0)))</f>
        <v>-</v>
      </c>
    </row>
    <row r="239" spans="1:14" x14ac:dyDescent="0.2">
      <c r="A239" s="94">
        <v>27</v>
      </c>
      <c r="B239" s="108" t="s">
        <v>123</v>
      </c>
      <c r="C239" s="80"/>
      <c r="D239" s="92"/>
      <c r="E239" s="80"/>
      <c r="F239" s="81" t="s">
        <v>119</v>
      </c>
      <c r="H239" t="str">
        <f t="shared" si="4"/>
        <v>Pendiente</v>
      </c>
      <c r="J239" s="53" t="str">
        <f>IF(H239="Pendiente","-",INDEX('Equipos (cálculos)'!K$2:K$19,MATCH($B239,'Equipos (cálculos)'!$A$2:$A$19,0)))</f>
        <v>-</v>
      </c>
      <c r="K239" s="53" t="str">
        <f>IF(H239="Pendiente","-",INDEX('Equipos (cálculos)'!K$2:K$19,MATCH($F239,'Equipos (cálculos)'!$A$2:$A$19,0)))</f>
        <v>-</v>
      </c>
      <c r="M239" t="str">
        <f>IF(H239="Pendiente","-",INDEX('Equipos (cálculos)'!R$2:R$19,MATCH($B239,'Equipos (cálculos)'!$A$2:$A$19,0)))</f>
        <v>-</v>
      </c>
      <c r="N239" t="str">
        <f>IF(H239="Pendiente","-",INDEX('Equipos (cálculos)'!R$2:R$19,MATCH($F239,'Equipos (cálculos)'!$A$2:$A$19,0)))</f>
        <v>-</v>
      </c>
    </row>
    <row r="240" spans="1:14" x14ac:dyDescent="0.2">
      <c r="A240" s="94">
        <v>27</v>
      </c>
      <c r="B240" s="108" t="s">
        <v>115</v>
      </c>
      <c r="C240" s="80"/>
      <c r="D240" s="92"/>
      <c r="E240" s="80"/>
      <c r="F240" s="81" t="s">
        <v>121</v>
      </c>
      <c r="H240" t="str">
        <f t="shared" si="4"/>
        <v>Pendiente</v>
      </c>
      <c r="J240" s="53" t="str">
        <f>IF(H240="Pendiente","-",INDEX('Equipos (cálculos)'!K$2:K$19,MATCH($B240,'Equipos (cálculos)'!$A$2:$A$19,0)))</f>
        <v>-</v>
      </c>
      <c r="K240" s="53" t="str">
        <f>IF(H240="Pendiente","-",INDEX('Equipos (cálculos)'!K$2:K$19,MATCH($F240,'Equipos (cálculos)'!$A$2:$A$19,0)))</f>
        <v>-</v>
      </c>
      <c r="M240" t="str">
        <f>IF(H240="Pendiente","-",INDEX('Equipos (cálculos)'!R$2:R$19,MATCH($B240,'Equipos (cálculos)'!$A$2:$A$19,0)))</f>
        <v>-</v>
      </c>
      <c r="N240" t="str">
        <f>IF(H240="Pendiente","-",INDEX('Equipos (cálculos)'!R$2:R$19,MATCH($F240,'Equipos (cálculos)'!$A$2:$A$19,0)))</f>
        <v>-</v>
      </c>
    </row>
    <row r="241" spans="1:14" x14ac:dyDescent="0.2">
      <c r="A241" s="94">
        <v>27</v>
      </c>
      <c r="B241" s="108" t="s">
        <v>114</v>
      </c>
      <c r="C241" s="80"/>
      <c r="D241" s="92"/>
      <c r="E241" s="80"/>
      <c r="F241" s="81" t="s">
        <v>127</v>
      </c>
      <c r="H241" t="str">
        <f t="shared" si="4"/>
        <v>Pendiente</v>
      </c>
      <c r="J241" s="53" t="str">
        <f>IF(H241="Pendiente","-",INDEX('Equipos (cálculos)'!K$2:K$19,MATCH($B241,'Equipos (cálculos)'!$A$2:$A$19,0)))</f>
        <v>-</v>
      </c>
      <c r="K241" s="53" t="str">
        <f>IF(H241="Pendiente","-",INDEX('Equipos (cálculos)'!K$2:K$19,MATCH($F241,'Equipos (cálculos)'!$A$2:$A$19,0)))</f>
        <v>-</v>
      </c>
      <c r="M241" t="str">
        <f>IF(H241="Pendiente","-",INDEX('Equipos (cálculos)'!R$2:R$19,MATCH($B241,'Equipos (cálculos)'!$A$2:$A$19,0)))</f>
        <v>-</v>
      </c>
      <c r="N241" t="str">
        <f>IF(H241="Pendiente","-",INDEX('Equipos (cálculos)'!R$2:R$19,MATCH($F241,'Equipos (cálculos)'!$A$2:$A$19,0)))</f>
        <v>-</v>
      </c>
    </row>
    <row r="242" spans="1:14" x14ac:dyDescent="0.2">
      <c r="A242" s="94">
        <v>27</v>
      </c>
      <c r="B242" s="108" t="s">
        <v>131</v>
      </c>
      <c r="C242" s="80"/>
      <c r="D242" s="92"/>
      <c r="E242" s="80"/>
      <c r="F242" s="81" t="s">
        <v>125</v>
      </c>
      <c r="H242" t="str">
        <f t="shared" si="4"/>
        <v>Pendiente</v>
      </c>
      <c r="J242" s="53" t="str">
        <f>IF(H242="Pendiente","-",INDEX('Equipos (cálculos)'!K$2:K$19,MATCH($B242,'Equipos (cálculos)'!$A$2:$A$19,0)))</f>
        <v>-</v>
      </c>
      <c r="K242" s="53" t="str">
        <f>IF(H242="Pendiente","-",INDEX('Equipos (cálculos)'!K$2:K$19,MATCH($F242,'Equipos (cálculos)'!$A$2:$A$19,0)))</f>
        <v>-</v>
      </c>
      <c r="M242" t="str">
        <f>IF(H242="Pendiente","-",INDEX('Equipos (cálculos)'!R$2:R$19,MATCH($B242,'Equipos (cálculos)'!$A$2:$A$19,0)))</f>
        <v>-</v>
      </c>
      <c r="N242" t="str">
        <f>IF(H242="Pendiente","-",INDEX('Equipos (cálculos)'!R$2:R$19,MATCH($F242,'Equipos (cálculos)'!$A$2:$A$19,0)))</f>
        <v>-</v>
      </c>
    </row>
    <row r="243" spans="1:14" x14ac:dyDescent="0.2">
      <c r="A243" s="94">
        <v>27</v>
      </c>
      <c r="B243" s="108" t="s">
        <v>124</v>
      </c>
      <c r="C243" s="80"/>
      <c r="D243" s="92"/>
      <c r="E243" s="80"/>
      <c r="F243" s="81" t="s">
        <v>130</v>
      </c>
      <c r="H243" t="str">
        <f t="shared" si="4"/>
        <v>Pendiente</v>
      </c>
      <c r="J243" s="53" t="str">
        <f>IF(H243="Pendiente","-",INDEX('Equipos (cálculos)'!K$2:K$19,MATCH($B243,'Equipos (cálculos)'!$A$2:$A$19,0)))</f>
        <v>-</v>
      </c>
      <c r="K243" s="53" t="str">
        <f>IF(H243="Pendiente","-",INDEX('Equipos (cálculos)'!K$2:K$19,MATCH($F243,'Equipos (cálculos)'!$A$2:$A$19,0)))</f>
        <v>-</v>
      </c>
      <c r="M243" t="str">
        <f>IF(H243="Pendiente","-",INDEX('Equipos (cálculos)'!R$2:R$19,MATCH($B243,'Equipos (cálculos)'!$A$2:$A$19,0)))</f>
        <v>-</v>
      </c>
      <c r="N243" t="str">
        <f>IF(H243="Pendiente","-",INDEX('Equipos (cálculos)'!R$2:R$19,MATCH($F243,'Equipos (cálculos)'!$A$2:$A$19,0)))</f>
        <v>-</v>
      </c>
    </row>
    <row r="244" spans="1:14" ht="17" thickBot="1" x14ac:dyDescent="0.25">
      <c r="A244" s="111">
        <v>27</v>
      </c>
      <c r="B244" s="109" t="s">
        <v>126</v>
      </c>
      <c r="C244" s="82"/>
      <c r="D244" s="93"/>
      <c r="E244" s="82"/>
      <c r="F244" s="83" t="s">
        <v>128</v>
      </c>
      <c r="H244" t="str">
        <f t="shared" si="4"/>
        <v>Pendiente</v>
      </c>
      <c r="J244" s="53" t="str">
        <f>IF(H244="Pendiente","-",INDEX('Equipos (cálculos)'!K$2:K$19,MATCH($B244,'Equipos (cálculos)'!$A$2:$A$19,0)))</f>
        <v>-</v>
      </c>
      <c r="K244" s="53" t="str">
        <f>IF(H244="Pendiente","-",INDEX('Equipos (cálculos)'!K$2:K$19,MATCH($F244,'Equipos (cálculos)'!$A$2:$A$19,0)))</f>
        <v>-</v>
      </c>
      <c r="M244" t="str">
        <f>IF(H244="Pendiente","-",INDEX('Equipos (cálculos)'!R$2:R$19,MATCH($B244,'Equipos (cálculos)'!$A$2:$A$19,0)))</f>
        <v>-</v>
      </c>
      <c r="N244" t="str">
        <f>IF(H244="Pendiente","-",INDEX('Equipos (cálculos)'!R$2:R$19,MATCH($F244,'Equipos (cálculos)'!$A$2:$A$19,0)))</f>
        <v>-</v>
      </c>
    </row>
    <row r="245" spans="1:14" x14ac:dyDescent="0.2">
      <c r="A245" s="110">
        <v>28</v>
      </c>
      <c r="B245" s="112" t="s">
        <v>122</v>
      </c>
      <c r="C245" s="85"/>
      <c r="D245" s="85"/>
      <c r="E245" s="85"/>
      <c r="F245" s="86" t="s">
        <v>120</v>
      </c>
      <c r="H245" t="str">
        <f t="shared" si="4"/>
        <v>Pendiente</v>
      </c>
      <c r="J245" s="53" t="str">
        <f>IF(H245="Pendiente","-",INDEX('Equipos (cálculos)'!K$2:K$19,MATCH($B245,'Equipos (cálculos)'!$A$2:$A$19,0)))</f>
        <v>-</v>
      </c>
      <c r="K245" s="53" t="str">
        <f>IF(H245="Pendiente","-",INDEX('Equipos (cálculos)'!K$2:K$19,MATCH($F245,'Equipos (cálculos)'!$A$2:$A$19,0)))</f>
        <v>-</v>
      </c>
      <c r="M245" t="str">
        <f>IF(H245="Pendiente","-",INDEX('Equipos (cálculos)'!R$2:R$19,MATCH($B245,'Equipos (cálculos)'!$A$2:$A$19,0)))</f>
        <v>-</v>
      </c>
      <c r="N245" t="str">
        <f>IF(H245="Pendiente","-",INDEX('Equipos (cálculos)'!R$2:R$19,MATCH($F245,'Equipos (cálculos)'!$A$2:$A$19,0)))</f>
        <v>-</v>
      </c>
    </row>
    <row r="246" spans="1:14" x14ac:dyDescent="0.2">
      <c r="A246" s="94">
        <v>28</v>
      </c>
      <c r="B246" s="113" t="s">
        <v>117</v>
      </c>
      <c r="C246" s="87"/>
      <c r="D246" s="87"/>
      <c r="E246" s="87"/>
      <c r="F246" s="88" t="s">
        <v>118</v>
      </c>
      <c r="H246" t="str">
        <f t="shared" si="4"/>
        <v>Pendiente</v>
      </c>
      <c r="J246" s="53" t="str">
        <f>IF(H246="Pendiente","-",INDEX('Equipos (cálculos)'!K$2:K$19,MATCH($B246,'Equipos (cálculos)'!$A$2:$A$19,0)))</f>
        <v>-</v>
      </c>
      <c r="K246" s="53" t="str">
        <f>IF(H246="Pendiente","-",INDEX('Equipos (cálculos)'!K$2:K$19,MATCH($F246,'Equipos (cálculos)'!$A$2:$A$19,0)))</f>
        <v>-</v>
      </c>
      <c r="M246" t="str">
        <f>IF(H246="Pendiente","-",INDEX('Equipos (cálculos)'!R$2:R$19,MATCH($B246,'Equipos (cálculos)'!$A$2:$A$19,0)))</f>
        <v>-</v>
      </c>
      <c r="N246" t="str">
        <f>IF(H246="Pendiente","-",INDEX('Equipos (cálculos)'!R$2:R$19,MATCH($F246,'Equipos (cálculos)'!$A$2:$A$19,0)))</f>
        <v>-</v>
      </c>
    </row>
    <row r="247" spans="1:14" x14ac:dyDescent="0.2">
      <c r="A247" s="94">
        <v>28</v>
      </c>
      <c r="B247" s="113" t="s">
        <v>119</v>
      </c>
      <c r="C247" s="87"/>
      <c r="D247" s="87"/>
      <c r="E247" s="87"/>
      <c r="F247" s="88" t="s">
        <v>116</v>
      </c>
      <c r="H247" t="str">
        <f t="shared" si="4"/>
        <v>Pendiente</v>
      </c>
      <c r="J247" s="53" t="str">
        <f>IF(H247="Pendiente","-",INDEX('Equipos (cálculos)'!K$2:K$19,MATCH($B247,'Equipos (cálculos)'!$A$2:$A$19,0)))</f>
        <v>-</v>
      </c>
      <c r="K247" s="53" t="str">
        <f>IF(H247="Pendiente","-",INDEX('Equipos (cálculos)'!K$2:K$19,MATCH($F247,'Equipos (cálculos)'!$A$2:$A$19,0)))</f>
        <v>-</v>
      </c>
      <c r="M247" t="str">
        <f>IF(H247="Pendiente","-",INDEX('Equipos (cálculos)'!R$2:R$19,MATCH($B247,'Equipos (cálculos)'!$A$2:$A$19,0)))</f>
        <v>-</v>
      </c>
      <c r="N247" t="str">
        <f>IF(H247="Pendiente","-",INDEX('Equipos (cálculos)'!R$2:R$19,MATCH($F247,'Equipos (cálculos)'!$A$2:$A$19,0)))</f>
        <v>-</v>
      </c>
    </row>
    <row r="248" spans="1:14" x14ac:dyDescent="0.2">
      <c r="A248" s="94">
        <v>28</v>
      </c>
      <c r="B248" s="113" t="s">
        <v>121</v>
      </c>
      <c r="C248" s="87"/>
      <c r="D248" s="87"/>
      <c r="E248" s="87"/>
      <c r="F248" s="88" t="s">
        <v>123</v>
      </c>
      <c r="H248" t="str">
        <f t="shared" si="4"/>
        <v>Pendiente</v>
      </c>
      <c r="J248" s="53" t="str">
        <f>IF(H248="Pendiente","-",INDEX('Equipos (cálculos)'!K$2:K$19,MATCH($B248,'Equipos (cálculos)'!$A$2:$A$19,0)))</f>
        <v>-</v>
      </c>
      <c r="K248" s="53" t="str">
        <f>IF(H248="Pendiente","-",INDEX('Equipos (cálculos)'!K$2:K$19,MATCH($F248,'Equipos (cálculos)'!$A$2:$A$19,0)))</f>
        <v>-</v>
      </c>
      <c r="M248" t="str">
        <f>IF(H248="Pendiente","-",INDEX('Equipos (cálculos)'!R$2:R$19,MATCH($B248,'Equipos (cálculos)'!$A$2:$A$19,0)))</f>
        <v>-</v>
      </c>
      <c r="N248" t="str">
        <f>IF(H248="Pendiente","-",INDEX('Equipos (cálculos)'!R$2:R$19,MATCH($F248,'Equipos (cálculos)'!$A$2:$A$19,0)))</f>
        <v>-</v>
      </c>
    </row>
    <row r="249" spans="1:14" x14ac:dyDescent="0.2">
      <c r="A249" s="94">
        <v>28</v>
      </c>
      <c r="B249" s="113" t="s">
        <v>127</v>
      </c>
      <c r="C249" s="87"/>
      <c r="D249" s="87"/>
      <c r="E249" s="87"/>
      <c r="F249" s="88" t="s">
        <v>115</v>
      </c>
      <c r="H249" t="str">
        <f t="shared" ref="H249:H307" si="5">IF(OR(C249="",E249=""),"Pendiente",IF(C249&gt;E249,"Local",IF(E249&gt;C249,"Visitante",IF(C249=E249,"Empate"))))</f>
        <v>Pendiente</v>
      </c>
      <c r="J249" s="53" t="str">
        <f>IF(H249="Pendiente","-",INDEX('Equipos (cálculos)'!K$2:K$19,MATCH($B249,'Equipos (cálculos)'!$A$2:$A$19,0)))</f>
        <v>-</v>
      </c>
      <c r="K249" s="53" t="str">
        <f>IF(H249="Pendiente","-",INDEX('Equipos (cálculos)'!K$2:K$19,MATCH($F249,'Equipos (cálculos)'!$A$2:$A$19,0)))</f>
        <v>-</v>
      </c>
      <c r="M249" t="str">
        <f>IF(H249="Pendiente","-",INDEX('Equipos (cálculos)'!R$2:R$19,MATCH($B249,'Equipos (cálculos)'!$A$2:$A$19,0)))</f>
        <v>-</v>
      </c>
      <c r="N249" t="str">
        <f>IF(H249="Pendiente","-",INDEX('Equipos (cálculos)'!R$2:R$19,MATCH($F249,'Equipos (cálculos)'!$A$2:$A$19,0)))</f>
        <v>-</v>
      </c>
    </row>
    <row r="250" spans="1:14" x14ac:dyDescent="0.2">
      <c r="A250" s="94">
        <v>28</v>
      </c>
      <c r="B250" s="113" t="s">
        <v>125</v>
      </c>
      <c r="C250" s="87"/>
      <c r="D250" s="87"/>
      <c r="E250" s="87"/>
      <c r="F250" s="88" t="s">
        <v>114</v>
      </c>
      <c r="H250" t="str">
        <f t="shared" si="5"/>
        <v>Pendiente</v>
      </c>
      <c r="J250" s="53" t="str">
        <f>IF(H250="Pendiente","-",INDEX('Equipos (cálculos)'!K$2:K$19,MATCH($B250,'Equipos (cálculos)'!$A$2:$A$19,0)))</f>
        <v>-</v>
      </c>
      <c r="K250" s="53" t="str">
        <f>IF(H250="Pendiente","-",INDEX('Equipos (cálculos)'!K$2:K$19,MATCH($F250,'Equipos (cálculos)'!$A$2:$A$19,0)))</f>
        <v>-</v>
      </c>
      <c r="M250" t="str">
        <f>IF(H250="Pendiente","-",INDEX('Equipos (cálculos)'!R$2:R$19,MATCH($B250,'Equipos (cálculos)'!$A$2:$A$19,0)))</f>
        <v>-</v>
      </c>
      <c r="N250" t="str">
        <f>IF(H250="Pendiente","-",INDEX('Equipos (cálculos)'!R$2:R$19,MATCH($F250,'Equipos (cálculos)'!$A$2:$A$19,0)))</f>
        <v>-</v>
      </c>
    </row>
    <row r="251" spans="1:14" x14ac:dyDescent="0.2">
      <c r="A251" s="94">
        <v>28</v>
      </c>
      <c r="B251" s="113" t="s">
        <v>130</v>
      </c>
      <c r="C251" s="87"/>
      <c r="D251" s="87"/>
      <c r="E251" s="87"/>
      <c r="F251" s="88" t="s">
        <v>131</v>
      </c>
      <c r="H251" t="str">
        <f t="shared" si="5"/>
        <v>Pendiente</v>
      </c>
      <c r="J251" s="53" t="str">
        <f>IF(H251="Pendiente","-",INDEX('Equipos (cálculos)'!K$2:K$19,MATCH($B251,'Equipos (cálculos)'!$A$2:$A$19,0)))</f>
        <v>-</v>
      </c>
      <c r="K251" s="53" t="str">
        <f>IF(H251="Pendiente","-",INDEX('Equipos (cálculos)'!K$2:K$19,MATCH($F251,'Equipos (cálculos)'!$A$2:$A$19,0)))</f>
        <v>-</v>
      </c>
      <c r="M251" t="str">
        <f>IF(H251="Pendiente","-",INDEX('Equipos (cálculos)'!R$2:R$19,MATCH($B251,'Equipos (cálculos)'!$A$2:$A$19,0)))</f>
        <v>-</v>
      </c>
      <c r="N251" t="str">
        <f>IF(H251="Pendiente","-",INDEX('Equipos (cálculos)'!R$2:R$19,MATCH($F251,'Equipos (cálculos)'!$A$2:$A$19,0)))</f>
        <v>-</v>
      </c>
    </row>
    <row r="252" spans="1:14" x14ac:dyDescent="0.2">
      <c r="A252" s="94">
        <v>28</v>
      </c>
      <c r="B252" s="113" t="s">
        <v>128</v>
      </c>
      <c r="C252" s="87"/>
      <c r="D252" s="87"/>
      <c r="E252" s="87"/>
      <c r="F252" s="88" t="s">
        <v>124</v>
      </c>
      <c r="H252" t="str">
        <f t="shared" si="5"/>
        <v>Pendiente</v>
      </c>
      <c r="J252" s="53" t="str">
        <f>IF(H252="Pendiente","-",INDEX('Equipos (cálculos)'!K$2:K$19,MATCH($B252,'Equipos (cálculos)'!$A$2:$A$19,0)))</f>
        <v>-</v>
      </c>
      <c r="K252" s="53" t="str">
        <f>IF(H252="Pendiente","-",INDEX('Equipos (cálculos)'!K$2:K$19,MATCH($F252,'Equipos (cálculos)'!$A$2:$A$19,0)))</f>
        <v>-</v>
      </c>
      <c r="M252" t="str">
        <f>IF(H252="Pendiente","-",INDEX('Equipos (cálculos)'!R$2:R$19,MATCH($B252,'Equipos (cálculos)'!$A$2:$A$19,0)))</f>
        <v>-</v>
      </c>
      <c r="N252" t="str">
        <f>IF(H252="Pendiente","-",INDEX('Equipos (cálculos)'!R$2:R$19,MATCH($F252,'Equipos (cálculos)'!$A$2:$A$19,0)))</f>
        <v>-</v>
      </c>
    </row>
    <row r="253" spans="1:14" ht="17" thickBot="1" x14ac:dyDescent="0.25">
      <c r="A253" s="111">
        <v>28</v>
      </c>
      <c r="B253" s="113" t="s">
        <v>126</v>
      </c>
      <c r="C253" s="87"/>
      <c r="D253" s="87"/>
      <c r="E253" s="87"/>
      <c r="F253" s="88" t="s">
        <v>129</v>
      </c>
      <c r="H253" t="str">
        <f t="shared" si="5"/>
        <v>Pendiente</v>
      </c>
      <c r="J253" s="53" t="str">
        <f>IF(H253="Pendiente","-",INDEX('Equipos (cálculos)'!K$2:K$19,MATCH($B253,'Equipos (cálculos)'!$A$2:$A$19,0)))</f>
        <v>-</v>
      </c>
      <c r="K253" s="53" t="str">
        <f>IF(H253="Pendiente","-",INDEX('Equipos (cálculos)'!K$2:K$19,MATCH($F253,'Equipos (cálculos)'!$A$2:$A$19,0)))</f>
        <v>-</v>
      </c>
      <c r="M253" t="str">
        <f>IF(H253="Pendiente","-",INDEX('Equipos (cálculos)'!R$2:R$19,MATCH($B253,'Equipos (cálculos)'!$A$2:$A$19,0)))</f>
        <v>-</v>
      </c>
      <c r="N253" t="str">
        <f>IF(H253="Pendiente","-",INDEX('Equipos (cálculos)'!R$2:R$19,MATCH($F253,'Equipos (cálculos)'!$A$2:$A$19,0)))</f>
        <v>-</v>
      </c>
    </row>
    <row r="254" spans="1:14" x14ac:dyDescent="0.2">
      <c r="A254" s="110">
        <v>29</v>
      </c>
      <c r="B254" s="112" t="s">
        <v>129</v>
      </c>
      <c r="C254" s="85"/>
      <c r="D254" s="85"/>
      <c r="E254" s="85"/>
      <c r="F254" s="86" t="s">
        <v>122</v>
      </c>
      <c r="H254" t="str">
        <f t="shared" si="5"/>
        <v>Pendiente</v>
      </c>
      <c r="J254" s="53" t="str">
        <f>IF(H254="Pendiente","-",INDEX('Equipos (cálculos)'!K$2:K$19,MATCH($B254,'Equipos (cálculos)'!$A$2:$A$19,0)))</f>
        <v>-</v>
      </c>
      <c r="K254" s="53" t="str">
        <f>IF(H254="Pendiente","-",INDEX('Equipos (cálculos)'!K$2:K$19,MATCH($F254,'Equipos (cálculos)'!$A$2:$A$19,0)))</f>
        <v>-</v>
      </c>
      <c r="M254" t="str">
        <f>IF(H254="Pendiente","-",INDEX('Equipos (cálculos)'!R$2:R$19,MATCH($B254,'Equipos (cálculos)'!$A$2:$A$19,0)))</f>
        <v>-</v>
      </c>
      <c r="N254" t="str">
        <f>IF(H254="Pendiente","-",INDEX('Equipos (cálculos)'!R$2:R$19,MATCH($F254,'Equipos (cálculos)'!$A$2:$A$19,0)))</f>
        <v>-</v>
      </c>
    </row>
    <row r="255" spans="1:14" x14ac:dyDescent="0.2">
      <c r="A255" s="94">
        <v>29</v>
      </c>
      <c r="B255" s="113" t="s">
        <v>120</v>
      </c>
      <c r="C255" s="87"/>
      <c r="D255" s="87"/>
      <c r="E255" s="87"/>
      <c r="F255" s="88" t="s">
        <v>117</v>
      </c>
      <c r="H255" t="str">
        <f t="shared" si="5"/>
        <v>Pendiente</v>
      </c>
      <c r="J255" s="53" t="str">
        <f>IF(H255="Pendiente","-",INDEX('Equipos (cálculos)'!K$2:K$19,MATCH($B255,'Equipos (cálculos)'!$A$2:$A$19,0)))</f>
        <v>-</v>
      </c>
      <c r="K255" s="53" t="str">
        <f>IF(H255="Pendiente","-",INDEX('Equipos (cálculos)'!K$2:K$19,MATCH($F255,'Equipos (cálculos)'!$A$2:$A$19,0)))</f>
        <v>-</v>
      </c>
      <c r="M255" t="str">
        <f>IF(H255="Pendiente","-",INDEX('Equipos (cálculos)'!R$2:R$19,MATCH($B255,'Equipos (cálculos)'!$A$2:$A$19,0)))</f>
        <v>-</v>
      </c>
      <c r="N255" t="str">
        <f>IF(H255="Pendiente","-",INDEX('Equipos (cálculos)'!R$2:R$19,MATCH($F255,'Equipos (cálculos)'!$A$2:$A$19,0)))</f>
        <v>-</v>
      </c>
    </row>
    <row r="256" spans="1:14" x14ac:dyDescent="0.2">
      <c r="A256" s="94">
        <v>29</v>
      </c>
      <c r="B256" s="113" t="s">
        <v>118</v>
      </c>
      <c r="C256" s="87"/>
      <c r="D256" s="87"/>
      <c r="E256" s="87"/>
      <c r="F256" s="88" t="s">
        <v>119</v>
      </c>
      <c r="H256" t="str">
        <f t="shared" si="5"/>
        <v>Pendiente</v>
      </c>
      <c r="J256" s="53" t="str">
        <f>IF(H256="Pendiente","-",INDEX('Equipos (cálculos)'!K$2:K$19,MATCH($B256,'Equipos (cálculos)'!$A$2:$A$19,0)))</f>
        <v>-</v>
      </c>
      <c r="K256" s="53" t="str">
        <f>IF(H256="Pendiente","-",INDEX('Equipos (cálculos)'!K$2:K$19,MATCH($F256,'Equipos (cálculos)'!$A$2:$A$19,0)))</f>
        <v>-</v>
      </c>
      <c r="M256" t="str">
        <f>IF(H256="Pendiente","-",INDEX('Equipos (cálculos)'!R$2:R$19,MATCH($B256,'Equipos (cálculos)'!$A$2:$A$19,0)))</f>
        <v>-</v>
      </c>
      <c r="N256" t="str">
        <f>IF(H256="Pendiente","-",INDEX('Equipos (cálculos)'!R$2:R$19,MATCH($F256,'Equipos (cálculos)'!$A$2:$A$19,0)))</f>
        <v>-</v>
      </c>
    </row>
    <row r="257" spans="1:14" x14ac:dyDescent="0.2">
      <c r="A257" s="94">
        <v>29</v>
      </c>
      <c r="B257" s="113" t="s">
        <v>116</v>
      </c>
      <c r="C257" s="87"/>
      <c r="D257" s="87"/>
      <c r="E257" s="87"/>
      <c r="F257" s="88" t="s">
        <v>121</v>
      </c>
      <c r="H257" t="str">
        <f t="shared" si="5"/>
        <v>Pendiente</v>
      </c>
      <c r="J257" s="53" t="str">
        <f>IF(H257="Pendiente","-",INDEX('Equipos (cálculos)'!K$2:K$19,MATCH($B257,'Equipos (cálculos)'!$A$2:$A$19,0)))</f>
        <v>-</v>
      </c>
      <c r="K257" s="53" t="str">
        <f>IF(H257="Pendiente","-",INDEX('Equipos (cálculos)'!K$2:K$19,MATCH($F257,'Equipos (cálculos)'!$A$2:$A$19,0)))</f>
        <v>-</v>
      </c>
      <c r="M257" t="str">
        <f>IF(H257="Pendiente","-",INDEX('Equipos (cálculos)'!R$2:R$19,MATCH($B257,'Equipos (cálculos)'!$A$2:$A$19,0)))</f>
        <v>-</v>
      </c>
      <c r="N257" t="str">
        <f>IF(H257="Pendiente","-",INDEX('Equipos (cálculos)'!R$2:R$19,MATCH($F257,'Equipos (cálculos)'!$A$2:$A$19,0)))</f>
        <v>-</v>
      </c>
    </row>
    <row r="258" spans="1:14" x14ac:dyDescent="0.2">
      <c r="A258" s="94">
        <v>29</v>
      </c>
      <c r="B258" s="113" t="s">
        <v>123</v>
      </c>
      <c r="C258" s="87"/>
      <c r="D258" s="87"/>
      <c r="E258" s="87"/>
      <c r="F258" s="88" t="s">
        <v>127</v>
      </c>
      <c r="H258" t="str">
        <f t="shared" si="5"/>
        <v>Pendiente</v>
      </c>
      <c r="J258" s="53" t="str">
        <f>IF(H258="Pendiente","-",INDEX('Equipos (cálculos)'!K$2:K$19,MATCH($B258,'Equipos (cálculos)'!$A$2:$A$19,0)))</f>
        <v>-</v>
      </c>
      <c r="K258" s="53" t="str">
        <f>IF(H258="Pendiente","-",INDEX('Equipos (cálculos)'!K$2:K$19,MATCH($F258,'Equipos (cálculos)'!$A$2:$A$19,0)))</f>
        <v>-</v>
      </c>
      <c r="M258" t="str">
        <f>IF(H258="Pendiente","-",INDEX('Equipos (cálculos)'!R$2:R$19,MATCH($B258,'Equipos (cálculos)'!$A$2:$A$19,0)))</f>
        <v>-</v>
      </c>
      <c r="N258" t="str">
        <f>IF(H258="Pendiente","-",INDEX('Equipos (cálculos)'!R$2:R$19,MATCH($F258,'Equipos (cálculos)'!$A$2:$A$19,0)))</f>
        <v>-</v>
      </c>
    </row>
    <row r="259" spans="1:14" x14ac:dyDescent="0.2">
      <c r="A259" s="94">
        <v>29</v>
      </c>
      <c r="B259" s="113" t="s">
        <v>115</v>
      </c>
      <c r="C259" s="87"/>
      <c r="D259" s="87"/>
      <c r="E259" s="87"/>
      <c r="F259" s="88" t="s">
        <v>125</v>
      </c>
      <c r="H259" t="str">
        <f t="shared" si="5"/>
        <v>Pendiente</v>
      </c>
      <c r="J259" s="53" t="str">
        <f>IF(H259="Pendiente","-",INDEX('Equipos (cálculos)'!K$2:K$19,MATCH($B259,'Equipos (cálculos)'!$A$2:$A$19,0)))</f>
        <v>-</v>
      </c>
      <c r="K259" s="53" t="str">
        <f>IF(H259="Pendiente","-",INDEX('Equipos (cálculos)'!K$2:K$19,MATCH($F259,'Equipos (cálculos)'!$A$2:$A$19,0)))</f>
        <v>-</v>
      </c>
      <c r="M259" t="str">
        <f>IF(H259="Pendiente","-",INDEX('Equipos (cálculos)'!R$2:R$19,MATCH($B259,'Equipos (cálculos)'!$A$2:$A$19,0)))</f>
        <v>-</v>
      </c>
      <c r="N259" t="str">
        <f>IF(H259="Pendiente","-",INDEX('Equipos (cálculos)'!R$2:R$19,MATCH($F259,'Equipos (cálculos)'!$A$2:$A$19,0)))</f>
        <v>-</v>
      </c>
    </row>
    <row r="260" spans="1:14" x14ac:dyDescent="0.2">
      <c r="A260" s="94">
        <v>29</v>
      </c>
      <c r="B260" s="113" t="s">
        <v>114</v>
      </c>
      <c r="C260" s="87"/>
      <c r="D260" s="87"/>
      <c r="E260" s="87"/>
      <c r="F260" s="88" t="s">
        <v>130</v>
      </c>
      <c r="H260" t="str">
        <f t="shared" si="5"/>
        <v>Pendiente</v>
      </c>
      <c r="J260" s="53" t="str">
        <f>IF(H260="Pendiente","-",INDEX('Equipos (cálculos)'!K$2:K$19,MATCH($B260,'Equipos (cálculos)'!$A$2:$A$19,0)))</f>
        <v>-</v>
      </c>
      <c r="K260" s="53" t="str">
        <f>IF(H260="Pendiente","-",INDEX('Equipos (cálculos)'!K$2:K$19,MATCH($F260,'Equipos (cálculos)'!$A$2:$A$19,0)))</f>
        <v>-</v>
      </c>
      <c r="M260" t="str">
        <f>IF(H260="Pendiente","-",INDEX('Equipos (cálculos)'!R$2:R$19,MATCH($B260,'Equipos (cálculos)'!$A$2:$A$19,0)))</f>
        <v>-</v>
      </c>
      <c r="N260" t="str">
        <f>IF(H260="Pendiente","-",INDEX('Equipos (cálculos)'!R$2:R$19,MATCH($F260,'Equipos (cálculos)'!$A$2:$A$19,0)))</f>
        <v>-</v>
      </c>
    </row>
    <row r="261" spans="1:14" x14ac:dyDescent="0.2">
      <c r="A261" s="94">
        <v>29</v>
      </c>
      <c r="B261" s="113" t="s">
        <v>131</v>
      </c>
      <c r="C261" s="87"/>
      <c r="D261" s="87"/>
      <c r="E261" s="87"/>
      <c r="F261" s="88" t="s">
        <v>128</v>
      </c>
      <c r="H261" t="str">
        <f t="shared" si="5"/>
        <v>Pendiente</v>
      </c>
      <c r="J261" s="53" t="str">
        <f>IF(H261="Pendiente","-",INDEX('Equipos (cálculos)'!K$2:K$19,MATCH($B261,'Equipos (cálculos)'!$A$2:$A$19,0)))</f>
        <v>-</v>
      </c>
      <c r="K261" s="53" t="str">
        <f>IF(H261="Pendiente","-",INDEX('Equipos (cálculos)'!K$2:K$19,MATCH($F261,'Equipos (cálculos)'!$A$2:$A$19,0)))</f>
        <v>-</v>
      </c>
      <c r="M261" t="str">
        <f>IF(H261="Pendiente","-",INDEX('Equipos (cálculos)'!R$2:R$19,MATCH($B261,'Equipos (cálculos)'!$A$2:$A$19,0)))</f>
        <v>-</v>
      </c>
      <c r="N261" t="str">
        <f>IF(H261="Pendiente","-",INDEX('Equipos (cálculos)'!R$2:R$19,MATCH($F261,'Equipos (cálculos)'!$A$2:$A$19,0)))</f>
        <v>-</v>
      </c>
    </row>
    <row r="262" spans="1:14" ht="17" thickBot="1" x14ac:dyDescent="0.25">
      <c r="A262" s="111">
        <v>29</v>
      </c>
      <c r="B262" s="114" t="s">
        <v>124</v>
      </c>
      <c r="C262" s="89"/>
      <c r="D262" s="89"/>
      <c r="E262" s="89"/>
      <c r="F262" s="90" t="s">
        <v>126</v>
      </c>
      <c r="H262" t="str">
        <f t="shared" si="5"/>
        <v>Pendiente</v>
      </c>
      <c r="J262" s="53" t="str">
        <f>IF(H262="Pendiente","-",INDEX('Equipos (cálculos)'!K$2:K$19,MATCH($B262,'Equipos (cálculos)'!$A$2:$A$19,0)))</f>
        <v>-</v>
      </c>
      <c r="K262" s="53" t="str">
        <f>IF(H262="Pendiente","-",INDEX('Equipos (cálculos)'!K$2:K$19,MATCH($F262,'Equipos (cálculos)'!$A$2:$A$19,0)))</f>
        <v>-</v>
      </c>
      <c r="M262" t="str">
        <f>IF(H262="Pendiente","-",INDEX('Equipos (cálculos)'!R$2:R$19,MATCH($B262,'Equipos (cálculos)'!$A$2:$A$19,0)))</f>
        <v>-</v>
      </c>
      <c r="N262" t="str">
        <f>IF(H262="Pendiente","-",INDEX('Equipos (cálculos)'!R$2:R$19,MATCH($F262,'Equipos (cálculos)'!$A$2:$A$19,0)))</f>
        <v>-</v>
      </c>
    </row>
    <row r="263" spans="1:14" x14ac:dyDescent="0.2">
      <c r="A263" s="110">
        <v>30</v>
      </c>
      <c r="B263" s="112" t="s">
        <v>117</v>
      </c>
      <c r="C263" s="85"/>
      <c r="D263" s="85"/>
      <c r="E263" s="85"/>
      <c r="F263" s="86" t="s">
        <v>122</v>
      </c>
      <c r="H263" t="str">
        <f t="shared" si="5"/>
        <v>Pendiente</v>
      </c>
      <c r="J263" s="53" t="str">
        <f>IF(H263="Pendiente","-",INDEX('Equipos (cálculos)'!K$2:K$19,MATCH($B263,'Equipos (cálculos)'!$A$2:$A$19,0)))</f>
        <v>-</v>
      </c>
      <c r="K263" s="53" t="str">
        <f>IF(H263="Pendiente","-",INDEX('Equipos (cálculos)'!K$2:K$19,MATCH($F263,'Equipos (cálculos)'!$A$2:$A$19,0)))</f>
        <v>-</v>
      </c>
      <c r="M263" t="str">
        <f>IF(H263="Pendiente","-",INDEX('Equipos (cálculos)'!R$2:R$19,MATCH($B263,'Equipos (cálculos)'!$A$2:$A$19,0)))</f>
        <v>-</v>
      </c>
      <c r="N263" t="str">
        <f>IF(H263="Pendiente","-",INDEX('Equipos (cálculos)'!R$2:R$19,MATCH($F263,'Equipos (cálculos)'!$A$2:$A$19,0)))</f>
        <v>-</v>
      </c>
    </row>
    <row r="264" spans="1:14" x14ac:dyDescent="0.2">
      <c r="A264" s="94">
        <v>30</v>
      </c>
      <c r="B264" s="113" t="s">
        <v>119</v>
      </c>
      <c r="C264" s="87"/>
      <c r="D264" s="87"/>
      <c r="E264" s="87"/>
      <c r="F264" s="88" t="s">
        <v>120</v>
      </c>
      <c r="H264" t="str">
        <f t="shared" si="5"/>
        <v>Pendiente</v>
      </c>
      <c r="J264" s="53" t="str">
        <f>IF(H264="Pendiente","-",INDEX('Equipos (cálculos)'!K$2:K$19,MATCH($B264,'Equipos (cálculos)'!$A$2:$A$19,0)))</f>
        <v>-</v>
      </c>
      <c r="K264" s="53" t="str">
        <f>IF(H264="Pendiente","-",INDEX('Equipos (cálculos)'!K$2:K$19,MATCH($F264,'Equipos (cálculos)'!$A$2:$A$19,0)))</f>
        <v>-</v>
      </c>
      <c r="M264" t="str">
        <f>IF(H264="Pendiente","-",INDEX('Equipos (cálculos)'!R$2:R$19,MATCH($B264,'Equipos (cálculos)'!$A$2:$A$19,0)))</f>
        <v>-</v>
      </c>
      <c r="N264" t="str">
        <f>IF(H264="Pendiente","-",INDEX('Equipos (cálculos)'!R$2:R$19,MATCH($F264,'Equipos (cálculos)'!$A$2:$A$19,0)))</f>
        <v>-</v>
      </c>
    </row>
    <row r="265" spans="1:14" x14ac:dyDescent="0.2">
      <c r="A265" s="94">
        <v>30</v>
      </c>
      <c r="B265" s="113" t="s">
        <v>121</v>
      </c>
      <c r="C265" s="87"/>
      <c r="D265" s="87"/>
      <c r="E265" s="87"/>
      <c r="F265" s="88" t="s">
        <v>118</v>
      </c>
      <c r="H265" t="str">
        <f t="shared" si="5"/>
        <v>Pendiente</v>
      </c>
      <c r="J265" s="53" t="str">
        <f>IF(H265="Pendiente","-",INDEX('Equipos (cálculos)'!K$2:K$19,MATCH($B265,'Equipos (cálculos)'!$A$2:$A$19,0)))</f>
        <v>-</v>
      </c>
      <c r="K265" s="53" t="str">
        <f>IF(H265="Pendiente","-",INDEX('Equipos (cálculos)'!K$2:K$19,MATCH($F265,'Equipos (cálculos)'!$A$2:$A$19,0)))</f>
        <v>-</v>
      </c>
      <c r="M265" t="str">
        <f>IF(H265="Pendiente","-",INDEX('Equipos (cálculos)'!R$2:R$19,MATCH($B265,'Equipos (cálculos)'!$A$2:$A$19,0)))</f>
        <v>-</v>
      </c>
      <c r="N265" t="str">
        <f>IF(H265="Pendiente","-",INDEX('Equipos (cálculos)'!R$2:R$19,MATCH($F265,'Equipos (cálculos)'!$A$2:$A$19,0)))</f>
        <v>-</v>
      </c>
    </row>
    <row r="266" spans="1:14" x14ac:dyDescent="0.2">
      <c r="A266" s="94">
        <v>30</v>
      </c>
      <c r="B266" s="113" t="s">
        <v>127</v>
      </c>
      <c r="C266" s="87"/>
      <c r="D266" s="87"/>
      <c r="E266" s="87"/>
      <c r="F266" s="88" t="s">
        <v>116</v>
      </c>
      <c r="H266" t="str">
        <f t="shared" si="5"/>
        <v>Pendiente</v>
      </c>
      <c r="J266" s="53" t="str">
        <f>IF(H266="Pendiente","-",INDEX('Equipos (cálculos)'!K$2:K$19,MATCH($B266,'Equipos (cálculos)'!$A$2:$A$19,0)))</f>
        <v>-</v>
      </c>
      <c r="K266" s="53" t="str">
        <f>IF(H266="Pendiente","-",INDEX('Equipos (cálculos)'!K$2:K$19,MATCH($F266,'Equipos (cálculos)'!$A$2:$A$19,0)))</f>
        <v>-</v>
      </c>
      <c r="M266" t="str">
        <f>IF(H266="Pendiente","-",INDEX('Equipos (cálculos)'!R$2:R$19,MATCH($B266,'Equipos (cálculos)'!$A$2:$A$19,0)))</f>
        <v>-</v>
      </c>
      <c r="N266" t="str">
        <f>IF(H266="Pendiente","-",INDEX('Equipos (cálculos)'!R$2:R$19,MATCH($F266,'Equipos (cálculos)'!$A$2:$A$19,0)))</f>
        <v>-</v>
      </c>
    </row>
    <row r="267" spans="1:14" x14ac:dyDescent="0.2">
      <c r="A267" s="94">
        <v>30</v>
      </c>
      <c r="B267" s="113" t="s">
        <v>125</v>
      </c>
      <c r="C267" s="87"/>
      <c r="D267" s="87"/>
      <c r="E267" s="87"/>
      <c r="F267" s="88" t="s">
        <v>123</v>
      </c>
      <c r="H267" t="str">
        <f t="shared" si="5"/>
        <v>Pendiente</v>
      </c>
      <c r="J267" s="53" t="str">
        <f>IF(H267="Pendiente","-",INDEX('Equipos (cálculos)'!K$2:K$19,MATCH($B267,'Equipos (cálculos)'!$A$2:$A$19,0)))</f>
        <v>-</v>
      </c>
      <c r="K267" s="53" t="str">
        <f>IF(H267="Pendiente","-",INDEX('Equipos (cálculos)'!K$2:K$19,MATCH($F267,'Equipos (cálculos)'!$A$2:$A$19,0)))</f>
        <v>-</v>
      </c>
      <c r="M267" t="str">
        <f>IF(H267="Pendiente","-",INDEX('Equipos (cálculos)'!R$2:R$19,MATCH($B267,'Equipos (cálculos)'!$A$2:$A$19,0)))</f>
        <v>-</v>
      </c>
      <c r="N267" t="str">
        <f>IF(H267="Pendiente","-",INDEX('Equipos (cálculos)'!R$2:R$19,MATCH($F267,'Equipos (cálculos)'!$A$2:$A$19,0)))</f>
        <v>-</v>
      </c>
    </row>
    <row r="268" spans="1:14" x14ac:dyDescent="0.2">
      <c r="A268" s="94">
        <v>30</v>
      </c>
      <c r="B268" s="113" t="s">
        <v>130</v>
      </c>
      <c r="C268" s="87"/>
      <c r="D268" s="87"/>
      <c r="E268" s="87"/>
      <c r="F268" s="88" t="s">
        <v>115</v>
      </c>
      <c r="H268" t="str">
        <f t="shared" si="5"/>
        <v>Pendiente</v>
      </c>
      <c r="J268" s="53" t="str">
        <f>IF(H268="Pendiente","-",INDEX('Equipos (cálculos)'!K$2:K$19,MATCH($B268,'Equipos (cálculos)'!$A$2:$A$19,0)))</f>
        <v>-</v>
      </c>
      <c r="K268" s="53" t="str">
        <f>IF(H268="Pendiente","-",INDEX('Equipos (cálculos)'!K$2:K$19,MATCH($F268,'Equipos (cálculos)'!$A$2:$A$19,0)))</f>
        <v>-</v>
      </c>
      <c r="M268" t="str">
        <f>IF(H268="Pendiente","-",INDEX('Equipos (cálculos)'!R$2:R$19,MATCH($B268,'Equipos (cálculos)'!$A$2:$A$19,0)))</f>
        <v>-</v>
      </c>
      <c r="N268" t="str">
        <f>IF(H268="Pendiente","-",INDEX('Equipos (cálculos)'!R$2:R$19,MATCH($F268,'Equipos (cálculos)'!$A$2:$A$19,0)))</f>
        <v>-</v>
      </c>
    </row>
    <row r="269" spans="1:14" x14ac:dyDescent="0.2">
      <c r="A269" s="94">
        <v>30</v>
      </c>
      <c r="B269" s="113" t="s">
        <v>128</v>
      </c>
      <c r="C269" s="87"/>
      <c r="D269" s="87"/>
      <c r="E269" s="87"/>
      <c r="F269" s="88" t="s">
        <v>114</v>
      </c>
      <c r="H269" t="str">
        <f t="shared" si="5"/>
        <v>Pendiente</v>
      </c>
      <c r="J269" s="53" t="str">
        <f>IF(H269="Pendiente","-",INDEX('Equipos (cálculos)'!K$2:K$19,MATCH($B269,'Equipos (cálculos)'!$A$2:$A$19,0)))</f>
        <v>-</v>
      </c>
      <c r="K269" s="53" t="str">
        <f>IF(H269="Pendiente","-",INDEX('Equipos (cálculos)'!K$2:K$19,MATCH($F269,'Equipos (cálculos)'!$A$2:$A$19,0)))</f>
        <v>-</v>
      </c>
      <c r="M269" t="str">
        <f>IF(H269="Pendiente","-",INDEX('Equipos (cálculos)'!R$2:R$19,MATCH($B269,'Equipos (cálculos)'!$A$2:$A$19,0)))</f>
        <v>-</v>
      </c>
      <c r="N269" t="str">
        <f>IF(H269="Pendiente","-",INDEX('Equipos (cálculos)'!R$2:R$19,MATCH($F269,'Equipos (cálculos)'!$A$2:$A$19,0)))</f>
        <v>-</v>
      </c>
    </row>
    <row r="270" spans="1:14" x14ac:dyDescent="0.2">
      <c r="A270" s="94">
        <v>30</v>
      </c>
      <c r="B270" s="113" t="s">
        <v>126</v>
      </c>
      <c r="C270" s="87"/>
      <c r="D270" s="87"/>
      <c r="E270" s="87"/>
      <c r="F270" s="88" t="s">
        <v>131</v>
      </c>
      <c r="H270" t="str">
        <f t="shared" si="5"/>
        <v>Pendiente</v>
      </c>
      <c r="J270" s="53" t="str">
        <f>IF(H270="Pendiente","-",INDEX('Equipos (cálculos)'!K$2:K$19,MATCH($B270,'Equipos (cálculos)'!$A$2:$A$19,0)))</f>
        <v>-</v>
      </c>
      <c r="K270" s="53" t="str">
        <f>IF(H270="Pendiente","-",INDEX('Equipos (cálculos)'!K$2:K$19,MATCH($F270,'Equipos (cálculos)'!$A$2:$A$19,0)))</f>
        <v>-</v>
      </c>
      <c r="M270" t="str">
        <f>IF(H270="Pendiente","-",INDEX('Equipos (cálculos)'!R$2:R$19,MATCH($B270,'Equipos (cálculos)'!$A$2:$A$19,0)))</f>
        <v>-</v>
      </c>
      <c r="N270" t="str">
        <f>IF(H270="Pendiente","-",INDEX('Equipos (cálculos)'!R$2:R$19,MATCH($F270,'Equipos (cálculos)'!$A$2:$A$19,0)))</f>
        <v>-</v>
      </c>
    </row>
    <row r="271" spans="1:14" ht="17" thickBot="1" x14ac:dyDescent="0.25">
      <c r="A271" s="111">
        <v>30</v>
      </c>
      <c r="B271" s="114" t="s">
        <v>124</v>
      </c>
      <c r="C271" s="89"/>
      <c r="D271" s="89"/>
      <c r="E271" s="89"/>
      <c r="F271" s="90" t="s">
        <v>129</v>
      </c>
      <c r="H271" t="str">
        <f t="shared" si="5"/>
        <v>Pendiente</v>
      </c>
      <c r="J271" s="53" t="str">
        <f>IF(H271="Pendiente","-",INDEX('Equipos (cálculos)'!K$2:K$19,MATCH($B271,'Equipos (cálculos)'!$A$2:$A$19,0)))</f>
        <v>-</v>
      </c>
      <c r="K271" s="53" t="str">
        <f>IF(H271="Pendiente","-",INDEX('Equipos (cálculos)'!K$2:K$19,MATCH($F271,'Equipos (cálculos)'!$A$2:$A$19,0)))</f>
        <v>-</v>
      </c>
      <c r="M271" t="str">
        <f>IF(H271="Pendiente","-",INDEX('Equipos (cálculos)'!R$2:R$19,MATCH($B271,'Equipos (cálculos)'!$A$2:$A$19,0)))</f>
        <v>-</v>
      </c>
      <c r="N271" t="str">
        <f>IF(H271="Pendiente","-",INDEX('Equipos (cálculos)'!R$2:R$19,MATCH($F271,'Equipos (cálculos)'!$A$2:$A$19,0)))</f>
        <v>-</v>
      </c>
    </row>
    <row r="272" spans="1:14" x14ac:dyDescent="0.2">
      <c r="A272" s="110">
        <v>31</v>
      </c>
      <c r="B272" s="107" t="s">
        <v>129</v>
      </c>
      <c r="C272" s="78"/>
      <c r="D272" s="91"/>
      <c r="E272" s="78"/>
      <c r="F272" s="79" t="s">
        <v>117</v>
      </c>
      <c r="H272" t="str">
        <f t="shared" si="5"/>
        <v>Pendiente</v>
      </c>
      <c r="J272" s="53" t="str">
        <f>IF(H272="Pendiente","-",INDEX('Equipos (cálculos)'!K$2:K$19,MATCH($B272,'Equipos (cálculos)'!$A$2:$A$19,0)))</f>
        <v>-</v>
      </c>
      <c r="K272" s="53" t="str">
        <f>IF(H272="Pendiente","-",INDEX('Equipos (cálculos)'!K$2:K$19,MATCH($F272,'Equipos (cálculos)'!$A$2:$A$19,0)))</f>
        <v>-</v>
      </c>
      <c r="M272" t="str">
        <f>IF(H272="Pendiente","-",INDEX('Equipos (cálculos)'!R$2:R$19,MATCH($B272,'Equipos (cálculos)'!$A$2:$A$19,0)))</f>
        <v>-</v>
      </c>
      <c r="N272" t="str">
        <f>IF(H272="Pendiente","-",INDEX('Equipos (cálculos)'!R$2:R$19,MATCH($F272,'Equipos (cálculos)'!$A$2:$A$19,0)))</f>
        <v>-</v>
      </c>
    </row>
    <row r="273" spans="1:14" x14ac:dyDescent="0.2">
      <c r="A273" s="94">
        <v>31</v>
      </c>
      <c r="B273" s="108" t="s">
        <v>122</v>
      </c>
      <c r="C273" s="80"/>
      <c r="D273" s="92"/>
      <c r="E273" s="80"/>
      <c r="F273" s="81" t="s">
        <v>119</v>
      </c>
      <c r="H273" t="str">
        <f t="shared" si="5"/>
        <v>Pendiente</v>
      </c>
      <c r="J273" s="53" t="str">
        <f>IF(H273="Pendiente","-",INDEX('Equipos (cálculos)'!K$2:K$19,MATCH($B273,'Equipos (cálculos)'!$A$2:$A$19,0)))</f>
        <v>-</v>
      </c>
      <c r="K273" s="53" t="str">
        <f>IF(H273="Pendiente","-",INDEX('Equipos (cálculos)'!K$2:K$19,MATCH($F273,'Equipos (cálculos)'!$A$2:$A$19,0)))</f>
        <v>-</v>
      </c>
      <c r="M273" t="str">
        <f>IF(H273="Pendiente","-",INDEX('Equipos (cálculos)'!R$2:R$19,MATCH($B273,'Equipos (cálculos)'!$A$2:$A$19,0)))</f>
        <v>-</v>
      </c>
      <c r="N273" t="str">
        <f>IF(H273="Pendiente","-",INDEX('Equipos (cálculos)'!R$2:R$19,MATCH($F273,'Equipos (cálculos)'!$A$2:$A$19,0)))</f>
        <v>-</v>
      </c>
    </row>
    <row r="274" spans="1:14" x14ac:dyDescent="0.2">
      <c r="A274" s="94">
        <v>31</v>
      </c>
      <c r="B274" s="108" t="s">
        <v>120</v>
      </c>
      <c r="C274" s="80"/>
      <c r="D274" s="92"/>
      <c r="E274" s="80"/>
      <c r="F274" s="81" t="s">
        <v>121</v>
      </c>
      <c r="H274" t="str">
        <f t="shared" si="5"/>
        <v>Pendiente</v>
      </c>
      <c r="J274" s="53" t="str">
        <f>IF(H274="Pendiente","-",INDEX('Equipos (cálculos)'!K$2:K$19,MATCH($B274,'Equipos (cálculos)'!$A$2:$A$19,0)))</f>
        <v>-</v>
      </c>
      <c r="K274" s="53" t="str">
        <f>IF(H274="Pendiente","-",INDEX('Equipos (cálculos)'!K$2:K$19,MATCH($F274,'Equipos (cálculos)'!$A$2:$A$19,0)))</f>
        <v>-</v>
      </c>
      <c r="M274" t="str">
        <f>IF(H274="Pendiente","-",INDEX('Equipos (cálculos)'!R$2:R$19,MATCH($B274,'Equipos (cálculos)'!$A$2:$A$19,0)))</f>
        <v>-</v>
      </c>
      <c r="N274" t="str">
        <f>IF(H274="Pendiente","-",INDEX('Equipos (cálculos)'!R$2:R$19,MATCH($F274,'Equipos (cálculos)'!$A$2:$A$19,0)))</f>
        <v>-</v>
      </c>
    </row>
    <row r="275" spans="1:14" x14ac:dyDescent="0.2">
      <c r="A275" s="94">
        <v>31</v>
      </c>
      <c r="B275" s="108" t="s">
        <v>118</v>
      </c>
      <c r="C275" s="80"/>
      <c r="D275" s="92"/>
      <c r="E275" s="80"/>
      <c r="F275" s="81" t="s">
        <v>127</v>
      </c>
      <c r="H275" t="str">
        <f t="shared" si="5"/>
        <v>Pendiente</v>
      </c>
      <c r="J275" s="53" t="str">
        <f>IF(H275="Pendiente","-",INDEX('Equipos (cálculos)'!K$2:K$19,MATCH($B275,'Equipos (cálculos)'!$A$2:$A$19,0)))</f>
        <v>-</v>
      </c>
      <c r="K275" s="53" t="str">
        <f>IF(H275="Pendiente","-",INDEX('Equipos (cálculos)'!K$2:K$19,MATCH($F275,'Equipos (cálculos)'!$A$2:$A$19,0)))</f>
        <v>-</v>
      </c>
      <c r="M275" t="str">
        <f>IF(H275="Pendiente","-",INDEX('Equipos (cálculos)'!R$2:R$19,MATCH($B275,'Equipos (cálculos)'!$A$2:$A$19,0)))</f>
        <v>-</v>
      </c>
      <c r="N275" t="str">
        <f>IF(H275="Pendiente","-",INDEX('Equipos (cálculos)'!R$2:R$19,MATCH($F275,'Equipos (cálculos)'!$A$2:$A$19,0)))</f>
        <v>-</v>
      </c>
    </row>
    <row r="276" spans="1:14" x14ac:dyDescent="0.2">
      <c r="A276" s="94">
        <v>31</v>
      </c>
      <c r="B276" s="108" t="s">
        <v>116</v>
      </c>
      <c r="C276" s="80"/>
      <c r="D276" s="92"/>
      <c r="E276" s="80"/>
      <c r="F276" s="81" t="s">
        <v>125</v>
      </c>
      <c r="H276" t="str">
        <f t="shared" si="5"/>
        <v>Pendiente</v>
      </c>
      <c r="J276" s="53" t="str">
        <f>IF(H276="Pendiente","-",INDEX('Equipos (cálculos)'!K$2:K$19,MATCH($B276,'Equipos (cálculos)'!$A$2:$A$19,0)))</f>
        <v>-</v>
      </c>
      <c r="K276" s="53" t="str">
        <f>IF(H276="Pendiente","-",INDEX('Equipos (cálculos)'!K$2:K$19,MATCH($F276,'Equipos (cálculos)'!$A$2:$A$19,0)))</f>
        <v>-</v>
      </c>
      <c r="M276" t="str">
        <f>IF(H276="Pendiente","-",INDEX('Equipos (cálculos)'!R$2:R$19,MATCH($B276,'Equipos (cálculos)'!$A$2:$A$19,0)))</f>
        <v>-</v>
      </c>
      <c r="N276" t="str">
        <f>IF(H276="Pendiente","-",INDEX('Equipos (cálculos)'!R$2:R$19,MATCH($F276,'Equipos (cálculos)'!$A$2:$A$19,0)))</f>
        <v>-</v>
      </c>
    </row>
    <row r="277" spans="1:14" x14ac:dyDescent="0.2">
      <c r="A277" s="94">
        <v>31</v>
      </c>
      <c r="B277" s="108" t="s">
        <v>123</v>
      </c>
      <c r="C277" s="80"/>
      <c r="D277" s="92"/>
      <c r="E277" s="80"/>
      <c r="F277" s="81" t="s">
        <v>130</v>
      </c>
      <c r="H277" t="str">
        <f t="shared" si="5"/>
        <v>Pendiente</v>
      </c>
      <c r="J277" s="53" t="str">
        <f>IF(H277="Pendiente","-",INDEX('Equipos (cálculos)'!K$2:K$19,MATCH($B277,'Equipos (cálculos)'!$A$2:$A$19,0)))</f>
        <v>-</v>
      </c>
      <c r="K277" s="53" t="str">
        <f>IF(H277="Pendiente","-",INDEX('Equipos (cálculos)'!K$2:K$19,MATCH($F277,'Equipos (cálculos)'!$A$2:$A$19,0)))</f>
        <v>-</v>
      </c>
      <c r="M277" t="str">
        <f>IF(H277="Pendiente","-",INDEX('Equipos (cálculos)'!R$2:R$19,MATCH($B277,'Equipos (cálculos)'!$A$2:$A$19,0)))</f>
        <v>-</v>
      </c>
      <c r="N277" t="str">
        <f>IF(H277="Pendiente","-",INDEX('Equipos (cálculos)'!R$2:R$19,MATCH($F277,'Equipos (cálculos)'!$A$2:$A$19,0)))</f>
        <v>-</v>
      </c>
    </row>
    <row r="278" spans="1:14" x14ac:dyDescent="0.2">
      <c r="A278" s="94">
        <v>31</v>
      </c>
      <c r="B278" s="108" t="s">
        <v>115</v>
      </c>
      <c r="C278" s="80"/>
      <c r="D278" s="92"/>
      <c r="E278" s="80"/>
      <c r="F278" s="81" t="s">
        <v>128</v>
      </c>
      <c r="H278" t="str">
        <f t="shared" si="5"/>
        <v>Pendiente</v>
      </c>
      <c r="J278" s="53" t="str">
        <f>IF(H278="Pendiente","-",INDEX('Equipos (cálculos)'!K$2:K$19,MATCH($B278,'Equipos (cálculos)'!$A$2:$A$19,0)))</f>
        <v>-</v>
      </c>
      <c r="K278" s="53" t="str">
        <f>IF(H278="Pendiente","-",INDEX('Equipos (cálculos)'!K$2:K$19,MATCH($F278,'Equipos (cálculos)'!$A$2:$A$19,0)))</f>
        <v>-</v>
      </c>
      <c r="M278" t="str">
        <f>IF(H278="Pendiente","-",INDEX('Equipos (cálculos)'!R$2:R$19,MATCH($B278,'Equipos (cálculos)'!$A$2:$A$19,0)))</f>
        <v>-</v>
      </c>
      <c r="N278" t="str">
        <f>IF(H278="Pendiente","-",INDEX('Equipos (cálculos)'!R$2:R$19,MATCH($F278,'Equipos (cálculos)'!$A$2:$A$19,0)))</f>
        <v>-</v>
      </c>
    </row>
    <row r="279" spans="1:14" x14ac:dyDescent="0.2">
      <c r="A279" s="94">
        <v>31</v>
      </c>
      <c r="B279" s="108" t="s">
        <v>114</v>
      </c>
      <c r="C279" s="80"/>
      <c r="D279" s="92"/>
      <c r="E279" s="80"/>
      <c r="F279" s="81" t="s">
        <v>126</v>
      </c>
      <c r="H279" t="str">
        <f t="shared" si="5"/>
        <v>Pendiente</v>
      </c>
      <c r="J279" s="53" t="str">
        <f>IF(H279="Pendiente","-",INDEX('Equipos (cálculos)'!K$2:K$19,MATCH($B279,'Equipos (cálculos)'!$A$2:$A$19,0)))</f>
        <v>-</v>
      </c>
      <c r="K279" s="53" t="str">
        <f>IF(H279="Pendiente","-",INDEX('Equipos (cálculos)'!K$2:K$19,MATCH($F279,'Equipos (cálculos)'!$A$2:$A$19,0)))</f>
        <v>-</v>
      </c>
      <c r="M279" t="str">
        <f>IF(H279="Pendiente","-",INDEX('Equipos (cálculos)'!R$2:R$19,MATCH($B279,'Equipos (cálculos)'!$A$2:$A$19,0)))</f>
        <v>-</v>
      </c>
      <c r="N279" t="str">
        <f>IF(H279="Pendiente","-",INDEX('Equipos (cálculos)'!R$2:R$19,MATCH($F279,'Equipos (cálculos)'!$A$2:$A$19,0)))</f>
        <v>-</v>
      </c>
    </row>
    <row r="280" spans="1:14" ht="17" thickBot="1" x14ac:dyDescent="0.25">
      <c r="A280" s="111">
        <v>31</v>
      </c>
      <c r="B280" s="109" t="s">
        <v>131</v>
      </c>
      <c r="C280" s="82"/>
      <c r="D280" s="93"/>
      <c r="E280" s="82"/>
      <c r="F280" s="83" t="s">
        <v>124</v>
      </c>
      <c r="H280" t="str">
        <f t="shared" si="5"/>
        <v>Pendiente</v>
      </c>
      <c r="J280" s="53" t="str">
        <f>IF(H280="Pendiente","-",INDEX('Equipos (cálculos)'!K$2:K$19,MATCH($B280,'Equipos (cálculos)'!$A$2:$A$19,0)))</f>
        <v>-</v>
      </c>
      <c r="K280" s="53" t="str">
        <f>IF(H280="Pendiente","-",INDEX('Equipos (cálculos)'!K$2:K$19,MATCH($F280,'Equipos (cálculos)'!$A$2:$A$19,0)))</f>
        <v>-</v>
      </c>
      <c r="M280" t="str">
        <f>IF(H280="Pendiente","-",INDEX('Equipos (cálculos)'!R$2:R$19,MATCH($B280,'Equipos (cálculos)'!$A$2:$A$19,0)))</f>
        <v>-</v>
      </c>
      <c r="N280" t="str">
        <f>IF(H280="Pendiente","-",INDEX('Equipos (cálculos)'!R$2:R$19,MATCH($F280,'Equipos (cálculos)'!$A$2:$A$19,0)))</f>
        <v>-</v>
      </c>
    </row>
    <row r="281" spans="1:14" x14ac:dyDescent="0.2">
      <c r="A281" s="110">
        <v>32</v>
      </c>
      <c r="B281" s="107" t="s">
        <v>119</v>
      </c>
      <c r="C281" s="78"/>
      <c r="D281" s="91"/>
      <c r="E281" s="78"/>
      <c r="F281" s="79" t="s">
        <v>117</v>
      </c>
      <c r="H281" t="str">
        <f t="shared" si="5"/>
        <v>Pendiente</v>
      </c>
      <c r="J281" s="53" t="str">
        <f>IF(H281="Pendiente","-",INDEX('Equipos (cálculos)'!K$2:K$19,MATCH($B281,'Equipos (cálculos)'!$A$2:$A$19,0)))</f>
        <v>-</v>
      </c>
      <c r="K281" s="53" t="str">
        <f>IF(H281="Pendiente","-",INDEX('Equipos (cálculos)'!K$2:K$19,MATCH($F281,'Equipos (cálculos)'!$A$2:$A$19,0)))</f>
        <v>-</v>
      </c>
      <c r="M281" t="str">
        <f>IF(H281="Pendiente","-",INDEX('Equipos (cálculos)'!R$2:R$19,MATCH($B281,'Equipos (cálculos)'!$A$2:$A$19,0)))</f>
        <v>-</v>
      </c>
      <c r="N281" t="str">
        <f>IF(H281="Pendiente","-",INDEX('Equipos (cálculos)'!R$2:R$19,MATCH($F281,'Equipos (cálculos)'!$A$2:$A$19,0)))</f>
        <v>-</v>
      </c>
    </row>
    <row r="282" spans="1:14" x14ac:dyDescent="0.2">
      <c r="A282" s="94">
        <v>32</v>
      </c>
      <c r="B282" s="108" t="s">
        <v>121</v>
      </c>
      <c r="C282" s="80"/>
      <c r="D282" s="92"/>
      <c r="E282" s="80"/>
      <c r="F282" s="81" t="s">
        <v>184</v>
      </c>
      <c r="H282" t="str">
        <f t="shared" si="5"/>
        <v>Pendiente</v>
      </c>
      <c r="J282" s="53" t="str">
        <f>IF(H282="Pendiente","-",INDEX('Equipos (cálculos)'!K$2:K$19,MATCH($B282,'Equipos (cálculos)'!$A$2:$A$19,0)))</f>
        <v>-</v>
      </c>
      <c r="K282" s="53" t="str">
        <f>IF(H282="Pendiente","-",INDEX('Equipos (cálculos)'!K$2:K$19,MATCH($F282,'Equipos (cálculos)'!$A$2:$A$19,0)))</f>
        <v>-</v>
      </c>
      <c r="M282" t="str">
        <f>IF(H282="Pendiente","-",INDEX('Equipos (cálculos)'!R$2:R$19,MATCH($B282,'Equipos (cálculos)'!$A$2:$A$19,0)))</f>
        <v>-</v>
      </c>
      <c r="N282" t="str">
        <f>IF(H282="Pendiente","-",INDEX('Equipos (cálculos)'!R$2:R$19,MATCH($F282,'Equipos (cálculos)'!$A$2:$A$19,0)))</f>
        <v>-</v>
      </c>
    </row>
    <row r="283" spans="1:14" x14ac:dyDescent="0.2">
      <c r="A283" s="94">
        <v>32</v>
      </c>
      <c r="B283" s="108" t="s">
        <v>127</v>
      </c>
      <c r="C283" s="80"/>
      <c r="D283" s="92"/>
      <c r="E283" s="80"/>
      <c r="F283" s="81" t="s">
        <v>120</v>
      </c>
      <c r="H283" t="str">
        <f t="shared" si="5"/>
        <v>Pendiente</v>
      </c>
      <c r="J283" s="53" t="str">
        <f>IF(H283="Pendiente","-",INDEX('Equipos (cálculos)'!K$2:K$19,MATCH($B283,'Equipos (cálculos)'!$A$2:$A$19,0)))</f>
        <v>-</v>
      </c>
      <c r="K283" s="53" t="str">
        <f>IF(H283="Pendiente","-",INDEX('Equipos (cálculos)'!K$2:K$19,MATCH($F283,'Equipos (cálculos)'!$A$2:$A$19,0)))</f>
        <v>-</v>
      </c>
      <c r="M283" t="str">
        <f>IF(H283="Pendiente","-",INDEX('Equipos (cálculos)'!R$2:R$19,MATCH($B283,'Equipos (cálculos)'!$A$2:$A$19,0)))</f>
        <v>-</v>
      </c>
      <c r="N283" t="str">
        <f>IF(H283="Pendiente","-",INDEX('Equipos (cálculos)'!R$2:R$19,MATCH($F283,'Equipos (cálculos)'!$A$2:$A$19,0)))</f>
        <v>-</v>
      </c>
    </row>
    <row r="284" spans="1:14" x14ac:dyDescent="0.2">
      <c r="A284" s="94">
        <v>32</v>
      </c>
      <c r="B284" s="108" t="s">
        <v>125</v>
      </c>
      <c r="C284" s="80"/>
      <c r="D284" s="92"/>
      <c r="E284" s="80"/>
      <c r="F284" s="81" t="s">
        <v>118</v>
      </c>
      <c r="H284" t="str">
        <f t="shared" si="5"/>
        <v>Pendiente</v>
      </c>
      <c r="J284" s="53" t="str">
        <f>IF(H284="Pendiente","-",INDEX('Equipos (cálculos)'!K$2:K$19,MATCH($B284,'Equipos (cálculos)'!$A$2:$A$19,0)))</f>
        <v>-</v>
      </c>
      <c r="K284" s="53" t="str">
        <f>IF(H284="Pendiente","-",INDEX('Equipos (cálculos)'!K$2:K$19,MATCH($F284,'Equipos (cálculos)'!$A$2:$A$19,0)))</f>
        <v>-</v>
      </c>
      <c r="M284" t="str">
        <f>IF(H284="Pendiente","-",INDEX('Equipos (cálculos)'!R$2:R$19,MATCH($B284,'Equipos (cálculos)'!$A$2:$A$19,0)))</f>
        <v>-</v>
      </c>
      <c r="N284" t="str">
        <f>IF(H284="Pendiente","-",INDEX('Equipos (cálculos)'!R$2:R$19,MATCH($F284,'Equipos (cálculos)'!$A$2:$A$19,0)))</f>
        <v>-</v>
      </c>
    </row>
    <row r="285" spans="1:14" x14ac:dyDescent="0.2">
      <c r="A285" s="94">
        <v>32</v>
      </c>
      <c r="B285" s="108" t="s">
        <v>130</v>
      </c>
      <c r="C285" s="80"/>
      <c r="D285" s="92"/>
      <c r="E285" s="80"/>
      <c r="F285" s="81" t="s">
        <v>116</v>
      </c>
      <c r="H285" t="str">
        <f t="shared" si="5"/>
        <v>Pendiente</v>
      </c>
      <c r="J285" s="53" t="str">
        <f>IF(H285="Pendiente","-",INDEX('Equipos (cálculos)'!K$2:K$19,MATCH($B285,'Equipos (cálculos)'!$A$2:$A$19,0)))</f>
        <v>-</v>
      </c>
      <c r="K285" s="53" t="str">
        <f>IF(H285="Pendiente","-",INDEX('Equipos (cálculos)'!K$2:K$19,MATCH($F285,'Equipos (cálculos)'!$A$2:$A$19,0)))</f>
        <v>-</v>
      </c>
      <c r="M285" t="str">
        <f>IF(H285="Pendiente","-",INDEX('Equipos (cálculos)'!R$2:R$19,MATCH($B285,'Equipos (cálculos)'!$A$2:$A$19,0)))</f>
        <v>-</v>
      </c>
      <c r="N285" t="str">
        <f>IF(H285="Pendiente","-",INDEX('Equipos (cálculos)'!R$2:R$19,MATCH($F285,'Equipos (cálculos)'!$A$2:$A$19,0)))</f>
        <v>-</v>
      </c>
    </row>
    <row r="286" spans="1:14" x14ac:dyDescent="0.2">
      <c r="A286" s="94">
        <v>32</v>
      </c>
      <c r="B286" s="108" t="s">
        <v>128</v>
      </c>
      <c r="C286" s="80"/>
      <c r="D286" s="92"/>
      <c r="E286" s="80"/>
      <c r="F286" s="81" t="s">
        <v>123</v>
      </c>
      <c r="H286" t="str">
        <f t="shared" si="5"/>
        <v>Pendiente</v>
      </c>
      <c r="J286" s="53" t="str">
        <f>IF(H286="Pendiente","-",INDEX('Equipos (cálculos)'!K$2:K$19,MATCH($B286,'Equipos (cálculos)'!$A$2:$A$19,0)))</f>
        <v>-</v>
      </c>
      <c r="K286" s="53" t="str">
        <f>IF(H286="Pendiente","-",INDEX('Equipos (cálculos)'!K$2:K$19,MATCH($F286,'Equipos (cálculos)'!$A$2:$A$19,0)))</f>
        <v>-</v>
      </c>
      <c r="M286" t="str">
        <f>IF(H286="Pendiente","-",INDEX('Equipos (cálculos)'!R$2:R$19,MATCH($B286,'Equipos (cálculos)'!$A$2:$A$19,0)))</f>
        <v>-</v>
      </c>
      <c r="N286" t="str">
        <f>IF(H286="Pendiente","-",INDEX('Equipos (cálculos)'!R$2:R$19,MATCH($F286,'Equipos (cálculos)'!$A$2:$A$19,0)))</f>
        <v>-</v>
      </c>
    </row>
    <row r="287" spans="1:14" x14ac:dyDescent="0.2">
      <c r="A287" s="94">
        <v>32</v>
      </c>
      <c r="B287" s="108" t="s">
        <v>126</v>
      </c>
      <c r="C287" s="80"/>
      <c r="D287" s="92"/>
      <c r="E287" s="80"/>
      <c r="F287" s="81" t="s">
        <v>115</v>
      </c>
      <c r="H287" t="str">
        <f t="shared" si="5"/>
        <v>Pendiente</v>
      </c>
      <c r="J287" s="53" t="str">
        <f>IF(H287="Pendiente","-",INDEX('Equipos (cálculos)'!K$2:K$19,MATCH($B287,'Equipos (cálculos)'!$A$2:$A$19,0)))</f>
        <v>-</v>
      </c>
      <c r="K287" s="53" t="str">
        <f>IF(H287="Pendiente","-",INDEX('Equipos (cálculos)'!K$2:K$19,MATCH($F287,'Equipos (cálculos)'!$A$2:$A$19,0)))</f>
        <v>-</v>
      </c>
      <c r="M287" t="str">
        <f>IF(H287="Pendiente","-",INDEX('Equipos (cálculos)'!R$2:R$19,MATCH($B287,'Equipos (cálculos)'!$A$2:$A$19,0)))</f>
        <v>-</v>
      </c>
      <c r="N287" t="str">
        <f>IF(H287="Pendiente","-",INDEX('Equipos (cálculos)'!R$2:R$19,MATCH($F287,'Equipos (cálculos)'!$A$2:$A$19,0)))</f>
        <v>-</v>
      </c>
    </row>
    <row r="288" spans="1:14" x14ac:dyDescent="0.2">
      <c r="A288" s="94">
        <v>32</v>
      </c>
      <c r="B288" s="108" t="s">
        <v>124</v>
      </c>
      <c r="C288" s="80"/>
      <c r="D288" s="92"/>
      <c r="E288" s="80"/>
      <c r="F288" s="81" t="s">
        <v>114</v>
      </c>
      <c r="H288" t="str">
        <f t="shared" si="5"/>
        <v>Pendiente</v>
      </c>
      <c r="J288" s="53" t="str">
        <f>IF(H288="Pendiente","-",INDEX('Equipos (cálculos)'!K$2:K$19,MATCH($B288,'Equipos (cálculos)'!$A$2:$A$19,0)))</f>
        <v>-</v>
      </c>
      <c r="K288" s="53" t="str">
        <f>IF(H288="Pendiente","-",INDEX('Equipos (cálculos)'!K$2:K$19,MATCH($F288,'Equipos (cálculos)'!$A$2:$A$19,0)))</f>
        <v>-</v>
      </c>
      <c r="M288" t="str">
        <f>IF(H288="Pendiente","-",INDEX('Equipos (cálculos)'!R$2:R$19,MATCH($B288,'Equipos (cálculos)'!$A$2:$A$19,0)))</f>
        <v>-</v>
      </c>
      <c r="N288" t="str">
        <f>IF(H288="Pendiente","-",INDEX('Equipos (cálculos)'!R$2:R$19,MATCH($F288,'Equipos (cálculos)'!$A$2:$A$19,0)))</f>
        <v>-</v>
      </c>
    </row>
    <row r="289" spans="1:14" ht="17" thickBot="1" x14ac:dyDescent="0.25">
      <c r="A289" s="111">
        <v>32</v>
      </c>
      <c r="B289" s="109" t="s">
        <v>131</v>
      </c>
      <c r="C289" s="82"/>
      <c r="D289" s="93"/>
      <c r="E289" s="82"/>
      <c r="F289" s="83" t="s">
        <v>129</v>
      </c>
      <c r="H289" t="str">
        <f t="shared" si="5"/>
        <v>Pendiente</v>
      </c>
      <c r="J289" s="53" t="str">
        <f>IF(H289="Pendiente","-",INDEX('Equipos (cálculos)'!K$2:K$19,MATCH($B289,'Equipos (cálculos)'!$A$2:$A$19,0)))</f>
        <v>-</v>
      </c>
      <c r="K289" s="53" t="str">
        <f>IF(H289="Pendiente","-",INDEX('Equipos (cálculos)'!K$2:K$19,MATCH($F289,'Equipos (cálculos)'!$A$2:$A$19,0)))</f>
        <v>-</v>
      </c>
      <c r="M289" t="str">
        <f>IF(H289="Pendiente","-",INDEX('Equipos (cálculos)'!R$2:R$19,MATCH($B289,'Equipos (cálculos)'!$A$2:$A$19,0)))</f>
        <v>-</v>
      </c>
      <c r="N289" t="str">
        <f>IF(H289="Pendiente","-",INDEX('Equipos (cálculos)'!R$2:R$19,MATCH($F289,'Equipos (cálculos)'!$A$2:$A$19,0)))</f>
        <v>-</v>
      </c>
    </row>
    <row r="290" spans="1:14" x14ac:dyDescent="0.2">
      <c r="A290" s="110">
        <v>33</v>
      </c>
      <c r="B290" s="107" t="s">
        <v>119</v>
      </c>
      <c r="C290" s="78"/>
      <c r="D290" s="91"/>
      <c r="E290" s="78"/>
      <c r="F290" s="79" t="s">
        <v>129</v>
      </c>
      <c r="H290" t="str">
        <f t="shared" si="5"/>
        <v>Pendiente</v>
      </c>
      <c r="J290" s="53" t="str">
        <f>IF(H290="Pendiente","-",INDEX('Equipos (cálculos)'!K$2:K$19,MATCH($B290,'Equipos (cálculos)'!$A$2:$A$19,0)))</f>
        <v>-</v>
      </c>
      <c r="K290" s="53" t="str">
        <f>IF(H290="Pendiente","-",INDEX('Equipos (cálculos)'!K$2:K$19,MATCH($F290,'Equipos (cálculos)'!$A$2:$A$19,0)))</f>
        <v>-</v>
      </c>
      <c r="M290" t="str">
        <f>IF(H290="Pendiente","-",INDEX('Equipos (cálculos)'!R$2:R$19,MATCH($B290,'Equipos (cálculos)'!$A$2:$A$19,0)))</f>
        <v>-</v>
      </c>
      <c r="N290" t="str">
        <f>IF(H290="Pendiente","-",INDEX('Equipos (cálculos)'!R$2:R$19,MATCH($F290,'Equipos (cálculos)'!$A$2:$A$19,0)))</f>
        <v>-</v>
      </c>
    </row>
    <row r="291" spans="1:14" x14ac:dyDescent="0.2">
      <c r="A291" s="94">
        <v>33</v>
      </c>
      <c r="B291" s="108" t="s">
        <v>117</v>
      </c>
      <c r="C291" s="80"/>
      <c r="D291" s="92"/>
      <c r="E291" s="80"/>
      <c r="F291" s="81" t="s">
        <v>121</v>
      </c>
      <c r="H291" t="str">
        <f t="shared" si="5"/>
        <v>Pendiente</v>
      </c>
      <c r="J291" s="53" t="str">
        <f>IF(H291="Pendiente","-",INDEX('Equipos (cálculos)'!K$2:K$19,MATCH($B291,'Equipos (cálculos)'!$A$2:$A$19,0)))</f>
        <v>-</v>
      </c>
      <c r="K291" s="53" t="str">
        <f>IF(H291="Pendiente","-",INDEX('Equipos (cálculos)'!K$2:K$19,MATCH($F291,'Equipos (cálculos)'!$A$2:$A$19,0)))</f>
        <v>-</v>
      </c>
      <c r="M291" t="str">
        <f>IF(H291="Pendiente","-",INDEX('Equipos (cálculos)'!R$2:R$19,MATCH($B291,'Equipos (cálculos)'!$A$2:$A$19,0)))</f>
        <v>-</v>
      </c>
      <c r="N291" t="str">
        <f>IF(H291="Pendiente","-",INDEX('Equipos (cálculos)'!R$2:R$19,MATCH($F291,'Equipos (cálculos)'!$A$2:$A$19,0)))</f>
        <v>-</v>
      </c>
    </row>
    <row r="292" spans="1:14" x14ac:dyDescent="0.2">
      <c r="A292" s="94">
        <v>33</v>
      </c>
      <c r="B292" s="108" t="s">
        <v>122</v>
      </c>
      <c r="C292" s="80"/>
      <c r="D292" s="92"/>
      <c r="E292" s="80"/>
      <c r="F292" s="81" t="s">
        <v>127</v>
      </c>
      <c r="H292" t="str">
        <f t="shared" si="5"/>
        <v>Pendiente</v>
      </c>
      <c r="J292" s="53" t="str">
        <f>IF(H292="Pendiente","-",INDEX('Equipos (cálculos)'!K$2:K$19,MATCH($B292,'Equipos (cálculos)'!$A$2:$A$19,0)))</f>
        <v>-</v>
      </c>
      <c r="K292" s="53" t="str">
        <f>IF(H292="Pendiente","-",INDEX('Equipos (cálculos)'!K$2:K$19,MATCH($F292,'Equipos (cálculos)'!$A$2:$A$19,0)))</f>
        <v>-</v>
      </c>
      <c r="M292" t="str">
        <f>IF(H292="Pendiente","-",INDEX('Equipos (cálculos)'!R$2:R$19,MATCH($B292,'Equipos (cálculos)'!$A$2:$A$19,0)))</f>
        <v>-</v>
      </c>
      <c r="N292" t="str">
        <f>IF(H292="Pendiente","-",INDEX('Equipos (cálculos)'!R$2:R$19,MATCH($F292,'Equipos (cálculos)'!$A$2:$A$19,0)))</f>
        <v>-</v>
      </c>
    </row>
    <row r="293" spans="1:14" x14ac:dyDescent="0.2">
      <c r="A293" s="94">
        <v>33</v>
      </c>
      <c r="B293" s="108" t="s">
        <v>120</v>
      </c>
      <c r="C293" s="80"/>
      <c r="D293" s="92"/>
      <c r="E293" s="80"/>
      <c r="F293" s="81" t="s">
        <v>125</v>
      </c>
      <c r="H293" t="str">
        <f t="shared" si="5"/>
        <v>Pendiente</v>
      </c>
      <c r="J293" s="53" t="str">
        <f>IF(H293="Pendiente","-",INDEX('Equipos (cálculos)'!K$2:K$19,MATCH($B293,'Equipos (cálculos)'!$A$2:$A$19,0)))</f>
        <v>-</v>
      </c>
      <c r="K293" s="53" t="str">
        <f>IF(H293="Pendiente","-",INDEX('Equipos (cálculos)'!K$2:K$19,MATCH($F293,'Equipos (cálculos)'!$A$2:$A$19,0)))</f>
        <v>-</v>
      </c>
      <c r="M293" t="str">
        <f>IF(H293="Pendiente","-",INDEX('Equipos (cálculos)'!R$2:R$19,MATCH($B293,'Equipos (cálculos)'!$A$2:$A$19,0)))</f>
        <v>-</v>
      </c>
      <c r="N293" t="str">
        <f>IF(H293="Pendiente","-",INDEX('Equipos (cálculos)'!R$2:R$19,MATCH($F293,'Equipos (cálculos)'!$A$2:$A$19,0)))</f>
        <v>-</v>
      </c>
    </row>
    <row r="294" spans="1:14" x14ac:dyDescent="0.2">
      <c r="A294" s="94">
        <v>33</v>
      </c>
      <c r="B294" s="108" t="s">
        <v>118</v>
      </c>
      <c r="C294" s="80"/>
      <c r="D294" s="92"/>
      <c r="E294" s="80"/>
      <c r="F294" s="81" t="s">
        <v>130</v>
      </c>
      <c r="H294" t="str">
        <f t="shared" si="5"/>
        <v>Pendiente</v>
      </c>
      <c r="J294" s="53" t="str">
        <f>IF(H294="Pendiente","-",INDEX('Equipos (cálculos)'!K$2:K$19,MATCH($B294,'Equipos (cálculos)'!$A$2:$A$19,0)))</f>
        <v>-</v>
      </c>
      <c r="K294" s="53" t="str">
        <f>IF(H294="Pendiente","-",INDEX('Equipos (cálculos)'!K$2:K$19,MATCH($F294,'Equipos (cálculos)'!$A$2:$A$19,0)))</f>
        <v>-</v>
      </c>
      <c r="M294" t="str">
        <f>IF(H294="Pendiente","-",INDEX('Equipos (cálculos)'!R$2:R$19,MATCH($B294,'Equipos (cálculos)'!$A$2:$A$19,0)))</f>
        <v>-</v>
      </c>
      <c r="N294" t="str">
        <f>IF(H294="Pendiente","-",INDEX('Equipos (cálculos)'!R$2:R$19,MATCH($F294,'Equipos (cálculos)'!$A$2:$A$19,0)))</f>
        <v>-</v>
      </c>
    </row>
    <row r="295" spans="1:14" x14ac:dyDescent="0.2">
      <c r="A295" s="94">
        <v>33</v>
      </c>
      <c r="B295" s="108" t="s">
        <v>116</v>
      </c>
      <c r="C295" s="80"/>
      <c r="D295" s="92"/>
      <c r="E295" s="80"/>
      <c r="F295" s="81" t="s">
        <v>128</v>
      </c>
      <c r="H295" t="str">
        <f t="shared" si="5"/>
        <v>Pendiente</v>
      </c>
      <c r="J295" s="53" t="str">
        <f>IF(H295="Pendiente","-",INDEX('Equipos (cálculos)'!K$2:K$19,MATCH($B295,'Equipos (cálculos)'!$A$2:$A$19,0)))</f>
        <v>-</v>
      </c>
      <c r="K295" s="53" t="str">
        <f>IF(H295="Pendiente","-",INDEX('Equipos (cálculos)'!K$2:K$19,MATCH($F295,'Equipos (cálculos)'!$A$2:$A$19,0)))</f>
        <v>-</v>
      </c>
      <c r="M295" t="str">
        <f>IF(H295="Pendiente","-",INDEX('Equipos (cálculos)'!R$2:R$19,MATCH($B295,'Equipos (cálculos)'!$A$2:$A$19,0)))</f>
        <v>-</v>
      </c>
      <c r="N295" t="str">
        <f>IF(H295="Pendiente","-",INDEX('Equipos (cálculos)'!R$2:R$19,MATCH($F295,'Equipos (cálculos)'!$A$2:$A$19,0)))</f>
        <v>-</v>
      </c>
    </row>
    <row r="296" spans="1:14" x14ac:dyDescent="0.2">
      <c r="A296" s="94">
        <v>33</v>
      </c>
      <c r="B296" s="108" t="s">
        <v>123</v>
      </c>
      <c r="C296" s="80"/>
      <c r="D296" s="92"/>
      <c r="E296" s="80"/>
      <c r="F296" s="81" t="s">
        <v>126</v>
      </c>
      <c r="H296" t="str">
        <f t="shared" si="5"/>
        <v>Pendiente</v>
      </c>
      <c r="J296" s="53" t="str">
        <f>IF(H296="Pendiente","-",INDEX('Equipos (cálculos)'!K$2:K$19,MATCH($B296,'Equipos (cálculos)'!$A$2:$A$19,0)))</f>
        <v>-</v>
      </c>
      <c r="K296" s="53" t="str">
        <f>IF(H296="Pendiente","-",INDEX('Equipos (cálculos)'!K$2:K$19,MATCH($F296,'Equipos (cálculos)'!$A$2:$A$19,0)))</f>
        <v>-</v>
      </c>
      <c r="M296" t="str">
        <f>IF(H296="Pendiente","-",INDEX('Equipos (cálculos)'!R$2:R$19,MATCH($B296,'Equipos (cálculos)'!$A$2:$A$19,0)))</f>
        <v>-</v>
      </c>
      <c r="N296" t="str">
        <f>IF(H296="Pendiente","-",INDEX('Equipos (cálculos)'!R$2:R$19,MATCH($F296,'Equipos (cálculos)'!$A$2:$A$19,0)))</f>
        <v>-</v>
      </c>
    </row>
    <row r="297" spans="1:14" x14ac:dyDescent="0.2">
      <c r="A297" s="94">
        <v>33</v>
      </c>
      <c r="B297" s="108" t="s">
        <v>115</v>
      </c>
      <c r="C297" s="80"/>
      <c r="D297" s="92"/>
      <c r="E297" s="80"/>
      <c r="F297" s="81" t="s">
        <v>124</v>
      </c>
      <c r="H297" t="str">
        <f t="shared" si="5"/>
        <v>Pendiente</v>
      </c>
      <c r="J297" s="53" t="str">
        <f>IF(H297="Pendiente","-",INDEX('Equipos (cálculos)'!K$2:K$19,MATCH($B297,'Equipos (cálculos)'!$A$2:$A$19,0)))</f>
        <v>-</v>
      </c>
      <c r="K297" s="53" t="str">
        <f>IF(H297="Pendiente","-",INDEX('Equipos (cálculos)'!K$2:K$19,MATCH($F297,'Equipos (cálculos)'!$A$2:$A$19,0)))</f>
        <v>-</v>
      </c>
      <c r="M297" t="str">
        <f>IF(H297="Pendiente","-",INDEX('Equipos (cálculos)'!R$2:R$19,MATCH($B297,'Equipos (cálculos)'!$A$2:$A$19,0)))</f>
        <v>-</v>
      </c>
      <c r="N297" t="str">
        <f>IF(H297="Pendiente","-",INDEX('Equipos (cálculos)'!R$2:R$19,MATCH($F297,'Equipos (cálculos)'!$A$2:$A$19,0)))</f>
        <v>-</v>
      </c>
    </row>
    <row r="298" spans="1:14" ht="17" thickBot="1" x14ac:dyDescent="0.25">
      <c r="A298" s="111">
        <v>33</v>
      </c>
      <c r="B298" s="109" t="s">
        <v>114</v>
      </c>
      <c r="C298" s="82"/>
      <c r="D298" s="93"/>
      <c r="E298" s="82"/>
      <c r="F298" s="83" t="s">
        <v>131</v>
      </c>
      <c r="H298" t="str">
        <f t="shared" si="5"/>
        <v>Pendiente</v>
      </c>
      <c r="J298" s="53" t="str">
        <f>IF(H298="Pendiente","-",INDEX('Equipos (cálculos)'!K$2:K$19,MATCH($B298,'Equipos (cálculos)'!$A$2:$A$19,0)))</f>
        <v>-</v>
      </c>
      <c r="K298" s="53" t="str">
        <f>IF(H298="Pendiente","-",INDEX('Equipos (cálculos)'!K$2:K$19,MATCH($F298,'Equipos (cálculos)'!$A$2:$A$19,0)))</f>
        <v>-</v>
      </c>
      <c r="M298" t="str">
        <f>IF(H298="Pendiente","-",INDEX('Equipos (cálculos)'!R$2:R$19,MATCH($B298,'Equipos (cálculos)'!$A$2:$A$19,0)))</f>
        <v>-</v>
      </c>
      <c r="N298" t="str">
        <f>IF(H298="Pendiente","-",INDEX('Equipos (cálculos)'!R$2:R$19,MATCH($F298,'Equipos (cálculos)'!$A$2:$A$19,0)))</f>
        <v>-</v>
      </c>
    </row>
    <row r="299" spans="1:14" x14ac:dyDescent="0.2">
      <c r="A299" s="110">
        <v>34</v>
      </c>
      <c r="B299" s="107" t="s">
        <v>121</v>
      </c>
      <c r="C299" s="78"/>
      <c r="D299" s="91"/>
      <c r="E299" s="78"/>
      <c r="F299" s="79" t="s">
        <v>119</v>
      </c>
      <c r="H299" t="str">
        <f t="shared" si="5"/>
        <v>Pendiente</v>
      </c>
      <c r="J299" s="53" t="str">
        <f>IF(H299="Pendiente","-",INDEX('Equipos (cálculos)'!K$2:K$19,MATCH($B299,'Equipos (cálculos)'!$A$2:$A$19,0)))</f>
        <v>-</v>
      </c>
      <c r="K299" s="53" t="str">
        <f>IF(H299="Pendiente","-",INDEX('Equipos (cálculos)'!K$2:K$19,MATCH($F299,'Equipos (cálculos)'!$A$2:$A$19,0)))</f>
        <v>-</v>
      </c>
      <c r="M299" t="str">
        <f>IF(H299="Pendiente","-",INDEX('Equipos (cálculos)'!R$2:R$19,MATCH($B299,'Equipos (cálculos)'!$A$2:$A$19,0)))</f>
        <v>-</v>
      </c>
      <c r="N299" t="str">
        <f>IF(H299="Pendiente","-",INDEX('Equipos (cálculos)'!R$2:R$19,MATCH($F299,'Equipos (cálculos)'!$A$2:$A$19,0)))</f>
        <v>-</v>
      </c>
    </row>
    <row r="300" spans="1:14" x14ac:dyDescent="0.2">
      <c r="A300" s="94">
        <v>34</v>
      </c>
      <c r="B300" s="108" t="s">
        <v>127</v>
      </c>
      <c r="C300" s="80"/>
      <c r="D300" s="92"/>
      <c r="E300" s="80"/>
      <c r="F300" s="81" t="s">
        <v>117</v>
      </c>
      <c r="H300" t="str">
        <f t="shared" si="5"/>
        <v>Pendiente</v>
      </c>
      <c r="J300" s="53" t="str">
        <f>IF(H300="Pendiente","-",INDEX('Equipos (cálculos)'!K$2:K$19,MATCH($B300,'Equipos (cálculos)'!$A$2:$A$19,0)))</f>
        <v>-</v>
      </c>
      <c r="K300" s="53" t="str">
        <f>IF(H300="Pendiente","-",INDEX('Equipos (cálculos)'!K$2:K$19,MATCH($F300,'Equipos (cálculos)'!$A$2:$A$19,0)))</f>
        <v>-</v>
      </c>
      <c r="M300" t="str">
        <f>IF(H300="Pendiente","-",INDEX('Equipos (cálculos)'!R$2:R$19,MATCH($B300,'Equipos (cálculos)'!$A$2:$A$19,0)))</f>
        <v>-</v>
      </c>
      <c r="N300" t="str">
        <f>IF(H300="Pendiente","-",INDEX('Equipos (cálculos)'!R$2:R$19,MATCH($F300,'Equipos (cálculos)'!$A$2:$A$19,0)))</f>
        <v>-</v>
      </c>
    </row>
    <row r="301" spans="1:14" x14ac:dyDescent="0.2">
      <c r="A301" s="94">
        <v>34</v>
      </c>
      <c r="B301" s="108" t="s">
        <v>125</v>
      </c>
      <c r="C301" s="80"/>
      <c r="D301" s="92"/>
      <c r="E301" s="80"/>
      <c r="F301" s="81" t="s">
        <v>122</v>
      </c>
      <c r="H301" t="str">
        <f t="shared" si="5"/>
        <v>Pendiente</v>
      </c>
      <c r="J301" s="53" t="str">
        <f>IF(H301="Pendiente","-",INDEX('Equipos (cálculos)'!K$2:K$19,MATCH($B301,'Equipos (cálculos)'!$A$2:$A$19,0)))</f>
        <v>-</v>
      </c>
      <c r="K301" s="53" t="str">
        <f>IF(H301="Pendiente","-",INDEX('Equipos (cálculos)'!K$2:K$19,MATCH($F301,'Equipos (cálculos)'!$A$2:$A$19,0)))</f>
        <v>-</v>
      </c>
      <c r="M301" t="str">
        <f>IF(H301="Pendiente","-",INDEX('Equipos (cálculos)'!R$2:R$19,MATCH($B301,'Equipos (cálculos)'!$A$2:$A$19,0)))</f>
        <v>-</v>
      </c>
      <c r="N301" t="str">
        <f>IF(H301="Pendiente","-",INDEX('Equipos (cálculos)'!R$2:R$19,MATCH($F301,'Equipos (cálculos)'!$A$2:$A$19,0)))</f>
        <v>-</v>
      </c>
    </row>
    <row r="302" spans="1:14" x14ac:dyDescent="0.2">
      <c r="A302" s="94">
        <v>34</v>
      </c>
      <c r="B302" s="108" t="s">
        <v>130</v>
      </c>
      <c r="C302" s="80"/>
      <c r="D302" s="92"/>
      <c r="E302" s="80"/>
      <c r="F302" s="81" t="s">
        <v>120</v>
      </c>
      <c r="H302" t="str">
        <f t="shared" si="5"/>
        <v>Pendiente</v>
      </c>
      <c r="J302" s="53" t="str">
        <f>IF(H302="Pendiente","-",INDEX('Equipos (cálculos)'!K$2:K$19,MATCH($B302,'Equipos (cálculos)'!$A$2:$A$19,0)))</f>
        <v>-</v>
      </c>
      <c r="K302" s="53" t="str">
        <f>IF(H302="Pendiente","-",INDEX('Equipos (cálculos)'!K$2:K$19,MATCH($F302,'Equipos (cálculos)'!$A$2:$A$19,0)))</f>
        <v>-</v>
      </c>
      <c r="M302" t="str">
        <f>IF(H302="Pendiente","-",INDEX('Equipos (cálculos)'!R$2:R$19,MATCH($B302,'Equipos (cálculos)'!$A$2:$A$19,0)))</f>
        <v>-</v>
      </c>
      <c r="N302" t="str">
        <f>IF(H302="Pendiente","-",INDEX('Equipos (cálculos)'!R$2:R$19,MATCH($F302,'Equipos (cálculos)'!$A$2:$A$19,0)))</f>
        <v>-</v>
      </c>
    </row>
    <row r="303" spans="1:14" x14ac:dyDescent="0.2">
      <c r="A303" s="94">
        <v>34</v>
      </c>
      <c r="B303" s="108" t="s">
        <v>128</v>
      </c>
      <c r="C303" s="80"/>
      <c r="D303" s="92"/>
      <c r="E303" s="80"/>
      <c r="F303" s="81" t="s">
        <v>118</v>
      </c>
      <c r="H303" t="str">
        <f t="shared" si="5"/>
        <v>Pendiente</v>
      </c>
      <c r="J303" s="53" t="str">
        <f>IF(H303="Pendiente","-",INDEX('Equipos (cálculos)'!K$2:K$19,MATCH($B303,'Equipos (cálculos)'!$A$2:$A$19,0)))</f>
        <v>-</v>
      </c>
      <c r="K303" s="53" t="str">
        <f>IF(H303="Pendiente","-",INDEX('Equipos (cálculos)'!K$2:K$19,MATCH($F303,'Equipos (cálculos)'!$A$2:$A$19,0)))</f>
        <v>-</v>
      </c>
      <c r="M303" t="str">
        <f>IF(H303="Pendiente","-",INDEX('Equipos (cálculos)'!R$2:R$19,MATCH($B303,'Equipos (cálculos)'!$A$2:$A$19,0)))</f>
        <v>-</v>
      </c>
      <c r="N303" t="str">
        <f>IF(H303="Pendiente","-",INDEX('Equipos (cálculos)'!R$2:R$19,MATCH($F303,'Equipos (cálculos)'!$A$2:$A$19,0)))</f>
        <v>-</v>
      </c>
    </row>
    <row r="304" spans="1:14" x14ac:dyDescent="0.2">
      <c r="A304" s="94">
        <v>34</v>
      </c>
      <c r="B304" s="108" t="s">
        <v>126</v>
      </c>
      <c r="C304" s="80"/>
      <c r="D304" s="92"/>
      <c r="E304" s="80"/>
      <c r="F304" s="81" t="s">
        <v>116</v>
      </c>
      <c r="H304" t="str">
        <f t="shared" si="5"/>
        <v>Pendiente</v>
      </c>
      <c r="J304" s="53" t="str">
        <f>IF(H304="Pendiente","-",INDEX('Equipos (cálculos)'!K$2:K$19,MATCH($B304,'Equipos (cálculos)'!$A$2:$A$19,0)))</f>
        <v>-</v>
      </c>
      <c r="K304" s="53" t="str">
        <f>IF(H304="Pendiente","-",INDEX('Equipos (cálculos)'!K$2:K$19,MATCH($F304,'Equipos (cálculos)'!$A$2:$A$19,0)))</f>
        <v>-</v>
      </c>
      <c r="M304" t="str">
        <f>IF(H304="Pendiente","-",INDEX('Equipos (cálculos)'!R$2:R$19,MATCH($B304,'Equipos (cálculos)'!$A$2:$A$19,0)))</f>
        <v>-</v>
      </c>
      <c r="N304" t="str">
        <f>IF(H304="Pendiente","-",INDEX('Equipos (cálculos)'!R$2:R$19,MATCH($F304,'Equipos (cálculos)'!$A$2:$A$19,0)))</f>
        <v>-</v>
      </c>
    </row>
    <row r="305" spans="1:14" x14ac:dyDescent="0.2">
      <c r="A305" s="94">
        <v>34</v>
      </c>
      <c r="B305" s="108" t="s">
        <v>124</v>
      </c>
      <c r="C305" s="80"/>
      <c r="D305" s="92"/>
      <c r="E305" s="80"/>
      <c r="F305" s="81" t="s">
        <v>123</v>
      </c>
      <c r="H305" t="str">
        <f t="shared" si="5"/>
        <v>Pendiente</v>
      </c>
      <c r="J305" s="53" t="str">
        <f>IF(H305="Pendiente","-",INDEX('Equipos (cálculos)'!K$2:K$19,MATCH($B305,'Equipos (cálculos)'!$A$2:$A$19,0)))</f>
        <v>-</v>
      </c>
      <c r="K305" s="53" t="str">
        <f>IF(H305="Pendiente","-",INDEX('Equipos (cálculos)'!K$2:K$19,MATCH($F305,'Equipos (cálculos)'!$A$2:$A$19,0)))</f>
        <v>-</v>
      </c>
      <c r="M305" t="str">
        <f>IF(H305="Pendiente","-",INDEX('Equipos (cálculos)'!R$2:R$19,MATCH($B305,'Equipos (cálculos)'!$A$2:$A$19,0)))</f>
        <v>-</v>
      </c>
      <c r="N305" t="str">
        <f>IF(H305="Pendiente","-",INDEX('Equipos (cálculos)'!R$2:R$19,MATCH($F305,'Equipos (cálculos)'!$A$2:$A$19,0)))</f>
        <v>-</v>
      </c>
    </row>
    <row r="306" spans="1:14" x14ac:dyDescent="0.2">
      <c r="A306" s="94">
        <v>34</v>
      </c>
      <c r="B306" s="108" t="s">
        <v>131</v>
      </c>
      <c r="C306" s="80"/>
      <c r="D306" s="92"/>
      <c r="E306" s="80"/>
      <c r="F306" s="81" t="s">
        <v>115</v>
      </c>
      <c r="H306" t="str">
        <f t="shared" si="5"/>
        <v>Pendiente</v>
      </c>
      <c r="J306" s="53" t="str">
        <f>IF(H306="Pendiente","-",INDEX('Equipos (cálculos)'!K$2:K$19,MATCH($B306,'Equipos (cálculos)'!$A$2:$A$19,0)))</f>
        <v>-</v>
      </c>
      <c r="K306" s="53" t="str">
        <f>IF(H306="Pendiente","-",INDEX('Equipos (cálculos)'!K$2:K$19,MATCH($F306,'Equipos (cálculos)'!$A$2:$A$19,0)))</f>
        <v>-</v>
      </c>
      <c r="M306" t="str">
        <f>IF(H306="Pendiente","-",INDEX('Equipos (cálculos)'!R$2:R$19,MATCH($B306,'Equipos (cálculos)'!$A$2:$A$19,0)))</f>
        <v>-</v>
      </c>
      <c r="N306" t="str">
        <f>IF(H306="Pendiente","-",INDEX('Equipos (cálculos)'!R$2:R$19,MATCH($F306,'Equipos (cálculos)'!$A$2:$A$19,0)))</f>
        <v>-</v>
      </c>
    </row>
    <row r="307" spans="1:14" ht="17" thickBot="1" x14ac:dyDescent="0.25">
      <c r="A307" s="111">
        <v>34</v>
      </c>
      <c r="B307" s="109" t="s">
        <v>129</v>
      </c>
      <c r="C307" s="82"/>
      <c r="D307" s="93"/>
      <c r="E307" s="82"/>
      <c r="F307" s="83" t="s">
        <v>114</v>
      </c>
      <c r="H307" t="str">
        <f t="shared" si="5"/>
        <v>Pendiente</v>
      </c>
      <c r="J307" s="53" t="str">
        <f>IF(H307="Pendiente","-",INDEX('Equipos (cálculos)'!K$2:K$19,MATCH($B307,'Equipos (cálculos)'!$A$2:$A$19,0)))</f>
        <v>-</v>
      </c>
      <c r="K307" s="53" t="str">
        <f>IF(H307="Pendiente","-",INDEX('Equipos (cálculos)'!K$2:K$19,MATCH($F307,'Equipos (cálculos)'!$A$2:$A$19,0)))</f>
        <v>-</v>
      </c>
      <c r="M307" t="str">
        <f>IF(H307="Pendiente","-",INDEX('Equipos (cálculos)'!R$2:R$19,MATCH($B307,'Equipos (cálculos)'!$A$2:$A$19,0)))</f>
        <v>-</v>
      </c>
      <c r="N307" t="str">
        <f>IF(H307="Pendiente","-",INDEX('Equipos (cálculos)'!R$2:R$19,MATCH($F307,'Equipos (cálculos)'!$A$2:$A$19,0)))</f>
        <v>-</v>
      </c>
    </row>
    <row r="308" spans="1:14" x14ac:dyDescent="0.2">
      <c r="A308" s="94"/>
      <c r="B308" s="80"/>
    </row>
    <row r="309" spans="1:14" x14ac:dyDescent="0.2">
      <c r="A309" s="92"/>
    </row>
    <row r="310" spans="1:14" x14ac:dyDescent="0.2">
      <c r="A310" s="92"/>
    </row>
    <row r="311" spans="1:14" x14ac:dyDescent="0.2">
      <c r="A311" s="92"/>
    </row>
    <row r="312" spans="1:14" x14ac:dyDescent="0.2">
      <c r="A312" s="92"/>
    </row>
    <row r="313" spans="1:14" x14ac:dyDescent="0.2">
      <c r="A313" s="92"/>
    </row>
    <row r="314" spans="1:14" x14ac:dyDescent="0.2">
      <c r="A314" s="92"/>
    </row>
    <row r="315" spans="1:14" x14ac:dyDescent="0.2">
      <c r="A315" s="92"/>
    </row>
    <row r="316" spans="1:14" x14ac:dyDescent="0.2">
      <c r="A316" s="92"/>
    </row>
    <row r="317" spans="1:14" x14ac:dyDescent="0.2">
      <c r="A317" s="92"/>
    </row>
    <row r="318" spans="1:14" x14ac:dyDescent="0.2">
      <c r="A318" s="92"/>
    </row>
    <row r="319" spans="1:14" x14ac:dyDescent="0.2">
      <c r="A319" s="92"/>
    </row>
    <row r="320" spans="1:14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  <row r="2752" spans="1:1" x14ac:dyDescent="0.2">
      <c r="A2752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>
      <selection activeCell="V23" sqref="V23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2</v>
      </c>
      <c r="C2" s="53">
        <f t="shared" ref="C2:C19" si="0">COUNTIFS(EQUIPO_LOCAL,$A2, GANADOR,"Local")+COUNTIFS(EQUIPO_VISITANTE,$A2,GANADOR,"Visitante")</f>
        <v>1</v>
      </c>
      <c r="D2" s="53">
        <f t="shared" ref="D2:D19" si="1">COUNTIFS(EQUIPO_LOCAL,$A2, GANADOR,"Empate")+COUNTIFS(EQUIPO_VISITANTE,$A2,GANADOR,"Empate")</f>
        <v>0</v>
      </c>
      <c r="E2" s="53">
        <f t="shared" ref="E2:E19" si="2">COUNTIFS(EQUIPO_LOCAL,$A2, GANADOR,"Visitante")+COUNTIFS(EQUIPO_VISITANTE,$A2,GANADOR,"Local")</f>
        <v>1</v>
      </c>
      <c r="F2" s="53">
        <f t="shared" ref="F2:F19" si="3">SUMIFS(GOLES_LOCAL,EQUIPO_LOCAL,$A2)+SUMIFS(GOLES_VISITANTE,EQUIPO_VISITANTE,$A2)</f>
        <v>3</v>
      </c>
      <c r="G2" s="53">
        <f t="shared" ref="G2:G19" si="4">SUMIFS(GOLES_VISITANTE,EQUIPO_LOCAL,$A2)+SUMIFS(GOLES_LOCAL,EQUIPO_VISITANTE,$A2)</f>
        <v>3</v>
      </c>
      <c r="H2" s="53">
        <f>F2-G2</f>
        <v>0</v>
      </c>
      <c r="I2" s="53">
        <f>3*C2+1*D2</f>
        <v>3</v>
      </c>
      <c r="J2" s="53">
        <f>COUNTIF(I$2:I$19,"&gt;"&amp;I2)+1</f>
        <v>8</v>
      </c>
      <c r="K2" s="53" t="str">
        <f>IF(COUNTIF(J$2:J$19,J2)=1,"-","Pos."&amp;J2&amp;"("&amp;COUNTIF(J$2:J$19,J2)&amp;")")</f>
        <v>Pos.8(4)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9</v>
      </c>
      <c r="R2" s="53" t="str">
        <f>IF(COUNTIF(Q$2:Q$19,Q2)=1,"-","Pos."&amp;Q2&amp;"("&amp;COUNTIF(Q$2:Q$19,Q2)&amp;")")</f>
        <v>Pos.9(3)</v>
      </c>
      <c r="S2" s="65"/>
      <c r="T2" s="53">
        <f t="shared" ref="T2:T19" si="7">IF(R2="-","-",SUMIFS(GOLES_LOCAL,EQUIPO_LOCAL,$A2,Grupo_de_Empate_Criterio_1__Equipo_Visitante,$R2)+SUMIFS(GOLES_VISITANTE,EQUIPO_VISITANTE,$A2,Grupo_de_Empate__Criterio_1__Equipo_Local,$R2))</f>
        <v>0</v>
      </c>
      <c r="U2" s="53">
        <f t="shared" ref="U2:U19" si="8"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0</v>
      </c>
      <c r="W2" s="53">
        <f>Q2+COUNTIFS(R$2:R$19,R2,V$2:V$19,"&gt;"&amp;V2)</f>
        <v>9</v>
      </c>
      <c r="X2" s="53" t="str">
        <f>IF(COUNTIF(W$2:W$19,W2)=1,"-","Pos."&amp;W2&amp;"("&amp;COUNTIF(W$2:W$19,W2)&amp;")")</f>
        <v>Pos.9(3)</v>
      </c>
      <c r="Y2" s="63"/>
      <c r="Z2" s="53">
        <f>IF(X2="-","-",H2)</f>
        <v>0</v>
      </c>
      <c r="AA2" s="53">
        <f>W2+COUNTIFS(X$2:X$19,X2,Z$2:Z$19,"&gt;"&amp;Z2)</f>
        <v>11</v>
      </c>
      <c r="AB2" s="53" t="str">
        <f>IF(COUNTIF(AA$2:AA$19,AA2)=1,"-","Pos."&amp;AA2&amp;"("&amp;COUNTIF(AA$2:AA$19,AA2)&amp;")")</f>
        <v>-</v>
      </c>
      <c r="AC2" s="65"/>
      <c r="AD2" s="53" t="str">
        <f>IF(AB2="-","-",F2)</f>
        <v>-</v>
      </c>
      <c r="AE2" s="53">
        <f>AA2+COUNTIFS(AB$2:AB$19,AB2,AD$2:AD$19,"&gt;"&amp;AD2)</f>
        <v>11</v>
      </c>
      <c r="AF2" s="53" t="str">
        <f>IF(COUNTIF(AE$2:AE$19,AE2)=1,"-","Pos."&amp;AE2&amp;"("&amp;COUNTIF(AE$2:AE$19,AE2)&amp;")")</f>
        <v>-</v>
      </c>
      <c r="AG2" s="65"/>
      <c r="AH2" s="53" t="str">
        <f>IF(AF2="-","-",COUNTIF(A$2:A$19,"&lt;"&amp;A2))</f>
        <v>-</v>
      </c>
      <c r="AI2" s="53">
        <f>AE2+COUNTIFS(AF$2:AF$19,AF2,AH$2:AH$19,"&lt;"&amp;AH2)</f>
        <v>11</v>
      </c>
    </row>
    <row r="3" spans="1:35" x14ac:dyDescent="0.2">
      <c r="A3" s="53" t="s">
        <v>127</v>
      </c>
      <c r="B3" s="53">
        <f t="shared" ref="B3:B19" si="9">C3+D3+E3</f>
        <v>2</v>
      </c>
      <c r="C3" s="53">
        <f t="shared" si="0"/>
        <v>0</v>
      </c>
      <c r="D3" s="53">
        <f t="shared" si="1"/>
        <v>1</v>
      </c>
      <c r="E3" s="53">
        <f t="shared" si="2"/>
        <v>1</v>
      </c>
      <c r="F3" s="53">
        <f t="shared" si="3"/>
        <v>2</v>
      </c>
      <c r="G3" s="53">
        <f t="shared" si="4"/>
        <v>4</v>
      </c>
      <c r="H3" s="53">
        <f t="shared" ref="H3:H19" si="10">F3-G3</f>
        <v>-2</v>
      </c>
      <c r="I3" s="53">
        <f t="shared" ref="I3:I19" si="11">3*C3+1*D3</f>
        <v>1</v>
      </c>
      <c r="J3" s="53">
        <f t="shared" ref="J3:J19" si="12">COUNTIF(I$2:I$19,"&gt;"&amp;I3)+1</f>
        <v>14</v>
      </c>
      <c r="K3" s="53" t="str">
        <f t="shared" ref="K3:K19" si="13">IF(COUNTIF(J$2:J$19,J3)=1,"-","Pos."&amp;J3&amp;"("&amp;COUNTIF(J$2:J$19,J3)&amp;")")</f>
        <v>Pos.14(2)</v>
      </c>
      <c r="L3" s="64"/>
      <c r="M3" s="53">
        <f t="shared" ref="M3:M19" si="14">IF($K3="-","-",COUNTIFS(EQUIPO_LOCAL,$A3, GANADOR,"Local",Grupo_de_Empate__A_priori__Equipo_Visitante,$K3)+COUNTIFS(EQUIPO_VISITANTE,$A3,GANADOR,"Visitante",Grupo_de_Empate__A_priori__Equipo_Local,$K3))</f>
        <v>0</v>
      </c>
      <c r="N3" s="53">
        <f t="shared" si="5"/>
        <v>0</v>
      </c>
      <c r="O3" s="53">
        <f t="shared" si="6"/>
        <v>0</v>
      </c>
      <c r="P3" s="53">
        <f t="shared" ref="P3:P19" si="15">IF(K3="-","-",3*M3+1*N3)</f>
        <v>0</v>
      </c>
      <c r="Q3" s="53">
        <f t="shared" ref="Q3:Q19" si="16">$J3+COUNTIFS(K$2:K$19,K3,$P$2:$P$19,"&gt;"&amp;P3)</f>
        <v>14</v>
      </c>
      <c r="R3" s="53" t="str">
        <f t="shared" ref="R3:R19" si="17">IF(COUNTIF(Q$2:Q$19,Q3)=1,"-","Pos."&amp;Q3&amp;"("&amp;COUNTIF(Q$2:Q$19,Q3)&amp;")")</f>
        <v>Pos.14(2)</v>
      </c>
      <c r="S3" s="65"/>
      <c r="T3" s="53">
        <f t="shared" si="7"/>
        <v>0</v>
      </c>
      <c r="U3" s="53">
        <f t="shared" si="8"/>
        <v>0</v>
      </c>
      <c r="V3" s="53">
        <f t="shared" ref="V3:V19" si="18">IF($R3="-","-",T3-U3)</f>
        <v>0</v>
      </c>
      <c r="W3" s="53">
        <f t="shared" ref="W3:W19" si="19">Q3+COUNTIFS(R$2:R$19,R3,V$2:V$19,"&gt;"&amp;V3)</f>
        <v>14</v>
      </c>
      <c r="X3" s="53" t="str">
        <f t="shared" ref="X3:X19" si="20">IF(COUNTIF(W$2:W$19,W3)=1,"-","Pos."&amp;W3&amp;"("&amp;COUNTIF(W$2:W$19,W3)&amp;")")</f>
        <v>Pos.14(2)</v>
      </c>
      <c r="Y3" s="63"/>
      <c r="Z3" s="53">
        <f t="shared" ref="Z3:Z19" si="21">IF(X3="-","-",H3)</f>
        <v>-2</v>
      </c>
      <c r="AA3" s="53">
        <f t="shared" ref="AA3:AA19" si="22">W3+COUNTIFS(X$2:X$19,X3,Z$2:Z$19,"&gt;"&amp;Z3)</f>
        <v>14</v>
      </c>
      <c r="AB3" s="53" t="str">
        <f t="shared" ref="AB3:AB19" si="23">IF(COUNTIF(AA$2:AA$19,AA3)=1,"-","Pos."&amp;AA3&amp;"("&amp;COUNTIF(AA$2:AA$19,AA3)&amp;")")</f>
        <v>Pos.14(2)</v>
      </c>
      <c r="AC3" s="65"/>
      <c r="AD3" s="53">
        <f t="shared" ref="AD3:AD19" si="24">IF(AB3="-","-",F3)</f>
        <v>2</v>
      </c>
      <c r="AE3" s="53">
        <f t="shared" ref="AE3:AE19" si="25">AA3+COUNTIFS(AB$2:AB$19,AB3,AD$2:AD$19,"&gt;"&amp;AD3)</f>
        <v>14</v>
      </c>
      <c r="AF3" s="53" t="str">
        <f t="shared" ref="AF3:AF19" si="26">IF(COUNTIF(AE$2:AE$19,AE3)=1,"-","Pos."&amp;AE3&amp;"("&amp;COUNTIF(AE$2:AE$19,AE3)&amp;")")</f>
        <v>-</v>
      </c>
      <c r="AG3" s="65"/>
      <c r="AH3" s="53" t="str">
        <f t="shared" ref="AH3:AH19" si="27">IF(AF3="-","-",COUNTIF(A$2:A$19,"&lt;"&amp;A3))</f>
        <v>-</v>
      </c>
      <c r="AI3" s="53">
        <f t="shared" ref="AI3:AI19" si="28">AE3+COUNTIFS(AF$2:AF$19,AF3,AH$2:AH$19,"&lt;"&amp;AH3)</f>
        <v>14</v>
      </c>
    </row>
    <row r="4" spans="1:35" x14ac:dyDescent="0.2">
      <c r="A4" s="53" t="s">
        <v>121</v>
      </c>
      <c r="B4" s="53">
        <f t="shared" si="9"/>
        <v>2</v>
      </c>
      <c r="C4" s="53">
        <f t="shared" si="0"/>
        <v>1</v>
      </c>
      <c r="D4" s="53">
        <f t="shared" si="1"/>
        <v>1</v>
      </c>
      <c r="E4" s="53">
        <f t="shared" si="2"/>
        <v>0</v>
      </c>
      <c r="F4" s="53">
        <f t="shared" si="3"/>
        <v>4</v>
      </c>
      <c r="G4" s="53">
        <f t="shared" si="4"/>
        <v>2</v>
      </c>
      <c r="H4" s="53">
        <f t="shared" si="10"/>
        <v>2</v>
      </c>
      <c r="I4" s="53">
        <f t="shared" si="11"/>
        <v>4</v>
      </c>
      <c r="J4" s="53">
        <f t="shared" si="12"/>
        <v>2</v>
      </c>
      <c r="K4" s="53" t="str">
        <f t="shared" si="13"/>
        <v>Pos.2(6)</v>
      </c>
      <c r="L4" s="64"/>
      <c r="M4" s="53">
        <f t="shared" si="14"/>
        <v>0</v>
      </c>
      <c r="N4" s="53">
        <f t="shared" si="5"/>
        <v>1</v>
      </c>
      <c r="O4" s="53">
        <f t="shared" si="6"/>
        <v>0</v>
      </c>
      <c r="P4" s="53">
        <f t="shared" si="15"/>
        <v>1</v>
      </c>
      <c r="Q4" s="53">
        <f t="shared" si="16"/>
        <v>2</v>
      </c>
      <c r="R4" s="53" t="str">
        <f t="shared" si="17"/>
        <v>Pos.2(4)</v>
      </c>
      <c r="S4" s="65"/>
      <c r="T4" s="53">
        <f t="shared" si="7"/>
        <v>1</v>
      </c>
      <c r="U4" s="53">
        <f t="shared" si="8"/>
        <v>1</v>
      </c>
      <c r="V4" s="53">
        <f t="shared" si="18"/>
        <v>0</v>
      </c>
      <c r="W4" s="53">
        <f t="shared" si="19"/>
        <v>2</v>
      </c>
      <c r="X4" s="53" t="str">
        <f t="shared" si="20"/>
        <v>Pos.2(4)</v>
      </c>
      <c r="Y4" s="63"/>
      <c r="Z4" s="53">
        <f t="shared" si="21"/>
        <v>2</v>
      </c>
      <c r="AA4" s="53">
        <f t="shared" si="22"/>
        <v>3</v>
      </c>
      <c r="AB4" s="53" t="str">
        <f t="shared" si="23"/>
        <v>Pos.3(2)</v>
      </c>
      <c r="AC4" s="65"/>
      <c r="AD4" s="53">
        <f t="shared" si="24"/>
        <v>4</v>
      </c>
      <c r="AE4" s="53">
        <f t="shared" si="25"/>
        <v>3</v>
      </c>
      <c r="AF4" s="53" t="str">
        <f t="shared" si="26"/>
        <v>-</v>
      </c>
      <c r="AG4" s="65"/>
      <c r="AH4" s="53" t="str">
        <f t="shared" si="27"/>
        <v>-</v>
      </c>
      <c r="AI4" s="53">
        <f t="shared" si="28"/>
        <v>3</v>
      </c>
    </row>
    <row r="5" spans="1:35" x14ac:dyDescent="0.2">
      <c r="A5" s="53" t="s">
        <v>131</v>
      </c>
      <c r="B5" s="53">
        <f t="shared" si="9"/>
        <v>2</v>
      </c>
      <c r="C5" s="53">
        <f t="shared" si="0"/>
        <v>1</v>
      </c>
      <c r="D5" s="53">
        <f t="shared" si="1"/>
        <v>0</v>
      </c>
      <c r="E5" s="53">
        <f t="shared" si="2"/>
        <v>1</v>
      </c>
      <c r="F5" s="53">
        <f t="shared" si="3"/>
        <v>2</v>
      </c>
      <c r="G5" s="53">
        <f t="shared" si="4"/>
        <v>2</v>
      </c>
      <c r="H5" s="53">
        <f t="shared" si="10"/>
        <v>0</v>
      </c>
      <c r="I5" s="53">
        <f t="shared" si="11"/>
        <v>3</v>
      </c>
      <c r="J5" s="53">
        <f t="shared" si="12"/>
        <v>8</v>
      </c>
      <c r="K5" s="53" t="str">
        <f t="shared" si="13"/>
        <v>Pos.8(4)</v>
      </c>
      <c r="L5" s="64"/>
      <c r="M5" s="53">
        <f t="shared" si="14"/>
        <v>1</v>
      </c>
      <c r="N5" s="53">
        <f t="shared" si="5"/>
        <v>0</v>
      </c>
      <c r="O5" s="53">
        <f t="shared" si="6"/>
        <v>0</v>
      </c>
      <c r="P5" s="53">
        <f t="shared" si="15"/>
        <v>3</v>
      </c>
      <c r="Q5" s="53">
        <f t="shared" si="16"/>
        <v>8</v>
      </c>
      <c r="R5" s="53" t="str">
        <f>IF(COUNTIF(Q$2:Q$19,Q5)=1,"-","Pos."&amp;Q5&amp;"("&amp;COUNTIF(Q$2:Q$19,Q5)&amp;")")</f>
        <v>-</v>
      </c>
      <c r="S5" s="65"/>
      <c r="T5" s="53" t="str">
        <f t="shared" si="7"/>
        <v>-</v>
      </c>
      <c r="U5" s="53" t="str">
        <f t="shared" si="8"/>
        <v>-</v>
      </c>
      <c r="V5" s="53" t="str">
        <f t="shared" si="18"/>
        <v>-</v>
      </c>
      <c r="W5" s="53">
        <f t="shared" si="19"/>
        <v>8</v>
      </c>
      <c r="X5" s="53" t="str">
        <f t="shared" si="20"/>
        <v>-</v>
      </c>
      <c r="Y5" s="63"/>
      <c r="Z5" s="53" t="str">
        <f t="shared" si="21"/>
        <v>-</v>
      </c>
      <c r="AA5" s="53">
        <f t="shared" si="22"/>
        <v>8</v>
      </c>
      <c r="AB5" s="53" t="str">
        <f t="shared" si="23"/>
        <v>-</v>
      </c>
      <c r="AC5" s="65"/>
      <c r="AD5" s="53" t="str">
        <f t="shared" si="24"/>
        <v>-</v>
      </c>
      <c r="AE5" s="53">
        <f t="shared" si="25"/>
        <v>8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8</v>
      </c>
    </row>
    <row r="6" spans="1:35" x14ac:dyDescent="0.2">
      <c r="A6" s="53" t="s">
        <v>117</v>
      </c>
      <c r="B6" s="53">
        <f t="shared" si="9"/>
        <v>2</v>
      </c>
      <c r="C6" s="53">
        <f t="shared" si="0"/>
        <v>1</v>
      </c>
      <c r="D6" s="53">
        <f t="shared" si="1"/>
        <v>1</v>
      </c>
      <c r="E6" s="53">
        <f t="shared" si="2"/>
        <v>0</v>
      </c>
      <c r="F6" s="53">
        <f t="shared" si="3"/>
        <v>2</v>
      </c>
      <c r="G6" s="53">
        <f t="shared" si="4"/>
        <v>0</v>
      </c>
      <c r="H6" s="53">
        <f t="shared" si="10"/>
        <v>2</v>
      </c>
      <c r="I6" s="53">
        <f t="shared" si="11"/>
        <v>4</v>
      </c>
      <c r="J6" s="53">
        <f t="shared" si="12"/>
        <v>2</v>
      </c>
      <c r="K6" s="53" t="str">
        <f t="shared" si="13"/>
        <v>Pos.2(6)</v>
      </c>
      <c r="L6" s="64"/>
      <c r="M6" s="53">
        <f t="shared" si="14"/>
        <v>0</v>
      </c>
      <c r="N6" s="53">
        <f t="shared" si="5"/>
        <v>0</v>
      </c>
      <c r="O6" s="53">
        <f t="shared" si="6"/>
        <v>0</v>
      </c>
      <c r="P6" s="53">
        <f t="shared" si="15"/>
        <v>0</v>
      </c>
      <c r="Q6" s="53">
        <f t="shared" si="16"/>
        <v>6</v>
      </c>
      <c r="R6" s="53" t="str">
        <f t="shared" si="17"/>
        <v>Pos.6(2)</v>
      </c>
      <c r="S6" s="65"/>
      <c r="T6" s="53">
        <f t="shared" si="7"/>
        <v>0</v>
      </c>
      <c r="U6" s="53">
        <f t="shared" si="8"/>
        <v>0</v>
      </c>
      <c r="V6" s="53">
        <f t="shared" si="18"/>
        <v>0</v>
      </c>
      <c r="W6" s="53">
        <f>Q6+COUNTIFS(R$2:R$19,R6,V$2:V$19,"&gt;"&amp;V6)</f>
        <v>6</v>
      </c>
      <c r="X6" s="53" t="str">
        <f t="shared" si="20"/>
        <v>Pos.6(2)</v>
      </c>
      <c r="Y6" s="63"/>
      <c r="Z6" s="53">
        <f t="shared" si="21"/>
        <v>2</v>
      </c>
      <c r="AA6" s="53">
        <f t="shared" si="22"/>
        <v>6</v>
      </c>
      <c r="AB6" s="53" t="str">
        <f t="shared" si="23"/>
        <v>-</v>
      </c>
      <c r="AC6" s="65"/>
      <c r="AD6" s="53" t="str">
        <f t="shared" si="24"/>
        <v>-</v>
      </c>
      <c r="AE6" s="53">
        <f t="shared" si="25"/>
        <v>6</v>
      </c>
      <c r="AF6" s="53" t="str">
        <f t="shared" si="26"/>
        <v>-</v>
      </c>
      <c r="AG6" s="65"/>
      <c r="AH6" s="53" t="str">
        <f t="shared" si="27"/>
        <v>-</v>
      </c>
      <c r="AI6" s="53">
        <f t="shared" si="28"/>
        <v>6</v>
      </c>
    </row>
    <row r="7" spans="1:35" x14ac:dyDescent="0.2">
      <c r="A7" s="53" t="s">
        <v>114</v>
      </c>
      <c r="B7" s="53">
        <f t="shared" si="9"/>
        <v>2</v>
      </c>
      <c r="C7" s="53">
        <f t="shared" si="0"/>
        <v>0</v>
      </c>
      <c r="D7" s="53">
        <f t="shared" si="1"/>
        <v>0</v>
      </c>
      <c r="E7" s="53">
        <f t="shared" si="2"/>
        <v>2</v>
      </c>
      <c r="F7" s="53">
        <f t="shared" si="3"/>
        <v>1</v>
      </c>
      <c r="G7" s="53">
        <f t="shared" si="4"/>
        <v>8</v>
      </c>
      <c r="H7" s="53">
        <f t="shared" si="10"/>
        <v>-7</v>
      </c>
      <c r="I7" s="53">
        <f t="shared" si="11"/>
        <v>0</v>
      </c>
      <c r="J7" s="53">
        <f t="shared" si="12"/>
        <v>16</v>
      </c>
      <c r="K7" s="53" t="str">
        <f>IF(COUNTIF(J$2:J$19,J7)=1,"-","Pos."&amp;J7&amp;"("&amp;COUNTIF(J$2:J$19,J7)&amp;")")</f>
        <v>Pos.16(3)</v>
      </c>
      <c r="L7" s="64"/>
      <c r="M7" s="53">
        <f t="shared" si="14"/>
        <v>0</v>
      </c>
      <c r="N7" s="53">
        <f t="shared" si="5"/>
        <v>0</v>
      </c>
      <c r="O7" s="53">
        <f t="shared" si="6"/>
        <v>0</v>
      </c>
      <c r="P7" s="53">
        <f t="shared" si="15"/>
        <v>0</v>
      </c>
      <c r="Q7" s="53">
        <f t="shared" si="16"/>
        <v>16</v>
      </c>
      <c r="R7" s="53" t="str">
        <f t="shared" si="17"/>
        <v>Pos.16(3)</v>
      </c>
      <c r="S7" s="65"/>
      <c r="T7" s="53">
        <f t="shared" si="7"/>
        <v>0</v>
      </c>
      <c r="U7" s="53">
        <f t="shared" si="8"/>
        <v>0</v>
      </c>
      <c r="V7" s="53">
        <f t="shared" si="18"/>
        <v>0</v>
      </c>
      <c r="W7" s="53">
        <f t="shared" si="19"/>
        <v>16</v>
      </c>
      <c r="X7" s="53" t="str">
        <f>IF(COUNTIF(W$2:W$19,W7)=1,"-","Pos."&amp;W7&amp;"("&amp;COUNTIF(W$2:W$19,W7)&amp;")")</f>
        <v>Pos.16(3)</v>
      </c>
      <c r="Y7" s="63"/>
      <c r="Z7" s="53">
        <f t="shared" si="21"/>
        <v>-7</v>
      </c>
      <c r="AA7" s="53">
        <f>W7+COUNTIFS(X$2:X$19,X7,Z$2:Z$19,"&gt;"&amp;Z7)</f>
        <v>18</v>
      </c>
      <c r="AB7" s="53" t="str">
        <f t="shared" si="23"/>
        <v>-</v>
      </c>
      <c r="AC7" s="65"/>
      <c r="AD7" s="53" t="str">
        <f t="shared" si="24"/>
        <v>-</v>
      </c>
      <c r="AE7" s="53">
        <f t="shared" si="25"/>
        <v>18</v>
      </c>
      <c r="AF7" s="53" t="str">
        <f t="shared" si="26"/>
        <v>-</v>
      </c>
      <c r="AG7" s="65"/>
      <c r="AH7" s="53" t="str">
        <f t="shared" si="27"/>
        <v>-</v>
      </c>
      <c r="AI7" s="53">
        <f t="shared" si="28"/>
        <v>18</v>
      </c>
    </row>
    <row r="8" spans="1:35" x14ac:dyDescent="0.2">
      <c r="A8" s="53" t="s">
        <v>116</v>
      </c>
      <c r="B8" s="53">
        <f t="shared" si="9"/>
        <v>2</v>
      </c>
      <c r="C8" s="53">
        <f t="shared" si="0"/>
        <v>1</v>
      </c>
      <c r="D8" s="53">
        <f t="shared" si="1"/>
        <v>1</v>
      </c>
      <c r="E8" s="53">
        <f t="shared" si="2"/>
        <v>0</v>
      </c>
      <c r="F8" s="53">
        <f t="shared" si="3"/>
        <v>3</v>
      </c>
      <c r="G8" s="53">
        <f t="shared" si="4"/>
        <v>2</v>
      </c>
      <c r="H8" s="53">
        <f t="shared" si="10"/>
        <v>1</v>
      </c>
      <c r="I8" s="53">
        <f t="shared" si="11"/>
        <v>4</v>
      </c>
      <c r="J8" s="53">
        <f t="shared" si="12"/>
        <v>2</v>
      </c>
      <c r="K8" s="53" t="str">
        <f t="shared" si="13"/>
        <v>Pos.2(6)</v>
      </c>
      <c r="L8" s="64"/>
      <c r="M8" s="53">
        <f t="shared" si="14"/>
        <v>0</v>
      </c>
      <c r="N8" s="53">
        <f t="shared" si="5"/>
        <v>0</v>
      </c>
      <c r="O8" s="53">
        <f t="shared" si="6"/>
        <v>0</v>
      </c>
      <c r="P8" s="53">
        <f t="shared" si="15"/>
        <v>0</v>
      </c>
      <c r="Q8" s="53">
        <f t="shared" si="16"/>
        <v>6</v>
      </c>
      <c r="R8" s="53" t="str">
        <f t="shared" si="17"/>
        <v>Pos.6(2)</v>
      </c>
      <c r="S8" s="65"/>
      <c r="T8" s="53">
        <f t="shared" si="7"/>
        <v>0</v>
      </c>
      <c r="U8" s="53">
        <f t="shared" si="8"/>
        <v>0</v>
      </c>
      <c r="V8" s="53">
        <f t="shared" si="18"/>
        <v>0</v>
      </c>
      <c r="W8" s="53">
        <f t="shared" si="19"/>
        <v>6</v>
      </c>
      <c r="X8" s="53" t="str">
        <f t="shared" si="20"/>
        <v>Pos.6(2)</v>
      </c>
      <c r="Y8" s="63"/>
      <c r="Z8" s="53">
        <f t="shared" si="21"/>
        <v>1</v>
      </c>
      <c r="AA8" s="53">
        <f t="shared" si="22"/>
        <v>7</v>
      </c>
      <c r="AB8" s="53" t="str">
        <f t="shared" si="23"/>
        <v>-</v>
      </c>
      <c r="AC8" s="65"/>
      <c r="AD8" s="53" t="str">
        <f t="shared" si="24"/>
        <v>-</v>
      </c>
      <c r="AE8" s="53">
        <f t="shared" si="25"/>
        <v>7</v>
      </c>
      <c r="AF8" s="53" t="str">
        <f t="shared" si="26"/>
        <v>-</v>
      </c>
      <c r="AG8" s="65"/>
      <c r="AH8" s="53" t="str">
        <f t="shared" si="27"/>
        <v>-</v>
      </c>
      <c r="AI8" s="53">
        <f t="shared" si="28"/>
        <v>7</v>
      </c>
    </row>
    <row r="9" spans="1:35" x14ac:dyDescent="0.2">
      <c r="A9" s="53" t="s">
        <v>125</v>
      </c>
      <c r="B9" s="53">
        <f t="shared" si="9"/>
        <v>2</v>
      </c>
      <c r="C9" s="53">
        <f t="shared" si="0"/>
        <v>0</v>
      </c>
      <c r="D9" s="53">
        <f t="shared" si="1"/>
        <v>2</v>
      </c>
      <c r="E9" s="53">
        <f t="shared" si="2"/>
        <v>0</v>
      </c>
      <c r="F9" s="53">
        <f t="shared" si="3"/>
        <v>0</v>
      </c>
      <c r="G9" s="53">
        <f t="shared" si="4"/>
        <v>0</v>
      </c>
      <c r="H9" s="53">
        <f t="shared" si="10"/>
        <v>0</v>
      </c>
      <c r="I9" s="53">
        <f t="shared" si="11"/>
        <v>2</v>
      </c>
      <c r="J9" s="53">
        <f t="shared" si="12"/>
        <v>12</v>
      </c>
      <c r="K9" s="53" t="str">
        <f t="shared" si="13"/>
        <v>Pos.12(2)</v>
      </c>
      <c r="L9" s="64"/>
      <c r="M9" s="53">
        <f t="shared" si="14"/>
        <v>0</v>
      </c>
      <c r="N9" s="53">
        <f t="shared" si="5"/>
        <v>1</v>
      </c>
      <c r="O9" s="53">
        <f t="shared" si="6"/>
        <v>0</v>
      </c>
      <c r="P9" s="53">
        <f t="shared" si="15"/>
        <v>1</v>
      </c>
      <c r="Q9" s="53">
        <f>$J9+COUNTIFS(K$2:K$19,K9,$P$2:$P$19,"&gt;"&amp;P9)</f>
        <v>12</v>
      </c>
      <c r="R9" s="53" t="str">
        <f t="shared" si="17"/>
        <v>Pos.12(2)</v>
      </c>
      <c r="S9" s="65"/>
      <c r="T9" s="53">
        <f t="shared" si="7"/>
        <v>0</v>
      </c>
      <c r="U9" s="53">
        <f t="shared" si="8"/>
        <v>0</v>
      </c>
      <c r="V9" s="53">
        <f t="shared" si="18"/>
        <v>0</v>
      </c>
      <c r="W9" s="53">
        <f t="shared" si="19"/>
        <v>12</v>
      </c>
      <c r="X9" s="53" t="str">
        <f t="shared" si="20"/>
        <v>Pos.12(2)</v>
      </c>
      <c r="Y9" s="63"/>
      <c r="Z9" s="53">
        <f t="shared" si="21"/>
        <v>0</v>
      </c>
      <c r="AA9" s="53">
        <f t="shared" si="22"/>
        <v>12</v>
      </c>
      <c r="AB9" s="53" t="str">
        <f t="shared" si="23"/>
        <v>Pos.12(2)</v>
      </c>
      <c r="AC9" s="65"/>
      <c r="AD9" s="53">
        <f t="shared" si="24"/>
        <v>0</v>
      </c>
      <c r="AE9" s="53">
        <f t="shared" si="25"/>
        <v>13</v>
      </c>
      <c r="AF9" s="53" t="str">
        <f t="shared" si="26"/>
        <v>-</v>
      </c>
      <c r="AG9" s="65"/>
      <c r="AH9" s="53" t="str">
        <f t="shared" si="27"/>
        <v>-</v>
      </c>
      <c r="AI9" s="53">
        <f t="shared" si="28"/>
        <v>13</v>
      </c>
    </row>
    <row r="10" spans="1:35" x14ac:dyDescent="0.2">
      <c r="A10" s="53" t="s">
        <v>122</v>
      </c>
      <c r="B10" s="53">
        <f t="shared" si="9"/>
        <v>2</v>
      </c>
      <c r="C10" s="53">
        <f t="shared" si="0"/>
        <v>1</v>
      </c>
      <c r="D10" s="53">
        <f t="shared" si="1"/>
        <v>0</v>
      </c>
      <c r="E10" s="53">
        <f t="shared" si="2"/>
        <v>1</v>
      </c>
      <c r="F10" s="53">
        <f t="shared" si="3"/>
        <v>4</v>
      </c>
      <c r="G10" s="53">
        <f t="shared" si="4"/>
        <v>1</v>
      </c>
      <c r="H10" s="53">
        <f t="shared" si="10"/>
        <v>3</v>
      </c>
      <c r="I10" s="53">
        <f t="shared" si="11"/>
        <v>3</v>
      </c>
      <c r="J10" s="53">
        <f t="shared" si="12"/>
        <v>8</v>
      </c>
      <c r="K10" s="53" t="str">
        <f t="shared" si="13"/>
        <v>Pos.8(4)</v>
      </c>
      <c r="L10" s="64"/>
      <c r="M10" s="53">
        <f t="shared" si="14"/>
        <v>0</v>
      </c>
      <c r="N10" s="53">
        <f t="shared" si="5"/>
        <v>0</v>
      </c>
      <c r="O10" s="53">
        <f t="shared" si="6"/>
        <v>0</v>
      </c>
      <c r="P10" s="53">
        <f t="shared" si="15"/>
        <v>0</v>
      </c>
      <c r="Q10" s="53">
        <f t="shared" si="16"/>
        <v>9</v>
      </c>
      <c r="R10" s="53" t="str">
        <f t="shared" si="17"/>
        <v>Pos.9(3)</v>
      </c>
      <c r="S10" s="65"/>
      <c r="T10" s="53">
        <f t="shared" si="7"/>
        <v>0</v>
      </c>
      <c r="U10" s="53">
        <f t="shared" si="8"/>
        <v>0</v>
      </c>
      <c r="V10" s="53">
        <f t="shared" si="18"/>
        <v>0</v>
      </c>
      <c r="W10" s="53">
        <f t="shared" si="19"/>
        <v>9</v>
      </c>
      <c r="X10" s="53" t="str">
        <f t="shared" si="20"/>
        <v>Pos.9(3)</v>
      </c>
      <c r="Y10" s="63"/>
      <c r="Z10" s="53">
        <f t="shared" si="21"/>
        <v>3</v>
      </c>
      <c r="AA10" s="53">
        <f t="shared" si="22"/>
        <v>10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10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10</v>
      </c>
    </row>
    <row r="11" spans="1:35" x14ac:dyDescent="0.2">
      <c r="A11" s="53" t="s">
        <v>126</v>
      </c>
      <c r="B11" s="53">
        <f t="shared" si="9"/>
        <v>2</v>
      </c>
      <c r="C11" s="53">
        <f t="shared" si="0"/>
        <v>1</v>
      </c>
      <c r="D11" s="53">
        <f t="shared" si="1"/>
        <v>1</v>
      </c>
      <c r="E11" s="53">
        <f t="shared" si="2"/>
        <v>0</v>
      </c>
      <c r="F11" s="53">
        <f t="shared" si="3"/>
        <v>4</v>
      </c>
      <c r="G11" s="53">
        <f t="shared" si="4"/>
        <v>1</v>
      </c>
      <c r="H11" s="53">
        <f t="shared" si="10"/>
        <v>3</v>
      </c>
      <c r="I11" s="53">
        <f t="shared" si="11"/>
        <v>4</v>
      </c>
      <c r="J11" s="53">
        <f t="shared" si="12"/>
        <v>2</v>
      </c>
      <c r="K11" s="53" t="str">
        <f t="shared" si="13"/>
        <v>Pos.2(6)</v>
      </c>
      <c r="L11" s="64"/>
      <c r="M11" s="53">
        <f t="shared" si="14"/>
        <v>0</v>
      </c>
      <c r="N11" s="53">
        <f t="shared" si="5"/>
        <v>1</v>
      </c>
      <c r="O11" s="53">
        <f t="shared" si="6"/>
        <v>0</v>
      </c>
      <c r="P11" s="53">
        <f t="shared" si="15"/>
        <v>1</v>
      </c>
      <c r="Q11" s="53">
        <f t="shared" si="16"/>
        <v>2</v>
      </c>
      <c r="R11" s="53" t="str">
        <f t="shared" si="17"/>
        <v>Pos.2(4)</v>
      </c>
      <c r="S11" s="65"/>
      <c r="T11" s="53">
        <f t="shared" si="7"/>
        <v>0</v>
      </c>
      <c r="U11" s="53">
        <f t="shared" si="8"/>
        <v>0</v>
      </c>
      <c r="V11" s="53">
        <f t="shared" si="18"/>
        <v>0</v>
      </c>
      <c r="W11" s="53">
        <f t="shared" si="19"/>
        <v>2</v>
      </c>
      <c r="X11" s="53" t="str">
        <f t="shared" si="20"/>
        <v>Pos.2(4)</v>
      </c>
      <c r="Y11" s="63"/>
      <c r="Z11" s="53">
        <f t="shared" si="21"/>
        <v>3</v>
      </c>
      <c r="AA11" s="53">
        <f t="shared" si="22"/>
        <v>2</v>
      </c>
      <c r="AB11" s="53" t="str">
        <f t="shared" si="23"/>
        <v>-</v>
      </c>
      <c r="AC11" s="65"/>
      <c r="AD11" s="53" t="str">
        <f t="shared" si="24"/>
        <v>-</v>
      </c>
      <c r="AE11" s="53">
        <f t="shared" si="25"/>
        <v>2</v>
      </c>
      <c r="AF11" s="53" t="str">
        <f t="shared" si="26"/>
        <v>-</v>
      </c>
      <c r="AG11" s="65"/>
      <c r="AH11" s="53" t="str">
        <f t="shared" si="27"/>
        <v>-</v>
      </c>
      <c r="AI11" s="53">
        <f t="shared" si="28"/>
        <v>2</v>
      </c>
    </row>
    <row r="12" spans="1:35" x14ac:dyDescent="0.2">
      <c r="A12" s="53" t="s">
        <v>124</v>
      </c>
      <c r="B12" s="53">
        <f t="shared" si="9"/>
        <v>2</v>
      </c>
      <c r="C12" s="53">
        <f t="shared" si="0"/>
        <v>0</v>
      </c>
      <c r="D12" s="53">
        <f t="shared" si="1"/>
        <v>1</v>
      </c>
      <c r="E12" s="53">
        <f t="shared" si="2"/>
        <v>1</v>
      </c>
      <c r="F12" s="53">
        <f t="shared" si="3"/>
        <v>1</v>
      </c>
      <c r="G12" s="53">
        <f t="shared" si="4"/>
        <v>3</v>
      </c>
      <c r="H12" s="53">
        <f t="shared" si="10"/>
        <v>-2</v>
      </c>
      <c r="I12" s="53">
        <f t="shared" si="11"/>
        <v>1</v>
      </c>
      <c r="J12" s="53">
        <f t="shared" si="12"/>
        <v>14</v>
      </c>
      <c r="K12" s="53" t="str">
        <f t="shared" si="13"/>
        <v>Pos.14(2)</v>
      </c>
      <c r="L12" s="64"/>
      <c r="M12" s="53">
        <f t="shared" si="14"/>
        <v>0</v>
      </c>
      <c r="N12" s="53">
        <f t="shared" si="5"/>
        <v>0</v>
      </c>
      <c r="O12" s="53">
        <f t="shared" si="6"/>
        <v>0</v>
      </c>
      <c r="P12" s="53">
        <f t="shared" si="15"/>
        <v>0</v>
      </c>
      <c r="Q12" s="53">
        <f t="shared" si="16"/>
        <v>14</v>
      </c>
      <c r="R12" s="53" t="str">
        <f t="shared" si="17"/>
        <v>Pos.14(2)</v>
      </c>
      <c r="S12" s="65"/>
      <c r="T12" s="53">
        <f t="shared" si="7"/>
        <v>0</v>
      </c>
      <c r="U12" s="53">
        <f t="shared" si="8"/>
        <v>0</v>
      </c>
      <c r="V12" s="53">
        <f t="shared" si="18"/>
        <v>0</v>
      </c>
      <c r="W12" s="53">
        <f t="shared" si="19"/>
        <v>14</v>
      </c>
      <c r="X12" s="53" t="str">
        <f t="shared" si="20"/>
        <v>Pos.14(2)</v>
      </c>
      <c r="Y12" s="63"/>
      <c r="Z12" s="53">
        <f t="shared" si="21"/>
        <v>-2</v>
      </c>
      <c r="AA12" s="53">
        <f t="shared" si="22"/>
        <v>14</v>
      </c>
      <c r="AB12" s="53" t="str">
        <f t="shared" si="23"/>
        <v>Pos.14(2)</v>
      </c>
      <c r="AC12" s="65"/>
      <c r="AD12" s="53">
        <f t="shared" si="24"/>
        <v>1</v>
      </c>
      <c r="AE12" s="53">
        <f t="shared" si="25"/>
        <v>15</v>
      </c>
      <c r="AF12" s="53" t="str">
        <f t="shared" si="26"/>
        <v>-</v>
      </c>
      <c r="AG12" s="65"/>
      <c r="AH12" s="53" t="str">
        <f t="shared" si="27"/>
        <v>-</v>
      </c>
      <c r="AI12" s="53">
        <f t="shared" si="28"/>
        <v>15</v>
      </c>
    </row>
    <row r="13" spans="1:35" x14ac:dyDescent="0.2">
      <c r="A13" s="53" t="s">
        <v>119</v>
      </c>
      <c r="B13" s="53">
        <f t="shared" si="9"/>
        <v>2</v>
      </c>
      <c r="C13" s="53">
        <f t="shared" si="0"/>
        <v>0</v>
      </c>
      <c r="D13" s="53">
        <f t="shared" si="1"/>
        <v>2</v>
      </c>
      <c r="E13" s="53">
        <f t="shared" si="2"/>
        <v>0</v>
      </c>
      <c r="F13" s="53">
        <f t="shared" si="3"/>
        <v>1</v>
      </c>
      <c r="G13" s="53">
        <f t="shared" si="4"/>
        <v>1</v>
      </c>
      <c r="H13" s="53">
        <f t="shared" si="10"/>
        <v>0</v>
      </c>
      <c r="I13" s="53">
        <f t="shared" si="11"/>
        <v>2</v>
      </c>
      <c r="J13" s="53">
        <f t="shared" si="12"/>
        <v>12</v>
      </c>
      <c r="K13" s="53" t="str">
        <f t="shared" si="13"/>
        <v>Pos.12(2)</v>
      </c>
      <c r="L13" s="64"/>
      <c r="M13" s="53">
        <f t="shared" si="14"/>
        <v>0</v>
      </c>
      <c r="N13" s="53">
        <f t="shared" si="5"/>
        <v>1</v>
      </c>
      <c r="O13" s="53">
        <f t="shared" si="6"/>
        <v>0</v>
      </c>
      <c r="P13" s="53">
        <f t="shared" si="15"/>
        <v>1</v>
      </c>
      <c r="Q13" s="53">
        <f t="shared" si="16"/>
        <v>12</v>
      </c>
      <c r="R13" s="53" t="str">
        <f t="shared" si="17"/>
        <v>Pos.12(2)</v>
      </c>
      <c r="S13" s="65"/>
      <c r="T13" s="53">
        <f t="shared" si="7"/>
        <v>0</v>
      </c>
      <c r="U13" s="53">
        <f t="shared" si="8"/>
        <v>0</v>
      </c>
      <c r="V13" s="53">
        <f t="shared" si="18"/>
        <v>0</v>
      </c>
      <c r="W13" s="53">
        <f t="shared" si="19"/>
        <v>12</v>
      </c>
      <c r="X13" s="53" t="str">
        <f t="shared" si="20"/>
        <v>Pos.12(2)</v>
      </c>
      <c r="Y13" s="63"/>
      <c r="Z13" s="53">
        <f t="shared" si="21"/>
        <v>0</v>
      </c>
      <c r="AA13" s="53">
        <f t="shared" si="22"/>
        <v>12</v>
      </c>
      <c r="AB13" s="53" t="str">
        <f t="shared" si="23"/>
        <v>Pos.12(2)</v>
      </c>
      <c r="AC13" s="65"/>
      <c r="AD13" s="53">
        <f t="shared" si="24"/>
        <v>1</v>
      </c>
      <c r="AE13" s="53">
        <f t="shared" si="25"/>
        <v>12</v>
      </c>
      <c r="AF13" s="53" t="str">
        <f t="shared" si="26"/>
        <v>-</v>
      </c>
      <c r="AG13" s="65"/>
      <c r="AH13" s="53" t="str">
        <f t="shared" si="27"/>
        <v>-</v>
      </c>
      <c r="AI13" s="53">
        <f t="shared" si="28"/>
        <v>12</v>
      </c>
    </row>
    <row r="14" spans="1:35" x14ac:dyDescent="0.2">
      <c r="A14" s="53" t="s">
        <v>129</v>
      </c>
      <c r="B14" s="53">
        <f t="shared" si="9"/>
        <v>2</v>
      </c>
      <c r="C14" s="53">
        <f t="shared" si="0"/>
        <v>1</v>
      </c>
      <c r="D14" s="53">
        <f t="shared" si="1"/>
        <v>1</v>
      </c>
      <c r="E14" s="53">
        <f t="shared" si="2"/>
        <v>0</v>
      </c>
      <c r="F14" s="53">
        <f t="shared" si="3"/>
        <v>3</v>
      </c>
      <c r="G14" s="53">
        <f t="shared" si="4"/>
        <v>2</v>
      </c>
      <c r="H14" s="53">
        <f t="shared" si="10"/>
        <v>1</v>
      </c>
      <c r="I14" s="53">
        <f t="shared" si="11"/>
        <v>4</v>
      </c>
      <c r="J14" s="53">
        <f t="shared" si="12"/>
        <v>2</v>
      </c>
      <c r="K14" s="53" t="str">
        <f t="shared" si="13"/>
        <v>Pos.2(6)</v>
      </c>
      <c r="L14" s="64"/>
      <c r="M14" s="53">
        <f t="shared" si="14"/>
        <v>0</v>
      </c>
      <c r="N14" s="53">
        <f t="shared" si="5"/>
        <v>1</v>
      </c>
      <c r="O14" s="53">
        <f t="shared" si="6"/>
        <v>0</v>
      </c>
      <c r="P14" s="53">
        <f t="shared" si="15"/>
        <v>1</v>
      </c>
      <c r="Q14" s="53">
        <f t="shared" si="16"/>
        <v>2</v>
      </c>
      <c r="R14" s="53" t="str">
        <f t="shared" si="17"/>
        <v>Pos.2(4)</v>
      </c>
      <c r="S14" s="65"/>
      <c r="T14" s="53">
        <f t="shared" si="7"/>
        <v>1</v>
      </c>
      <c r="U14" s="53">
        <f t="shared" si="8"/>
        <v>1</v>
      </c>
      <c r="V14" s="53">
        <f t="shared" si="18"/>
        <v>0</v>
      </c>
      <c r="W14" s="53">
        <f t="shared" si="19"/>
        <v>2</v>
      </c>
      <c r="X14" s="53" t="str">
        <f t="shared" si="20"/>
        <v>Pos.2(4)</v>
      </c>
      <c r="Y14" s="63"/>
      <c r="Z14" s="53">
        <f t="shared" si="21"/>
        <v>1</v>
      </c>
      <c r="AA14" s="53">
        <f t="shared" si="22"/>
        <v>5</v>
      </c>
      <c r="AB14" s="53" t="str">
        <f t="shared" si="23"/>
        <v>-</v>
      </c>
      <c r="AC14" s="65"/>
      <c r="AD14" s="53" t="str">
        <f t="shared" si="24"/>
        <v>-</v>
      </c>
      <c r="AE14" s="53">
        <f t="shared" si="25"/>
        <v>5</v>
      </c>
      <c r="AF14" s="53" t="str">
        <f t="shared" si="26"/>
        <v>-</v>
      </c>
      <c r="AG14" s="65"/>
      <c r="AH14" s="53" t="str">
        <f t="shared" si="27"/>
        <v>-</v>
      </c>
      <c r="AI14" s="53">
        <f t="shared" si="28"/>
        <v>5</v>
      </c>
    </row>
    <row r="15" spans="1:35" x14ac:dyDescent="0.2">
      <c r="A15" s="53" t="s">
        <v>130</v>
      </c>
      <c r="B15" s="53">
        <f t="shared" si="9"/>
        <v>2</v>
      </c>
      <c r="C15" s="53">
        <f t="shared" si="0"/>
        <v>0</v>
      </c>
      <c r="D15" s="53">
        <f t="shared" si="1"/>
        <v>0</v>
      </c>
      <c r="E15" s="53">
        <f t="shared" si="2"/>
        <v>2</v>
      </c>
      <c r="F15" s="53">
        <f t="shared" si="3"/>
        <v>0</v>
      </c>
      <c r="G15" s="53">
        <f t="shared" si="4"/>
        <v>6</v>
      </c>
      <c r="H15" s="53">
        <f t="shared" si="10"/>
        <v>-6</v>
      </c>
      <c r="I15" s="53">
        <f t="shared" si="11"/>
        <v>0</v>
      </c>
      <c r="J15" s="53">
        <f t="shared" si="12"/>
        <v>16</v>
      </c>
      <c r="K15" s="53" t="str">
        <f t="shared" si="13"/>
        <v>Pos.16(3)</v>
      </c>
      <c r="L15" s="64"/>
      <c r="M15" s="53">
        <f t="shared" si="14"/>
        <v>0</v>
      </c>
      <c r="N15" s="53">
        <f t="shared" si="5"/>
        <v>0</v>
      </c>
      <c r="O15" s="53">
        <f t="shared" si="6"/>
        <v>0</v>
      </c>
      <c r="P15" s="53">
        <f t="shared" si="15"/>
        <v>0</v>
      </c>
      <c r="Q15" s="53">
        <f t="shared" si="16"/>
        <v>16</v>
      </c>
      <c r="R15" s="53" t="str">
        <f t="shared" si="17"/>
        <v>Pos.16(3)</v>
      </c>
      <c r="S15" s="65"/>
      <c r="T15" s="53">
        <f t="shared" si="7"/>
        <v>0</v>
      </c>
      <c r="U15" s="53">
        <f t="shared" si="8"/>
        <v>0</v>
      </c>
      <c r="V15" s="53">
        <f t="shared" si="18"/>
        <v>0</v>
      </c>
      <c r="W15" s="53">
        <f t="shared" si="19"/>
        <v>16</v>
      </c>
      <c r="X15" s="53" t="str">
        <f t="shared" si="20"/>
        <v>Pos.16(3)</v>
      </c>
      <c r="Y15" s="63"/>
      <c r="Z15" s="53">
        <f t="shared" si="21"/>
        <v>-6</v>
      </c>
      <c r="AA15" s="53">
        <f t="shared" si="22"/>
        <v>17</v>
      </c>
      <c r="AB15" s="53" t="str">
        <f t="shared" si="23"/>
        <v>-</v>
      </c>
      <c r="AC15" s="65"/>
      <c r="AD15" s="53" t="str">
        <f t="shared" si="24"/>
        <v>-</v>
      </c>
      <c r="AE15" s="53">
        <f t="shared" si="25"/>
        <v>17</v>
      </c>
      <c r="AF15" s="53" t="str">
        <f t="shared" si="26"/>
        <v>-</v>
      </c>
      <c r="AG15" s="65"/>
      <c r="AH15" s="53" t="str">
        <f t="shared" si="27"/>
        <v>-</v>
      </c>
      <c r="AI15" s="53">
        <f t="shared" si="28"/>
        <v>17</v>
      </c>
    </row>
    <row r="16" spans="1:35" x14ac:dyDescent="0.2">
      <c r="A16" s="53" t="s">
        <v>123</v>
      </c>
      <c r="B16" s="53">
        <f t="shared" si="9"/>
        <v>2</v>
      </c>
      <c r="C16" s="53">
        <f t="shared" si="0"/>
        <v>1</v>
      </c>
      <c r="D16" s="53">
        <f t="shared" si="1"/>
        <v>0</v>
      </c>
      <c r="E16" s="53">
        <f t="shared" si="2"/>
        <v>1</v>
      </c>
      <c r="F16" s="53">
        <f t="shared" si="3"/>
        <v>6</v>
      </c>
      <c r="G16" s="53">
        <f t="shared" si="4"/>
        <v>1</v>
      </c>
      <c r="H16" s="53">
        <f t="shared" si="10"/>
        <v>5</v>
      </c>
      <c r="I16" s="53">
        <f t="shared" si="11"/>
        <v>3</v>
      </c>
      <c r="J16" s="53">
        <f t="shared" si="12"/>
        <v>8</v>
      </c>
      <c r="K16" s="53" t="str">
        <f t="shared" si="13"/>
        <v>Pos.8(4)</v>
      </c>
      <c r="L16" s="64"/>
      <c r="M16" s="53">
        <f t="shared" si="14"/>
        <v>0</v>
      </c>
      <c r="N16" s="53">
        <f t="shared" si="5"/>
        <v>0</v>
      </c>
      <c r="O16" s="53">
        <f t="shared" si="6"/>
        <v>1</v>
      </c>
      <c r="P16" s="53">
        <f t="shared" si="15"/>
        <v>0</v>
      </c>
      <c r="Q16" s="53">
        <f t="shared" si="16"/>
        <v>9</v>
      </c>
      <c r="R16" s="53" t="str">
        <f t="shared" si="17"/>
        <v>Pos.9(3)</v>
      </c>
      <c r="S16" s="65"/>
      <c r="T16" s="53">
        <f t="shared" si="7"/>
        <v>0</v>
      </c>
      <c r="U16" s="53">
        <f t="shared" si="8"/>
        <v>0</v>
      </c>
      <c r="V16" s="53">
        <f t="shared" si="18"/>
        <v>0</v>
      </c>
      <c r="W16" s="53">
        <f t="shared" si="19"/>
        <v>9</v>
      </c>
      <c r="X16" s="53" t="str">
        <f t="shared" si="20"/>
        <v>Pos.9(3)</v>
      </c>
      <c r="Y16" s="63"/>
      <c r="Z16" s="53">
        <f t="shared" si="21"/>
        <v>5</v>
      </c>
      <c r="AA16" s="53">
        <f t="shared" si="22"/>
        <v>9</v>
      </c>
      <c r="AB16" s="53" t="str">
        <f t="shared" si="23"/>
        <v>-</v>
      </c>
      <c r="AC16" s="65"/>
      <c r="AD16" s="53" t="str">
        <f t="shared" si="24"/>
        <v>-</v>
      </c>
      <c r="AE16" s="53">
        <f t="shared" si="25"/>
        <v>9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9</v>
      </c>
    </row>
    <row r="17" spans="1:35" x14ac:dyDescent="0.2">
      <c r="A17" s="53" t="s">
        <v>118</v>
      </c>
      <c r="B17" s="53">
        <f t="shared" si="9"/>
        <v>2</v>
      </c>
      <c r="C17" s="53">
        <f t="shared" si="0"/>
        <v>1</v>
      </c>
      <c r="D17" s="53">
        <f t="shared" si="1"/>
        <v>1</v>
      </c>
      <c r="E17" s="53">
        <f t="shared" si="2"/>
        <v>0</v>
      </c>
      <c r="F17" s="53">
        <f t="shared" si="3"/>
        <v>2</v>
      </c>
      <c r="G17" s="53">
        <f t="shared" si="4"/>
        <v>0</v>
      </c>
      <c r="H17" s="53">
        <f t="shared" si="10"/>
        <v>2</v>
      </c>
      <c r="I17" s="53">
        <f t="shared" si="11"/>
        <v>4</v>
      </c>
      <c r="J17" s="53">
        <f t="shared" si="12"/>
        <v>2</v>
      </c>
      <c r="K17" s="53" t="str">
        <f t="shared" si="13"/>
        <v>Pos.2(6)</v>
      </c>
      <c r="L17" s="64"/>
      <c r="M17" s="53">
        <f t="shared" si="14"/>
        <v>0</v>
      </c>
      <c r="N17" s="53">
        <f t="shared" si="5"/>
        <v>1</v>
      </c>
      <c r="O17" s="53">
        <f t="shared" si="6"/>
        <v>0</v>
      </c>
      <c r="P17" s="53">
        <f t="shared" si="15"/>
        <v>1</v>
      </c>
      <c r="Q17" s="53">
        <f t="shared" si="16"/>
        <v>2</v>
      </c>
      <c r="R17" s="53" t="str">
        <f t="shared" si="17"/>
        <v>Pos.2(4)</v>
      </c>
      <c r="S17" s="65"/>
      <c r="T17" s="53">
        <f t="shared" si="7"/>
        <v>0</v>
      </c>
      <c r="U17" s="53">
        <f t="shared" si="8"/>
        <v>0</v>
      </c>
      <c r="V17" s="53">
        <f t="shared" si="18"/>
        <v>0</v>
      </c>
      <c r="W17" s="53">
        <f t="shared" si="19"/>
        <v>2</v>
      </c>
      <c r="X17" s="53" t="str">
        <f t="shared" si="20"/>
        <v>Pos.2(4)</v>
      </c>
      <c r="Y17" s="63"/>
      <c r="Z17" s="53">
        <f t="shared" si="21"/>
        <v>2</v>
      </c>
      <c r="AA17" s="53">
        <f t="shared" si="22"/>
        <v>3</v>
      </c>
      <c r="AB17" s="53" t="str">
        <f t="shared" si="23"/>
        <v>Pos.3(2)</v>
      </c>
      <c r="AC17" s="65"/>
      <c r="AD17" s="53">
        <f t="shared" si="24"/>
        <v>2</v>
      </c>
      <c r="AE17" s="53">
        <f t="shared" si="25"/>
        <v>4</v>
      </c>
      <c r="AF17" s="53" t="str">
        <f t="shared" si="26"/>
        <v>-</v>
      </c>
      <c r="AG17" s="65"/>
      <c r="AH17" s="53" t="str">
        <f t="shared" si="27"/>
        <v>-</v>
      </c>
      <c r="AI17" s="53">
        <f t="shared" si="28"/>
        <v>4</v>
      </c>
    </row>
    <row r="18" spans="1:35" x14ac:dyDescent="0.2">
      <c r="A18" s="53" t="s">
        <v>120</v>
      </c>
      <c r="B18" s="53">
        <f t="shared" si="9"/>
        <v>2</v>
      </c>
      <c r="C18" s="53">
        <f t="shared" si="0"/>
        <v>0</v>
      </c>
      <c r="D18" s="53">
        <f t="shared" si="1"/>
        <v>0</v>
      </c>
      <c r="E18" s="53">
        <f t="shared" si="2"/>
        <v>2</v>
      </c>
      <c r="F18" s="53">
        <f t="shared" si="3"/>
        <v>1</v>
      </c>
      <c r="G18" s="53">
        <f t="shared" si="4"/>
        <v>6</v>
      </c>
      <c r="H18" s="53">
        <f t="shared" si="10"/>
        <v>-5</v>
      </c>
      <c r="I18" s="53">
        <f t="shared" si="11"/>
        <v>0</v>
      </c>
      <c r="J18" s="53">
        <f t="shared" si="12"/>
        <v>16</v>
      </c>
      <c r="K18" s="53" t="str">
        <f t="shared" si="13"/>
        <v>Pos.16(3)</v>
      </c>
      <c r="L18" s="64"/>
      <c r="M18" s="53">
        <f t="shared" si="14"/>
        <v>0</v>
      </c>
      <c r="N18" s="53">
        <f t="shared" si="5"/>
        <v>0</v>
      </c>
      <c r="O18" s="53">
        <f t="shared" si="6"/>
        <v>0</v>
      </c>
      <c r="P18" s="53">
        <f t="shared" si="15"/>
        <v>0</v>
      </c>
      <c r="Q18" s="53">
        <f t="shared" si="16"/>
        <v>16</v>
      </c>
      <c r="R18" s="53" t="str">
        <f t="shared" si="17"/>
        <v>Pos.16(3)</v>
      </c>
      <c r="S18" s="65"/>
      <c r="T18" s="53">
        <f t="shared" si="7"/>
        <v>0</v>
      </c>
      <c r="U18" s="53">
        <f t="shared" si="8"/>
        <v>0</v>
      </c>
      <c r="V18" s="53">
        <f t="shared" si="18"/>
        <v>0</v>
      </c>
      <c r="W18" s="53">
        <f t="shared" si="19"/>
        <v>16</v>
      </c>
      <c r="X18" s="53" t="str">
        <f t="shared" si="20"/>
        <v>Pos.16(3)</v>
      </c>
      <c r="Y18" s="63"/>
      <c r="Z18" s="53">
        <f t="shared" si="21"/>
        <v>-5</v>
      </c>
      <c r="AA18" s="53">
        <f t="shared" si="22"/>
        <v>16</v>
      </c>
      <c r="AB18" s="53" t="str">
        <f t="shared" si="23"/>
        <v>-</v>
      </c>
      <c r="AC18" s="65"/>
      <c r="AD18" s="53" t="str">
        <f t="shared" si="24"/>
        <v>-</v>
      </c>
      <c r="AE18" s="53">
        <f t="shared" si="25"/>
        <v>16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16</v>
      </c>
    </row>
    <row r="19" spans="1:35" x14ac:dyDescent="0.2">
      <c r="A19" s="53" t="s">
        <v>128</v>
      </c>
      <c r="B19" s="53">
        <f t="shared" si="9"/>
        <v>2</v>
      </c>
      <c r="C19" s="53">
        <f t="shared" si="0"/>
        <v>2</v>
      </c>
      <c r="D19" s="53">
        <f t="shared" si="1"/>
        <v>0</v>
      </c>
      <c r="E19" s="53">
        <f t="shared" si="2"/>
        <v>0</v>
      </c>
      <c r="F19" s="53">
        <f t="shared" si="3"/>
        <v>3</v>
      </c>
      <c r="G19" s="53">
        <f t="shared" si="4"/>
        <v>0</v>
      </c>
      <c r="H19" s="53">
        <f t="shared" si="10"/>
        <v>3</v>
      </c>
      <c r="I19" s="53">
        <f t="shared" si="11"/>
        <v>6</v>
      </c>
      <c r="J19" s="53">
        <f t="shared" si="12"/>
        <v>1</v>
      </c>
      <c r="K19" s="53" t="str">
        <f t="shared" si="13"/>
        <v>-</v>
      </c>
      <c r="L19" s="64"/>
      <c r="M19" s="53" t="str">
        <f t="shared" si="14"/>
        <v>-</v>
      </c>
      <c r="N19" s="53" t="str">
        <f t="shared" si="5"/>
        <v>-</v>
      </c>
      <c r="O19" s="53" t="str">
        <f t="shared" si="6"/>
        <v>-</v>
      </c>
      <c r="P19" s="53" t="str">
        <f t="shared" si="15"/>
        <v>-</v>
      </c>
      <c r="Q19" s="53">
        <f t="shared" si="16"/>
        <v>1</v>
      </c>
      <c r="R19" s="53" t="str">
        <f t="shared" si="17"/>
        <v>-</v>
      </c>
      <c r="S19" s="65"/>
      <c r="T19" s="53" t="str">
        <f t="shared" si="7"/>
        <v>-</v>
      </c>
      <c r="U19" s="53" t="str">
        <f t="shared" si="8"/>
        <v>-</v>
      </c>
      <c r="V19" s="53" t="str">
        <f t="shared" si="18"/>
        <v>-</v>
      </c>
      <c r="W19" s="53">
        <f t="shared" si="19"/>
        <v>1</v>
      </c>
      <c r="X19" s="53" t="str">
        <f t="shared" si="20"/>
        <v>-</v>
      </c>
      <c r="Y19" s="63"/>
      <c r="Z19" s="53" t="str">
        <f t="shared" si="21"/>
        <v>-</v>
      </c>
      <c r="AA19" s="53">
        <f t="shared" si="22"/>
        <v>1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1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1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33" sqref="E33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UD. Santa Marta</v>
      </c>
      <c r="C2" s="74">
        <f>INDEX('Equipos (cálculos)'!I$2:I$19,MATCH($A2,'Equipos (cálculos)'!$AI$2:$AI$19,0))</f>
        <v>6</v>
      </c>
      <c r="D2" s="74">
        <f>INDEX('Equipos (cálculos)'!J$2:J$19,MATCH($A2,'Equipos (cálculos)'!$AI$2:$AI$19,0))</f>
        <v>1</v>
      </c>
      <c r="E2" s="74">
        <f>INDEX('Equipos (cálculos)'!C$2:C$19,MATCH($A2,'Equipos (cálculos)'!$AI$2:$AI$19,0))</f>
        <v>2</v>
      </c>
      <c r="F2" s="75">
        <f>INDEX('Equipos (cálculos)'!D$2:D$19,MATCH($A2,'Equipos (cálculos)'!$AI$2:$AI$19,0))</f>
        <v>0</v>
      </c>
      <c r="G2" s="75">
        <f>INDEX('Equipos (cálculos)'!E$2:E$19,MATCH($A2,'Equipos (cálculos)'!$AI$2:$AI$19,0))</f>
        <v>0</v>
      </c>
      <c r="H2" s="75">
        <f>INDEX('Equipos (cálculos)'!F$2:F$19,MATCH($A2,'Equipos (cálculos)'!$AI$2:$AI$19,0))</f>
        <v>3</v>
      </c>
      <c r="I2" s="75">
        <f>INDEX('Equipos (cálculos)'!G$2:G$19,MATCH($A2,'Equipos (cálculos)'!$AI$2:$AI$19,0))</f>
        <v>0</v>
      </c>
      <c r="J2" s="75">
        <f>INDEX('Equipos (cálculos)'!H$2:H$19,MATCH($A2,'Equipos (cálculos)'!$AI$2:$AI$19,0))</f>
        <v>3</v>
      </c>
    </row>
    <row r="3" spans="1:10" x14ac:dyDescent="0.2">
      <c r="A3" s="67">
        <v>2</v>
      </c>
      <c r="B3" s="74" t="str">
        <f>INDEX('Equipos (cálculos)'!A$2:A$19,MATCH($A3,'Equipos (cálculos)'!$AI$2:$AI$19,0))</f>
        <v>La Virgen del Camino</v>
      </c>
      <c r="C3" s="75">
        <f>INDEX('Equipos (cálculos)'!I$2:I$19,MATCH($A3,'Equipos (cálculos)'!$AI$2:$AI$19,0))</f>
        <v>4</v>
      </c>
      <c r="D3" s="75">
        <f>INDEX('Equipos (cálculos)'!B$2:B$19,MATCH($A3,'Equipos (cálculos)'!$AI$2:$AI$19,0))</f>
        <v>2</v>
      </c>
      <c r="E3" s="75">
        <f>INDEX('Equipos (cálculos)'!C$2:C$19,MATCH($A3,'Equipos (cálculos)'!$AI$2:$AI$19,0))</f>
        <v>1</v>
      </c>
      <c r="F3" s="75">
        <f>INDEX('Equipos (cálculos)'!D$2:D$19,MATCH($A3,'Equipos (cálculos)'!$AI$2:$AI$19,0))</f>
        <v>1</v>
      </c>
      <c r="G3" s="75">
        <f>INDEX('Equipos (cálculos)'!E$2:E$19,MATCH($A3,'Equipos (cálculos)'!$AI$2:$AI$19,0))</f>
        <v>0</v>
      </c>
      <c r="H3" s="75">
        <f>INDEX('Equipos (cálculos)'!F$2:F$19,MATCH($A3,'Equipos (cálculos)'!$AI$2:$AI$19,0))</f>
        <v>4</v>
      </c>
      <c r="I3" s="75">
        <f>INDEX('Equipos (cálculos)'!G$2:G$19,MATCH($A3,'Equipos (cálculos)'!$AI$2:$AI$19,0))</f>
        <v>1</v>
      </c>
      <c r="J3" s="75">
        <f>INDEX('Equipos (cálculos)'!H$2:H$19,MATCH($A3,'Equipos (cálculos)'!$AI$2:$AI$19,0))</f>
        <v>3</v>
      </c>
    </row>
    <row r="4" spans="1:10" x14ac:dyDescent="0.2">
      <c r="A4" s="67">
        <v>3</v>
      </c>
      <c r="B4" s="74" t="str">
        <f>INDEX('Equipos (cálculos)'!A$2:A$19,MATCH($A4,'Equipos (cálculos)'!$AI$2:$AI$19,0))</f>
        <v>Atlético Tordesillas</v>
      </c>
      <c r="C4" s="75">
        <f>INDEX('Equipos (cálculos)'!I$2:I$19,MATCH($A4,'Equipos (cálculos)'!$AI$2:$AI$19,0))</f>
        <v>4</v>
      </c>
      <c r="D4" s="75">
        <f>INDEX('Equipos (cálculos)'!B$2:B$19,MATCH($A4,'Equipos (cálculos)'!$AI$2:$AI$19,0))</f>
        <v>2</v>
      </c>
      <c r="E4" s="75">
        <f>INDEX('Equipos (cálculos)'!C$2:C$19,MATCH($A4,'Equipos (cálculos)'!$AI$2:$AI$19,0))</f>
        <v>1</v>
      </c>
      <c r="F4" s="75">
        <f>INDEX('Equipos (cálculos)'!D$2:D$19,MATCH($A4,'Equipos (cálculos)'!$AI$2:$AI$19,0))</f>
        <v>1</v>
      </c>
      <c r="G4" s="75">
        <f>INDEX('Equipos (cálculos)'!E$2:E$19,MATCH($A4,'Equipos (cálculos)'!$AI$2:$AI$19,0))</f>
        <v>0</v>
      </c>
      <c r="H4" s="75">
        <f>INDEX('Equipos (cálculos)'!F$2:F$19,MATCH($A4,'Equipos (cálculos)'!$AI$2:$AI$19,0))</f>
        <v>4</v>
      </c>
      <c r="I4" s="75">
        <f>INDEX('Equipos (cálculos)'!G$2:G$19,MATCH($A4,'Equipos (cálculos)'!$AI$2:$AI$19,0))</f>
        <v>2</v>
      </c>
      <c r="J4" s="75">
        <f>INDEX('Equipos (cálculos)'!H$2:H$19,MATCH($A4,'Equipos (cálculos)'!$AI$2:$AI$19,0))</f>
        <v>2</v>
      </c>
    </row>
    <row r="5" spans="1:10" x14ac:dyDescent="0.2">
      <c r="A5" s="67">
        <v>4</v>
      </c>
      <c r="B5" s="74" t="str">
        <f>INDEX('Equipos (cálculos)'!A$2:A$19,MATCH($A5,'Equipos (cálculos)'!$AI$2:$AI$19,0))</f>
        <v>Salamanca UDS</v>
      </c>
      <c r="C5" s="75">
        <f>INDEX('Equipos (cálculos)'!I$2:I$19,MATCH($A5,'Equipos (cálculos)'!$AI$2:$AI$19,0))</f>
        <v>4</v>
      </c>
      <c r="D5" s="75">
        <f>INDEX('Equipos (cálculos)'!B$2:B$19,MATCH($A5,'Equipos (cálculos)'!$AI$2:$AI$19,0))</f>
        <v>2</v>
      </c>
      <c r="E5" s="75">
        <f>INDEX('Equipos (cálculos)'!C$2:C$19,MATCH($A5,'Equipos (cálculos)'!$AI$2:$AI$19,0))</f>
        <v>1</v>
      </c>
      <c r="F5" s="75">
        <f>INDEX('Equipos (cálculos)'!D$2:D$19,MATCH($A5,'Equipos (cálculos)'!$AI$2:$AI$19,0))</f>
        <v>1</v>
      </c>
      <c r="G5" s="75">
        <f>INDEX('Equipos (cálculos)'!E$2:E$19,MATCH($A5,'Equipos (cálculos)'!$AI$2:$AI$19,0))</f>
        <v>0</v>
      </c>
      <c r="H5" s="75">
        <f>INDEX('Equipos (cálculos)'!F$2:F$19,MATCH($A5,'Equipos (cálculos)'!$AI$2:$AI$19,0))</f>
        <v>2</v>
      </c>
      <c r="I5" s="75">
        <f>INDEX('Equipos (cálculos)'!G$2:G$19,MATCH($A5,'Equipos (cálculos)'!$AI$2:$AI$19,0))</f>
        <v>0</v>
      </c>
      <c r="J5" s="75">
        <f>INDEX('Equipos (cálculos)'!H$2:H$19,MATCH($A5,'Equipos (cálculos)'!$AI$2:$AI$19,0))</f>
        <v>2</v>
      </c>
    </row>
    <row r="6" spans="1:10" x14ac:dyDescent="0.2">
      <c r="A6" s="67">
        <v>5</v>
      </c>
      <c r="B6" s="74" t="str">
        <f>INDEX('Equipos (cálculos)'!A$2:A$19,MATCH($A6,'Equipos (cálculos)'!$AI$2:$AI$19,0))</f>
        <v>Palencia Cristo Atlético</v>
      </c>
      <c r="C6" s="75">
        <f>INDEX('Equipos (cálculos)'!I$2:I$19,MATCH($A6,'Equipos (cálculos)'!$AI$2:$AI$19,0))</f>
        <v>4</v>
      </c>
      <c r="D6" s="75">
        <f>INDEX('Equipos (cálculos)'!B$2:B$19,MATCH($A6,'Equipos (cálculos)'!$AI$2:$AI$19,0))</f>
        <v>2</v>
      </c>
      <c r="E6" s="75">
        <f>INDEX('Equipos (cálculos)'!C$2:C$19,MATCH($A6,'Equipos (cálculos)'!$AI$2:$AI$19,0))</f>
        <v>1</v>
      </c>
      <c r="F6" s="75">
        <f>INDEX('Equipos (cálculos)'!D$2:D$19,MATCH($A6,'Equipos (cálculos)'!$AI$2:$AI$19,0))</f>
        <v>1</v>
      </c>
      <c r="G6" s="75">
        <f>INDEX('Equipos (cálculos)'!E$2:E$19,MATCH($A6,'Equipos (cálculos)'!$AI$2:$AI$19,0))</f>
        <v>0</v>
      </c>
      <c r="H6" s="75">
        <f>INDEX('Equipos (cálculos)'!F$2:F$19,MATCH($A6,'Equipos (cálculos)'!$AI$2:$AI$19,0))</f>
        <v>3</v>
      </c>
      <c r="I6" s="75">
        <f>INDEX('Equipos (cálculos)'!G$2:G$19,MATCH($A6,'Equipos (cálculos)'!$AI$2:$AI$19,0))</f>
        <v>2</v>
      </c>
      <c r="J6" s="75">
        <f>INDEX('Equipos (cálculos)'!H$2:H$19,MATCH($A6,'Equipos (cálculos)'!$AI$2:$AI$19,0))</f>
        <v>1</v>
      </c>
    </row>
    <row r="7" spans="1:10" x14ac:dyDescent="0.2">
      <c r="A7" s="68">
        <v>6</v>
      </c>
      <c r="B7" s="74" t="str">
        <f>INDEX('Equipos (cálculos)'!A$2:A$19,MATCH($A7,'Equipos (cálculos)'!$AI$2:$AI$19,0))</f>
        <v>Burgos CF B</v>
      </c>
      <c r="C7" s="75">
        <f>INDEX('Equipos (cálculos)'!I$2:I$19,MATCH($A7,'Equipos (cálculos)'!$AI$2:$AI$19,0))</f>
        <v>4</v>
      </c>
      <c r="D7" s="75">
        <f>INDEX('Equipos (cálculos)'!B$2:B$19,MATCH($A7,'Equipos (cálculos)'!$AI$2:$AI$19,0))</f>
        <v>2</v>
      </c>
      <c r="E7" s="75">
        <f>INDEX('Equipos (cálculos)'!C$2:C$19,MATCH($A7,'Equipos (cálculos)'!$AI$2:$AI$19,0))</f>
        <v>1</v>
      </c>
      <c r="F7" s="75">
        <f>INDEX('Equipos (cálculos)'!D$2:D$19,MATCH($A7,'Equipos (cálculos)'!$AI$2:$AI$19,0))</f>
        <v>1</v>
      </c>
      <c r="G7" s="75">
        <f>INDEX('Equipos (cálculos)'!E$2:E$19,MATCH($A7,'Equipos (cálculos)'!$AI$2:$AI$19,0))</f>
        <v>0</v>
      </c>
      <c r="H7" s="75">
        <f>INDEX('Equipos (cálculos)'!F$2:F$19,MATCH($A7,'Equipos (cálculos)'!$AI$2:$AI$19,0))</f>
        <v>2</v>
      </c>
      <c r="I7" s="75">
        <f>INDEX('Equipos (cálculos)'!G$2:G$19,MATCH($A7,'Equipos (cálculos)'!$AI$2:$AI$19,0))</f>
        <v>0</v>
      </c>
      <c r="J7" s="75">
        <f>INDEX('Equipos (cálculos)'!H$2:H$19,MATCH($A7,'Equipos (cálculos)'!$AI$2:$AI$19,0))</f>
        <v>2</v>
      </c>
    </row>
    <row r="8" spans="1:10" x14ac:dyDescent="0.2">
      <c r="A8" s="68">
        <v>7</v>
      </c>
      <c r="B8" s="74" t="str">
        <f>INDEX('Equipos (cálculos)'!A$2:A$19,MATCH($A8,'Equipos (cálculos)'!$AI$2:$AI$19,0))</f>
        <v>CD. Villaralbo</v>
      </c>
      <c r="C8" s="75">
        <f>INDEX('Equipos (cálculos)'!I$2:I$19,MATCH($A8,'Equipos (cálculos)'!$AI$2:$AI$19,0))</f>
        <v>4</v>
      </c>
      <c r="D8" s="75">
        <f>INDEX('Equipos (cálculos)'!B$2:B$19,MATCH($A8,'Equipos (cálculos)'!$AI$2:$AI$19,0))</f>
        <v>2</v>
      </c>
      <c r="E8" s="75">
        <f>INDEX('Equipos (cálculos)'!C$2:C$19,MATCH($A8,'Equipos (cálculos)'!$AI$2:$AI$19,0))</f>
        <v>1</v>
      </c>
      <c r="F8" s="75">
        <f>INDEX('Equipos (cálculos)'!D$2:D$19,MATCH($A8,'Equipos (cálculos)'!$AI$2:$AI$19,0))</f>
        <v>1</v>
      </c>
      <c r="G8" s="75">
        <f>INDEX('Equipos (cálculos)'!E$2:E$19,MATCH($A8,'Equipos (cálculos)'!$AI$2:$AI$19,0))</f>
        <v>0</v>
      </c>
      <c r="H8" s="75">
        <f>INDEX('Equipos (cálculos)'!F$2:F$19,MATCH($A8,'Equipos (cálculos)'!$AI$2:$AI$19,0))</f>
        <v>3</v>
      </c>
      <c r="I8" s="75">
        <f>INDEX('Equipos (cálculos)'!G$2:G$19,MATCH($A8,'Equipos (cálculos)'!$AI$2:$AI$19,0))</f>
        <v>2</v>
      </c>
      <c r="J8" s="75">
        <f>INDEX('Equipos (cálculos)'!H$2:H$19,MATCH($A8,'Equipos (cálculos)'!$AI$2:$AI$19,0))</f>
        <v>1</v>
      </c>
    </row>
    <row r="9" spans="1:10" x14ac:dyDescent="0.2">
      <c r="A9" s="68">
        <v>8</v>
      </c>
      <c r="B9" s="74" t="str">
        <f>INDEX('Equipos (cálculos)'!A$2:A$19,MATCH($A9,'Equipos (cálculos)'!$AI$2:$AI$19,0))</f>
        <v>Becerril</v>
      </c>
      <c r="C9" s="75">
        <f>INDEX('Equipos (cálculos)'!I$2:I$19,MATCH($A9,'Equipos (cálculos)'!$AI$2:$AI$19,0))</f>
        <v>3</v>
      </c>
      <c r="D9" s="75">
        <f>INDEX('Equipos (cálculos)'!B$2:B$19,MATCH($A9,'Equipos (cálculos)'!$AI$2:$AI$19,0))</f>
        <v>2</v>
      </c>
      <c r="E9" s="75">
        <f>INDEX('Equipos (cálculos)'!C$2:C$19,MATCH($A9,'Equipos (cálculos)'!$AI$2:$AI$19,0))</f>
        <v>1</v>
      </c>
      <c r="F9" s="75">
        <f>INDEX('Equipos (cálculos)'!D$2:D$19,MATCH($A9,'Equipos (cálculos)'!$AI$2:$AI$19,0))</f>
        <v>0</v>
      </c>
      <c r="G9" s="75">
        <f>INDEX('Equipos (cálculos)'!E$2:E$19,MATCH($A9,'Equipos (cálculos)'!$AI$2:$AI$19,0))</f>
        <v>1</v>
      </c>
      <c r="H9" s="75">
        <f>INDEX('Equipos (cálculos)'!F$2:F$19,MATCH($A9,'Equipos (cálculos)'!$AI$2:$AI$19,0))</f>
        <v>2</v>
      </c>
      <c r="I9" s="75">
        <f>INDEX('Equipos (cálculos)'!G$2:G$19,MATCH($A9,'Equipos (cálculos)'!$AI$2:$AI$19,0))</f>
        <v>2</v>
      </c>
      <c r="J9" s="75">
        <f>INDEX('Equipos (cálculos)'!H$2:H$19,MATCH($A9,'Equipos (cálculos)'!$AI$2:$AI$19,0))</f>
        <v>0</v>
      </c>
    </row>
    <row r="10" spans="1:10" x14ac:dyDescent="0.2">
      <c r="A10" s="68">
        <v>9</v>
      </c>
      <c r="B10" s="74" t="str">
        <f>INDEX('Equipos (cálculos)'!A$2:A$19,MATCH($A10,'Equipos (cálculos)'!$AI$2:$AI$19,0))</f>
        <v>Real Ávila</v>
      </c>
      <c r="C10" s="75">
        <f>INDEX('Equipos (cálculos)'!I$2:I$19,MATCH($A10,'Equipos (cálculos)'!$AI$2:$AI$19,0))</f>
        <v>3</v>
      </c>
      <c r="D10" s="75">
        <f>INDEX('Equipos (cálculos)'!B$2:B$19,MATCH($A10,'Equipos (cálculos)'!$AI$2:$AI$19,0))</f>
        <v>2</v>
      </c>
      <c r="E10" s="75">
        <f>INDEX('Equipos (cálculos)'!C$2:C$19,MATCH($A10,'Equipos (cálculos)'!$AI$2:$AI$19,0))</f>
        <v>1</v>
      </c>
      <c r="F10" s="75">
        <f>INDEX('Equipos (cálculos)'!D$2:D$19,MATCH($A10,'Equipos (cálculos)'!$AI$2:$AI$19,0))</f>
        <v>0</v>
      </c>
      <c r="G10" s="75">
        <f>INDEX('Equipos (cálculos)'!E$2:E$19,MATCH($A10,'Equipos (cálculos)'!$AI$2:$AI$19,0))</f>
        <v>1</v>
      </c>
      <c r="H10" s="75">
        <f>INDEX('Equipos (cálculos)'!F$2:F$19,MATCH($A10,'Equipos (cálculos)'!$AI$2:$AI$19,0))</f>
        <v>6</v>
      </c>
      <c r="I10" s="75">
        <f>INDEX('Equipos (cálculos)'!G$2:G$19,MATCH($A10,'Equipos (cálculos)'!$AI$2:$AI$19,0))</f>
        <v>1</v>
      </c>
      <c r="J10" s="75">
        <f>INDEX('Equipos (cálculos)'!H$2:H$19,MATCH($A10,'Equipos (cálculos)'!$AI$2:$AI$19,0))</f>
        <v>5</v>
      </c>
    </row>
    <row r="11" spans="1:10" x14ac:dyDescent="0.2">
      <c r="A11" s="68">
        <v>10</v>
      </c>
      <c r="B11" s="74" t="str">
        <f>INDEX('Equipos (cálculos)'!A$2:A$19,MATCH($A11,'Equipos (cálculos)'!$AI$2:$AI$19,0))</f>
        <v>Júpiter Leonés</v>
      </c>
      <c r="C11" s="75">
        <f>INDEX('Equipos (cálculos)'!I$2:I$19,MATCH($A11,'Equipos (cálculos)'!$AI$2:$AI$19,0))</f>
        <v>3</v>
      </c>
      <c r="D11" s="75">
        <f>INDEX('Equipos (cálculos)'!B$2:B$19,MATCH($A11,'Equipos (cálculos)'!$AI$2:$AI$19,0))</f>
        <v>2</v>
      </c>
      <c r="E11" s="75">
        <f>INDEX('Equipos (cálculos)'!C$2:C$19,MATCH($A11,'Equipos (cálculos)'!$AI$2:$AI$19,0))</f>
        <v>1</v>
      </c>
      <c r="F11" s="75">
        <f>INDEX('Equipos (cálculos)'!D$2:D$19,MATCH($A11,'Equipos (cálculos)'!$AI$2:$AI$19,0))</f>
        <v>0</v>
      </c>
      <c r="G11" s="75">
        <f>INDEX('Equipos (cálculos)'!E$2:E$19,MATCH($A11,'Equipos (cálculos)'!$AI$2:$AI$19,0))</f>
        <v>1</v>
      </c>
      <c r="H11" s="75">
        <f>INDEX('Equipos (cálculos)'!F$2:F$19,MATCH($A11,'Equipos (cálculos)'!$AI$2:$AI$19,0))</f>
        <v>4</v>
      </c>
      <c r="I11" s="75">
        <f>INDEX('Equipos (cálculos)'!G$2:G$19,MATCH($A11,'Equipos (cálculos)'!$AI$2:$AI$19,0))</f>
        <v>1</v>
      </c>
      <c r="J11" s="75">
        <f>INDEX('Equipos (cálculos)'!H$2:H$19,MATCH($A11,'Equipos (cálculos)'!$AI$2:$AI$19,0))</f>
        <v>3</v>
      </c>
    </row>
    <row r="12" spans="1:10" x14ac:dyDescent="0.2">
      <c r="A12" s="68">
        <v>11</v>
      </c>
      <c r="B12" s="74" t="str">
        <f>INDEX('Equipos (cálculos)'!A$2:A$19,MATCH($A12,'Equipos (cálculos)'!$AI$2:$AI$19,0))</f>
        <v>Atco. Bembibre</v>
      </c>
      <c r="C12" s="75">
        <f>INDEX('Equipos (cálculos)'!I$2:I$19,MATCH($A12,'Equipos (cálculos)'!$AI$2:$AI$19,0))</f>
        <v>3</v>
      </c>
      <c r="D12" s="75">
        <f>INDEX('Equipos (cálculos)'!B$2:B$19,MATCH($A12,'Equipos (cálculos)'!$AI$2:$AI$19,0))</f>
        <v>2</v>
      </c>
      <c r="E12" s="75">
        <f>INDEX('Equipos (cálculos)'!C$2:C$19,MATCH($A12,'Equipos (cálculos)'!$AI$2:$AI$19,0))</f>
        <v>1</v>
      </c>
      <c r="F12" s="75">
        <f>INDEX('Equipos (cálculos)'!D$2:D$19,MATCH($A12,'Equipos (cálculos)'!$AI$2:$AI$19,0))</f>
        <v>0</v>
      </c>
      <c r="G12" s="75">
        <f>INDEX('Equipos (cálculos)'!E$2:E$19,MATCH($A12,'Equipos (cálculos)'!$AI$2:$AI$19,0))</f>
        <v>1</v>
      </c>
      <c r="H12" s="75">
        <f>INDEX('Equipos (cálculos)'!F$2:F$19,MATCH($A12,'Equipos (cálculos)'!$AI$2:$AI$19,0))</f>
        <v>3</v>
      </c>
      <c r="I12" s="75">
        <f>INDEX('Equipos (cálculos)'!G$2:G$19,MATCH($A12,'Equipos (cálculos)'!$AI$2:$AI$19,0))</f>
        <v>3</v>
      </c>
      <c r="J12" s="75">
        <f>INDEX('Equipos (cálculos)'!H$2:H$19,MATCH($A12,'Equipos (cálculos)'!$AI$2:$AI$19,0))</f>
        <v>0</v>
      </c>
    </row>
    <row r="13" spans="1:10" x14ac:dyDescent="0.2">
      <c r="A13" s="68">
        <v>12</v>
      </c>
      <c r="B13" s="74" t="str">
        <f>INDEX('Equipos (cálculos)'!A$2:A$19,MATCH($A13,'Equipos (cálculos)'!$AI$2:$AI$19,0))</f>
        <v>Palencia CF</v>
      </c>
      <c r="C13" s="75">
        <f>INDEX('Equipos (cálculos)'!I$2:I$19,MATCH($A13,'Equipos (cálculos)'!$AI$2:$AI$19,0))</f>
        <v>2</v>
      </c>
      <c r="D13" s="75">
        <f>INDEX('Equipos (cálculos)'!B$2:B$19,MATCH($A13,'Equipos (cálculos)'!$AI$2:$AI$19,0))</f>
        <v>2</v>
      </c>
      <c r="E13" s="75">
        <f>INDEX('Equipos (cálculos)'!C$2:C$19,MATCH($A13,'Equipos (cálculos)'!$AI$2:$AI$19,0))</f>
        <v>0</v>
      </c>
      <c r="F13" s="75">
        <f>INDEX('Equipos (cálculos)'!D$2:D$19,MATCH($A13,'Equipos (cálculos)'!$AI$2:$AI$19,0))</f>
        <v>2</v>
      </c>
      <c r="G13" s="75">
        <f>INDEX('Equipos (cálculos)'!E$2:E$19,MATCH($A13,'Equipos (cálculos)'!$AI$2:$AI$19,0))</f>
        <v>0</v>
      </c>
      <c r="H13" s="75">
        <f>INDEX('Equipos (cálculos)'!F$2:F$19,MATCH($A13,'Equipos (cálculos)'!$AI$2:$AI$19,0))</f>
        <v>1</v>
      </c>
      <c r="I13" s="75">
        <f>INDEX('Equipos (cálculos)'!G$2:G$19,MATCH($A13,'Equipos (cálculos)'!$AI$2:$AI$19,0))</f>
        <v>1</v>
      </c>
      <c r="J13" s="75">
        <f>INDEX('Equipos (cálculos)'!H$2:H$19,MATCH($A13,'Equipos (cálculos)'!$AI$2:$AI$19,0))</f>
        <v>0</v>
      </c>
    </row>
    <row r="14" spans="1:10" x14ac:dyDescent="0.2">
      <c r="A14" s="68">
        <v>13</v>
      </c>
      <c r="B14" s="74" t="str">
        <f>INDEX('Equipos (cálculos)'!A$2:A$19,MATCH($A14,'Equipos (cálculos)'!$AI$2:$AI$19,0))</f>
        <v>DiocesanosAvila</v>
      </c>
      <c r="C14" s="75">
        <f>INDEX('Equipos (cálculos)'!I$2:I$19,MATCH($A14,'Equipos (cálculos)'!$AI$2:$AI$19,0))</f>
        <v>2</v>
      </c>
      <c r="D14" s="75">
        <f>INDEX('Equipos (cálculos)'!B$2:B$19,MATCH($A14,'Equipos (cálculos)'!$AI$2:$AI$19,0))</f>
        <v>2</v>
      </c>
      <c r="E14" s="75">
        <f>INDEX('Equipos (cálculos)'!C$2:C$19,MATCH($A14,'Equipos (cálculos)'!$AI$2:$AI$19,0))</f>
        <v>0</v>
      </c>
      <c r="F14" s="75">
        <f>INDEX('Equipos (cálculos)'!D$2:D$19,MATCH($A14,'Equipos (cálculos)'!$AI$2:$AI$19,0))</f>
        <v>2</v>
      </c>
      <c r="G14" s="75">
        <f>INDEX('Equipos (cálculos)'!E$2:E$19,MATCH($A14,'Equipos (cálculos)'!$AI$2:$AI$19,0))</f>
        <v>0</v>
      </c>
      <c r="H14" s="75">
        <f>INDEX('Equipos (cálculos)'!F$2:F$19,MATCH($A14,'Equipos (cálculos)'!$AI$2:$AI$19,0))</f>
        <v>0</v>
      </c>
      <c r="I14" s="75">
        <f>INDEX('Equipos (cálculos)'!G$2:G$19,MATCH($A14,'Equipos (cálculos)'!$AI$2:$AI$19,0))</f>
        <v>0</v>
      </c>
      <c r="J14" s="75">
        <f>INDEX('Equipos (cálculos)'!H$2:H$19,MATCH($A14,'Equipos (cálculos)'!$AI$2:$AI$19,0))</f>
        <v>0</v>
      </c>
    </row>
    <row r="15" spans="1:10" x14ac:dyDescent="0.2">
      <c r="A15" s="68">
        <v>14</v>
      </c>
      <c r="B15" s="74" t="str">
        <f>INDEX('Equipos (cálculos)'!A$2:A$19,MATCH($A15,'Equipos (cálculos)'!$AI$2:$AI$19,0))</f>
        <v>Atl. Astorga</v>
      </c>
      <c r="C15" s="75">
        <f>INDEX('Equipos (cálculos)'!I$2:I$19,MATCH($A15,'Equipos (cálculos)'!$AI$2:$AI$19,0))</f>
        <v>1</v>
      </c>
      <c r="D15" s="75">
        <f>INDEX('Equipos (cálculos)'!B$2:B$19,MATCH($A15,'Equipos (cálculos)'!$AI$2:$AI$19,0))</f>
        <v>2</v>
      </c>
      <c r="E15" s="75">
        <f>INDEX('Equipos (cálculos)'!C$2:C$19,MATCH($A15,'Equipos (cálculos)'!$AI$2:$AI$19,0))</f>
        <v>0</v>
      </c>
      <c r="F15" s="75">
        <f>INDEX('Equipos (cálculos)'!D$2:D$19,MATCH($A15,'Equipos (cálculos)'!$AI$2:$AI$19,0))</f>
        <v>1</v>
      </c>
      <c r="G15" s="75">
        <f>INDEX('Equipos (cálculos)'!E$2:E$19,MATCH($A15,'Equipos (cálculos)'!$AI$2:$AI$19,0))</f>
        <v>1</v>
      </c>
      <c r="H15" s="75">
        <f>INDEX('Equipos (cálculos)'!F$2:F$19,MATCH($A15,'Equipos (cálculos)'!$AI$2:$AI$19,0))</f>
        <v>2</v>
      </c>
      <c r="I15" s="75">
        <f>INDEX('Equipos (cálculos)'!G$2:G$19,MATCH($A15,'Equipos (cálculos)'!$AI$2:$AI$19,0))</f>
        <v>4</v>
      </c>
      <c r="J15" s="75">
        <f>INDEX('Equipos (cálculos)'!H$2:H$19,MATCH($A15,'Equipos (cálculos)'!$AI$2:$AI$19,0))</f>
        <v>-2</v>
      </c>
    </row>
    <row r="16" spans="1:10" x14ac:dyDescent="0.2">
      <c r="A16" s="68">
        <v>15</v>
      </c>
      <c r="B16" s="74" t="str">
        <f>INDEX('Equipos (cálculos)'!A$2:A$19,MATCH($A16,'Equipos (cálculos)'!$AI$2:$AI$19,0))</f>
        <v>Mirandés B</v>
      </c>
      <c r="C16" s="75">
        <f>INDEX('Equipos (cálculos)'!I$2:I$19,MATCH($A16,'Equipos (cálculos)'!$AI$2:$AI$19,0))</f>
        <v>1</v>
      </c>
      <c r="D16" s="75">
        <f>INDEX('Equipos (cálculos)'!B$2:B$19,MATCH($A16,'Equipos (cálculos)'!$AI$2:$AI$19,0))</f>
        <v>2</v>
      </c>
      <c r="E16" s="75">
        <f>INDEX('Equipos (cálculos)'!C$2:C$19,MATCH($A16,'Equipos (cálculos)'!$AI$2:$AI$19,0))</f>
        <v>0</v>
      </c>
      <c r="F16" s="75">
        <f>INDEX('Equipos (cálculos)'!D$2:D$19,MATCH($A16,'Equipos (cálculos)'!$AI$2:$AI$19,0))</f>
        <v>1</v>
      </c>
      <c r="G16" s="75">
        <f>INDEX('Equipos (cálculos)'!E$2:E$19,MATCH($A16,'Equipos (cálculos)'!$AI$2:$AI$19,0))</f>
        <v>1</v>
      </c>
      <c r="H16" s="75">
        <f>INDEX('Equipos (cálculos)'!F$2:F$19,MATCH($A16,'Equipos (cálculos)'!$AI$2:$AI$19,0))</f>
        <v>1</v>
      </c>
      <c r="I16" s="75">
        <f>INDEX('Equipos (cálculos)'!G$2:G$19,MATCH($A16,'Equipos (cálculos)'!$AI$2:$AI$19,0))</f>
        <v>3</v>
      </c>
      <c r="J16" s="75">
        <f>INDEX('Equipos (cálculos)'!H$2:H$19,MATCH($A16,'Equipos (cálculos)'!$AI$2:$AI$19,0))</f>
        <v>-2</v>
      </c>
    </row>
    <row r="17" spans="1:10" x14ac:dyDescent="0.2">
      <c r="A17" s="69">
        <v>16</v>
      </c>
      <c r="B17" s="74" t="str">
        <f>INDEX('Equipos (cálculos)'!A$2:A$19,MATCH($A17,'Equipos (cálculos)'!$AI$2:$AI$19,0))</f>
        <v>SD Almazán</v>
      </c>
      <c r="C17" s="75">
        <f>INDEX('Equipos (cálculos)'!I$2:I$19,MATCH($A17,'Equipos (cálculos)'!$AI$2:$AI$19,0))</f>
        <v>0</v>
      </c>
      <c r="D17" s="75">
        <f>INDEX('Equipos (cálculos)'!B$2:B$19,MATCH($A17,'Equipos (cálculos)'!$AI$2:$AI$19,0))</f>
        <v>2</v>
      </c>
      <c r="E17" s="75">
        <f>INDEX('Equipos (cálculos)'!C$2:C$19,MATCH($A17,'Equipos (cálculos)'!$AI$2:$AI$19,0))</f>
        <v>0</v>
      </c>
      <c r="F17" s="75">
        <f>INDEX('Equipos (cálculos)'!D$2:D$19,MATCH($A17,'Equipos (cálculos)'!$AI$2:$AI$19,0))</f>
        <v>0</v>
      </c>
      <c r="G17" s="75">
        <f>INDEX('Equipos (cálculos)'!E$2:E$19,MATCH($A17,'Equipos (cálculos)'!$AI$2:$AI$19,0))</f>
        <v>2</v>
      </c>
      <c r="H17" s="75">
        <f>INDEX('Equipos (cálculos)'!F$2:F$19,MATCH($A17,'Equipos (cálculos)'!$AI$2:$AI$19,0))</f>
        <v>1</v>
      </c>
      <c r="I17" s="75">
        <f>INDEX('Equipos (cálculos)'!G$2:G$19,MATCH($A17,'Equipos (cálculos)'!$AI$2:$AI$19,0))</f>
        <v>6</v>
      </c>
      <c r="J17" s="75">
        <f>INDEX('Equipos (cálculos)'!H$2:H$19,MATCH($A17,'Equipos (cálculos)'!$AI$2:$AI$19,0))</f>
        <v>-5</v>
      </c>
    </row>
    <row r="18" spans="1:10" x14ac:dyDescent="0.2">
      <c r="A18" s="69">
        <v>17</v>
      </c>
      <c r="B18" s="74" t="str">
        <f>INDEX('Equipos (cálculos)'!A$2:A$19,MATCH($A18,'Equipos (cálculos)'!$AI$2:$AI$19,0))</f>
        <v>Ponferradina B</v>
      </c>
      <c r="C18" s="75">
        <f>INDEX('Equipos (cálculos)'!I$2:I$19,MATCH($A18,'Equipos (cálculos)'!$AI$2:$AI$19,0))</f>
        <v>0</v>
      </c>
      <c r="D18" s="75">
        <f>INDEX('Equipos (cálculos)'!B$2:B$19,MATCH($A18,'Equipos (cálculos)'!$AI$2:$AI$19,0))</f>
        <v>2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0</v>
      </c>
      <c r="G18" s="75">
        <f>INDEX('Equipos (cálculos)'!E$2:E$19,MATCH($A18,'Equipos (cálculos)'!$AI$2:$AI$19,0))</f>
        <v>2</v>
      </c>
      <c r="H18" s="75">
        <f>INDEX('Equipos (cálculos)'!F$2:F$19,MATCH($A18,'Equipos (cálculos)'!$AI$2:$AI$19,0))</f>
        <v>0</v>
      </c>
      <c r="I18" s="75">
        <f>INDEX('Equipos (cálculos)'!G$2:G$19,MATCH($A18,'Equipos (cálculos)'!$AI$2:$AI$19,0))</f>
        <v>6</v>
      </c>
      <c r="J18" s="75">
        <f>INDEX('Equipos (cálculos)'!H$2:H$19,MATCH($A18,'Equipos (cálculos)'!$AI$2:$AI$19,0))</f>
        <v>-6</v>
      </c>
    </row>
    <row r="19" spans="1:10" x14ac:dyDescent="0.2">
      <c r="A19" s="69">
        <v>18</v>
      </c>
      <c r="B19" s="74" t="str">
        <f>INDEX('Equipos (cálculos)'!A$2:A$19,MATCH($A19,'Equipos (cálculos)'!$AI$2:$AI$19,0))</f>
        <v>CD. Laguna</v>
      </c>
      <c r="C19" s="75">
        <f>INDEX('Equipos (cálculos)'!I$2:I$19,MATCH($A19,'Equipos (cálculos)'!$AI$2:$AI$19,0))</f>
        <v>0</v>
      </c>
      <c r="D19" s="75">
        <f>INDEX('Equipos (cálculos)'!B$2:B$19,MATCH($A19,'Equipos (cálculos)'!$AI$2:$AI$19,0))</f>
        <v>2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0</v>
      </c>
      <c r="G19" s="75">
        <f>INDEX('Equipos (cálculos)'!E$2:E$19,MATCH($A19,'Equipos (cálculos)'!$AI$2:$AI$19,0))</f>
        <v>2</v>
      </c>
      <c r="H19" s="75">
        <f>INDEX('Equipos (cálculos)'!F$2:F$19,MATCH($A19,'Equipos (cálculos)'!$AI$2:$AI$19,0))</f>
        <v>1</v>
      </c>
      <c r="I19" s="75">
        <f>INDEX('Equipos (cálculos)'!G$2:G$19,MATCH($A19,'Equipos (cálculos)'!$AI$2:$AI$19,0))</f>
        <v>8</v>
      </c>
      <c r="J19" s="75">
        <f>INDEX('Equipos (cálculos)'!H$2:H$19,MATCH($A19,'Equipos (cálculos)'!$AI$2:$AI$19,0))</f>
        <v>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25" t="s">
        <v>76</v>
      </c>
      <c r="D2" s="125"/>
      <c r="E2" s="125"/>
      <c r="F2" s="125"/>
      <c r="G2" s="125"/>
      <c r="H2" s="36" t="s">
        <v>80</v>
      </c>
      <c r="J2" s="24" t="s">
        <v>78</v>
      </c>
      <c r="K2" s="125" t="s">
        <v>81</v>
      </c>
      <c r="L2" s="125"/>
      <c r="M2" s="125"/>
      <c r="N2" s="125"/>
      <c r="O2" s="125"/>
      <c r="P2" s="34" t="s">
        <v>53</v>
      </c>
      <c r="R2" s="24" t="s">
        <v>79</v>
      </c>
      <c r="S2" s="125" t="s">
        <v>77</v>
      </c>
      <c r="T2" s="125"/>
      <c r="U2" s="125"/>
      <c r="V2" s="125"/>
      <c r="W2" s="125"/>
      <c r="X2" s="34" t="s">
        <v>96</v>
      </c>
      <c r="Z2" s="24" t="s">
        <v>98</v>
      </c>
      <c r="AA2" s="125" t="s">
        <v>97</v>
      </c>
      <c r="AB2" s="125"/>
      <c r="AC2" s="125"/>
      <c r="AD2" s="125"/>
      <c r="AE2" s="125"/>
      <c r="AF2" s="34" t="s">
        <v>71</v>
      </c>
      <c r="AH2" s="140" t="s">
        <v>33</v>
      </c>
      <c r="AI2" s="141"/>
      <c r="AJ2" s="141"/>
      <c r="AK2" s="141"/>
      <c r="AL2" s="141"/>
      <c r="AM2" s="141"/>
      <c r="AN2" s="142"/>
      <c r="AP2" s="140" t="s">
        <v>34</v>
      </c>
      <c r="AQ2" s="141"/>
      <c r="AR2" s="141"/>
      <c r="AS2" s="141"/>
      <c r="AT2" s="141"/>
      <c r="AU2" s="141"/>
      <c r="AV2" s="142"/>
      <c r="AX2" s="140" t="s">
        <v>35</v>
      </c>
      <c r="AY2" s="141"/>
      <c r="AZ2" s="141"/>
      <c r="BA2" s="141"/>
      <c r="BB2" s="141"/>
      <c r="BC2" s="141"/>
      <c r="BD2" s="142"/>
      <c r="BF2" s="140" t="s">
        <v>36</v>
      </c>
      <c r="BG2" s="141"/>
      <c r="BH2" s="141"/>
      <c r="BI2" s="141"/>
      <c r="BJ2" s="141"/>
      <c r="BK2" s="141"/>
      <c r="BL2" s="142"/>
      <c r="BN2" s="140" t="s">
        <v>37</v>
      </c>
      <c r="BO2" s="141"/>
      <c r="BP2" s="141"/>
      <c r="BQ2" s="141"/>
      <c r="BR2" s="141"/>
      <c r="BS2" s="141"/>
      <c r="BT2" s="142"/>
      <c r="BV2" s="140" t="s">
        <v>38</v>
      </c>
      <c r="BW2" s="141"/>
      <c r="BX2" s="141"/>
      <c r="BY2" s="141"/>
      <c r="BZ2" s="141"/>
      <c r="CA2" s="141"/>
      <c r="CB2" s="142"/>
    </row>
    <row r="3" spans="2:80" ht="19" x14ac:dyDescent="0.25">
      <c r="B3" s="126" t="s">
        <v>0</v>
      </c>
      <c r="C3" s="127"/>
      <c r="D3" s="127"/>
      <c r="E3" s="139" t="s">
        <v>4</v>
      </c>
      <c r="F3" s="139"/>
      <c r="G3" s="128" t="s">
        <v>7</v>
      </c>
      <c r="H3" s="129"/>
      <c r="J3" s="134" t="s">
        <v>0</v>
      </c>
      <c r="K3" s="135"/>
      <c r="L3" s="135"/>
      <c r="M3" s="138" t="s">
        <v>4</v>
      </c>
      <c r="N3" s="138"/>
      <c r="O3" s="136" t="s">
        <v>7</v>
      </c>
      <c r="P3" s="137"/>
      <c r="R3" s="134" t="s">
        <v>0</v>
      </c>
      <c r="S3" s="135"/>
      <c r="T3" s="135"/>
      <c r="U3" s="138" t="s">
        <v>4</v>
      </c>
      <c r="V3" s="138"/>
      <c r="W3" s="136" t="s">
        <v>7</v>
      </c>
      <c r="X3" s="137"/>
      <c r="Z3" s="134" t="s">
        <v>0</v>
      </c>
      <c r="AA3" s="135"/>
      <c r="AB3" s="135"/>
      <c r="AC3" s="138" t="s">
        <v>4</v>
      </c>
      <c r="AD3" s="138"/>
      <c r="AE3" s="136" t="s">
        <v>7</v>
      </c>
      <c r="AF3" s="137"/>
      <c r="AH3" s="134" t="s">
        <v>0</v>
      </c>
      <c r="AI3" s="135"/>
      <c r="AJ3" s="135"/>
      <c r="AK3" s="138" t="s">
        <v>4</v>
      </c>
      <c r="AL3" s="138"/>
      <c r="AM3" s="136" t="s">
        <v>7</v>
      </c>
      <c r="AN3" s="137"/>
      <c r="AP3" s="134" t="s">
        <v>0</v>
      </c>
      <c r="AQ3" s="135"/>
      <c r="AR3" s="135"/>
      <c r="AS3" s="138" t="s">
        <v>4</v>
      </c>
      <c r="AT3" s="138"/>
      <c r="AU3" s="136" t="s">
        <v>7</v>
      </c>
      <c r="AV3" s="137"/>
      <c r="AX3" s="134" t="s">
        <v>0</v>
      </c>
      <c r="AY3" s="135"/>
      <c r="AZ3" s="135"/>
      <c r="BA3" s="138" t="s">
        <v>4</v>
      </c>
      <c r="BB3" s="138"/>
      <c r="BC3" s="136" t="s">
        <v>7</v>
      </c>
      <c r="BD3" s="137"/>
      <c r="BF3" s="134" t="s">
        <v>0</v>
      </c>
      <c r="BG3" s="135"/>
      <c r="BH3" s="135"/>
      <c r="BI3" s="138" t="s">
        <v>4</v>
      </c>
      <c r="BJ3" s="138"/>
      <c r="BK3" s="136" t="s">
        <v>7</v>
      </c>
      <c r="BL3" s="137"/>
      <c r="BN3" s="134" t="s">
        <v>0</v>
      </c>
      <c r="BO3" s="135"/>
      <c r="BP3" s="135"/>
      <c r="BQ3" s="138" t="s">
        <v>4</v>
      </c>
      <c r="BR3" s="138"/>
      <c r="BS3" s="136" t="s">
        <v>7</v>
      </c>
      <c r="BT3" s="137"/>
      <c r="BV3" s="134" t="s">
        <v>0</v>
      </c>
      <c r="BW3" s="135"/>
      <c r="BX3" s="135"/>
      <c r="BY3" s="138" t="s">
        <v>4</v>
      </c>
      <c r="BZ3" s="138"/>
      <c r="CA3" s="136" t="s">
        <v>7</v>
      </c>
      <c r="CB3" s="137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C2:G2"/>
    <mergeCell ref="K2:O2"/>
    <mergeCell ref="S2:W2"/>
    <mergeCell ref="AX2:BD2"/>
    <mergeCell ref="BF2:BL2"/>
    <mergeCell ref="AA2:AE2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B3:D3"/>
    <mergeCell ref="E3:F3"/>
    <mergeCell ref="G3:H3"/>
    <mergeCell ref="J3:L3"/>
    <mergeCell ref="M3:N3"/>
    <mergeCell ref="O3:P3"/>
    <mergeCell ref="R3:T3"/>
    <mergeCell ref="U3:V3"/>
    <mergeCell ref="W3:X3"/>
    <mergeCell ref="Z3:AB3"/>
    <mergeCell ref="BF3:BH3"/>
    <mergeCell ref="CA3:CB3"/>
    <mergeCell ref="BK3:BL3"/>
    <mergeCell ref="BN3:BP3"/>
    <mergeCell ref="BQ3:BR3"/>
    <mergeCell ref="BS3:BT3"/>
    <mergeCell ref="BV3:BX3"/>
    <mergeCell ref="BY3:B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43" t="s">
        <v>46</v>
      </c>
      <c r="G39" s="144"/>
      <c r="H39" s="144"/>
      <c r="I39" s="144"/>
      <c r="J39" s="144"/>
      <c r="K39" s="144"/>
      <c r="L39" s="145"/>
    </row>
    <row r="40" spans="6:23" ht="19" x14ac:dyDescent="0.25">
      <c r="F40" s="134" t="s">
        <v>0</v>
      </c>
      <c r="G40" s="135"/>
      <c r="H40" s="135"/>
      <c r="I40" s="138" t="s">
        <v>4</v>
      </c>
      <c r="J40" s="138"/>
      <c r="K40" s="136" t="s">
        <v>7</v>
      </c>
      <c r="L40" s="137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4"/>
  <sheetViews>
    <sheetView topLeftCell="E1" workbookViewId="0">
      <selection activeCell="Q25" sqref="Q25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25" t="s">
        <v>178</v>
      </c>
      <c r="D2" s="125"/>
      <c r="E2" s="125"/>
      <c r="F2" s="125"/>
      <c r="G2" s="125"/>
      <c r="H2" s="36" t="s">
        <v>71</v>
      </c>
      <c r="J2" s="24" t="s">
        <v>182</v>
      </c>
      <c r="K2" s="125" t="s">
        <v>180</v>
      </c>
      <c r="L2" s="125"/>
      <c r="M2" s="125"/>
      <c r="N2" s="125"/>
      <c r="O2" s="125"/>
      <c r="P2" s="124" t="s">
        <v>185</v>
      </c>
      <c r="R2" s="24" t="s">
        <v>183</v>
      </c>
      <c r="S2" s="125" t="s">
        <v>181</v>
      </c>
      <c r="T2" s="125"/>
      <c r="U2" s="125"/>
      <c r="V2" s="125"/>
      <c r="W2" s="125"/>
      <c r="X2" s="102" t="s">
        <v>71</v>
      </c>
      <c r="Z2" s="140" t="s">
        <v>32</v>
      </c>
      <c r="AA2" s="141"/>
      <c r="AB2" s="141"/>
      <c r="AC2" s="141"/>
      <c r="AD2" s="141"/>
      <c r="AE2" s="141"/>
      <c r="AF2" s="142"/>
      <c r="AH2" s="140" t="s">
        <v>33</v>
      </c>
      <c r="AI2" s="141"/>
      <c r="AJ2" s="141"/>
      <c r="AK2" s="141"/>
      <c r="AL2" s="141"/>
      <c r="AM2" s="141"/>
      <c r="AN2" s="142"/>
      <c r="AP2" s="140" t="s">
        <v>34</v>
      </c>
      <c r="AQ2" s="141"/>
      <c r="AR2" s="141"/>
      <c r="AS2" s="141"/>
      <c r="AT2" s="141"/>
      <c r="AU2" s="141"/>
      <c r="AV2" s="142"/>
      <c r="AX2" s="140" t="s">
        <v>35</v>
      </c>
      <c r="AY2" s="141"/>
      <c r="AZ2" s="141"/>
      <c r="BA2" s="141"/>
      <c r="BB2" s="141"/>
      <c r="BC2" s="141"/>
      <c r="BD2" s="142"/>
      <c r="BF2" s="140" t="s">
        <v>36</v>
      </c>
      <c r="BG2" s="141"/>
      <c r="BH2" s="141"/>
      <c r="BI2" s="141"/>
      <c r="BJ2" s="141"/>
      <c r="BK2" s="141"/>
      <c r="BL2" s="142"/>
      <c r="BN2" s="140" t="s">
        <v>37</v>
      </c>
      <c r="BO2" s="141"/>
      <c r="BP2" s="141"/>
      <c r="BQ2" s="141"/>
      <c r="BR2" s="141"/>
      <c r="BS2" s="141"/>
      <c r="BT2" s="142"/>
      <c r="BV2" s="140" t="s">
        <v>38</v>
      </c>
      <c r="BW2" s="141"/>
      <c r="BX2" s="141"/>
      <c r="BY2" s="141"/>
      <c r="BZ2" s="141"/>
      <c r="CA2" s="141"/>
      <c r="CB2" s="142"/>
      <c r="CD2" s="140" t="s">
        <v>39</v>
      </c>
      <c r="CE2" s="141"/>
      <c r="CF2" s="141"/>
      <c r="CG2" s="141"/>
      <c r="CH2" s="141"/>
      <c r="CI2" s="141"/>
      <c r="CJ2" s="142"/>
      <c r="CL2" s="140" t="s">
        <v>40</v>
      </c>
      <c r="CM2" s="141"/>
      <c r="CN2" s="141"/>
      <c r="CO2" s="141"/>
      <c r="CP2" s="141"/>
      <c r="CQ2" s="141"/>
      <c r="CR2" s="142"/>
      <c r="CT2" s="140" t="s">
        <v>41</v>
      </c>
      <c r="CU2" s="141"/>
      <c r="CV2" s="141"/>
      <c r="CW2" s="141"/>
      <c r="CX2" s="141"/>
      <c r="CY2" s="141"/>
      <c r="CZ2" s="142"/>
      <c r="DB2" s="140" t="s">
        <v>45</v>
      </c>
      <c r="DC2" s="141"/>
      <c r="DD2" s="141"/>
      <c r="DE2" s="141"/>
      <c r="DF2" s="141"/>
      <c r="DG2" s="141"/>
      <c r="DH2" s="142"/>
      <c r="DJ2" s="140" t="s">
        <v>44</v>
      </c>
      <c r="DK2" s="141"/>
      <c r="DL2" s="141"/>
      <c r="DM2" s="141"/>
      <c r="DN2" s="141"/>
      <c r="DO2" s="141"/>
      <c r="DP2" s="142"/>
      <c r="DR2" s="140" t="s">
        <v>43</v>
      </c>
      <c r="DS2" s="141"/>
      <c r="DT2" s="141"/>
      <c r="DU2" s="141"/>
      <c r="DV2" s="141"/>
      <c r="DW2" s="141"/>
      <c r="DX2" s="142"/>
      <c r="DZ2" s="140" t="s">
        <v>42</v>
      </c>
      <c r="EA2" s="141"/>
      <c r="EB2" s="141"/>
      <c r="EC2" s="141"/>
      <c r="ED2" s="141"/>
      <c r="EE2" s="141"/>
      <c r="EF2" s="142"/>
    </row>
    <row r="3" spans="2:136" ht="19" x14ac:dyDescent="0.25">
      <c r="B3" s="134" t="s">
        <v>0</v>
      </c>
      <c r="C3" s="135"/>
      <c r="D3" s="135"/>
      <c r="E3" s="138" t="s">
        <v>4</v>
      </c>
      <c r="F3" s="138"/>
      <c r="G3" s="136" t="s">
        <v>7</v>
      </c>
      <c r="H3" s="137"/>
      <c r="J3" s="134" t="s">
        <v>0</v>
      </c>
      <c r="K3" s="135"/>
      <c r="L3" s="135"/>
      <c r="M3" s="138" t="s">
        <v>4</v>
      </c>
      <c r="N3" s="138"/>
      <c r="O3" s="136" t="s">
        <v>7</v>
      </c>
      <c r="P3" s="137"/>
      <c r="R3" s="134" t="s">
        <v>0</v>
      </c>
      <c r="S3" s="135"/>
      <c r="T3" s="135"/>
      <c r="U3" s="138" t="s">
        <v>4</v>
      </c>
      <c r="V3" s="138"/>
      <c r="W3" s="136" t="s">
        <v>7</v>
      </c>
      <c r="X3" s="137"/>
      <c r="Z3" s="134" t="s">
        <v>0</v>
      </c>
      <c r="AA3" s="135"/>
      <c r="AB3" s="135"/>
      <c r="AC3" s="138" t="s">
        <v>4</v>
      </c>
      <c r="AD3" s="138"/>
      <c r="AE3" s="136" t="s">
        <v>7</v>
      </c>
      <c r="AF3" s="137"/>
      <c r="AH3" s="134" t="s">
        <v>0</v>
      </c>
      <c r="AI3" s="135"/>
      <c r="AJ3" s="135"/>
      <c r="AK3" s="138" t="s">
        <v>4</v>
      </c>
      <c r="AL3" s="138"/>
      <c r="AM3" s="136" t="s">
        <v>7</v>
      </c>
      <c r="AN3" s="137"/>
      <c r="AP3" s="134" t="s">
        <v>0</v>
      </c>
      <c r="AQ3" s="135"/>
      <c r="AR3" s="135"/>
      <c r="AS3" s="138" t="s">
        <v>4</v>
      </c>
      <c r="AT3" s="138"/>
      <c r="AU3" s="136" t="s">
        <v>7</v>
      </c>
      <c r="AV3" s="137"/>
      <c r="AX3" s="134" t="s">
        <v>0</v>
      </c>
      <c r="AY3" s="135"/>
      <c r="AZ3" s="135"/>
      <c r="BA3" s="138" t="s">
        <v>4</v>
      </c>
      <c r="BB3" s="138"/>
      <c r="BC3" s="136" t="s">
        <v>7</v>
      </c>
      <c r="BD3" s="137"/>
      <c r="BF3" s="134" t="s">
        <v>0</v>
      </c>
      <c r="BG3" s="135"/>
      <c r="BH3" s="135"/>
      <c r="BI3" s="138" t="s">
        <v>4</v>
      </c>
      <c r="BJ3" s="138"/>
      <c r="BK3" s="136" t="s">
        <v>7</v>
      </c>
      <c r="BL3" s="137"/>
      <c r="BN3" s="134" t="s">
        <v>0</v>
      </c>
      <c r="BO3" s="135"/>
      <c r="BP3" s="135"/>
      <c r="BQ3" s="138" t="s">
        <v>4</v>
      </c>
      <c r="BR3" s="138"/>
      <c r="BS3" s="136" t="s">
        <v>7</v>
      </c>
      <c r="BT3" s="137"/>
      <c r="BV3" s="134" t="s">
        <v>0</v>
      </c>
      <c r="BW3" s="135"/>
      <c r="BX3" s="135"/>
      <c r="BY3" s="138" t="s">
        <v>4</v>
      </c>
      <c r="BZ3" s="138"/>
      <c r="CA3" s="136" t="s">
        <v>7</v>
      </c>
      <c r="CB3" s="137"/>
      <c r="CD3" s="134" t="s">
        <v>0</v>
      </c>
      <c r="CE3" s="135"/>
      <c r="CF3" s="135"/>
      <c r="CG3" s="138" t="s">
        <v>4</v>
      </c>
      <c r="CH3" s="138"/>
      <c r="CI3" s="136" t="s">
        <v>7</v>
      </c>
      <c r="CJ3" s="137"/>
      <c r="CL3" s="134" t="s">
        <v>0</v>
      </c>
      <c r="CM3" s="135"/>
      <c r="CN3" s="135"/>
      <c r="CO3" s="138" t="s">
        <v>4</v>
      </c>
      <c r="CP3" s="138"/>
      <c r="CQ3" s="136" t="s">
        <v>7</v>
      </c>
      <c r="CR3" s="137"/>
      <c r="CT3" s="134" t="s">
        <v>0</v>
      </c>
      <c r="CU3" s="135"/>
      <c r="CV3" s="135"/>
      <c r="CW3" s="138" t="s">
        <v>4</v>
      </c>
      <c r="CX3" s="138"/>
      <c r="CY3" s="136" t="s">
        <v>7</v>
      </c>
      <c r="CZ3" s="137"/>
      <c r="DB3" s="134" t="s">
        <v>0</v>
      </c>
      <c r="DC3" s="135"/>
      <c r="DD3" s="135"/>
      <c r="DE3" s="138" t="s">
        <v>4</v>
      </c>
      <c r="DF3" s="138"/>
      <c r="DG3" s="136" t="s">
        <v>7</v>
      </c>
      <c r="DH3" s="137"/>
      <c r="DJ3" s="134" t="s">
        <v>0</v>
      </c>
      <c r="DK3" s="135"/>
      <c r="DL3" s="135"/>
      <c r="DM3" s="138" t="s">
        <v>4</v>
      </c>
      <c r="DN3" s="138"/>
      <c r="DO3" s="136" t="s">
        <v>7</v>
      </c>
      <c r="DP3" s="137"/>
      <c r="DR3" s="134" t="s">
        <v>0</v>
      </c>
      <c r="DS3" s="135"/>
      <c r="DT3" s="135"/>
      <c r="DU3" s="138" t="s">
        <v>4</v>
      </c>
      <c r="DV3" s="138"/>
      <c r="DW3" s="136" t="s">
        <v>7</v>
      </c>
      <c r="DX3" s="137"/>
      <c r="DZ3" s="134" t="s">
        <v>0</v>
      </c>
      <c r="EA3" s="135"/>
      <c r="EB3" s="135"/>
      <c r="EC3" s="138" t="s">
        <v>4</v>
      </c>
      <c r="ED3" s="138"/>
      <c r="EE3" s="136" t="s">
        <v>7</v>
      </c>
      <c r="EF3" s="137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74</v>
      </c>
      <c r="M7" s="7">
        <v>1</v>
      </c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>
        <v>16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>
        <v>1</v>
      </c>
      <c r="L10" s="7">
        <v>89</v>
      </c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>
        <v>1</v>
      </c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>
        <v>1</v>
      </c>
      <c r="L13" s="7">
        <v>90</v>
      </c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/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/>
      <c r="AS14" s="7"/>
      <c r="AT14" s="7"/>
      <c r="AU14" s="7"/>
      <c r="AV14" s="8"/>
      <c r="AX14" s="6" t="s">
        <v>20</v>
      </c>
      <c r="AY14" s="7"/>
      <c r="AZ14" s="7"/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/>
      <c r="BX14" s="7"/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>
        <v>1</v>
      </c>
      <c r="L15" s="7">
        <v>66</v>
      </c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/>
      <c r="AB15" s="7"/>
      <c r="AC15" s="7"/>
      <c r="AD15" s="7"/>
      <c r="AE15" s="7"/>
      <c r="AF15" s="8"/>
      <c r="AH15" s="6" t="s">
        <v>21</v>
      </c>
      <c r="AI15" s="7"/>
      <c r="AJ15" s="7"/>
      <c r="AK15" s="7"/>
      <c r="AL15" s="7"/>
      <c r="AM15" s="7"/>
      <c r="AN15" s="8"/>
      <c r="AP15" s="6" t="s">
        <v>21</v>
      </c>
      <c r="AQ15" s="7"/>
      <c r="AR15" s="7"/>
      <c r="AS15" s="7"/>
      <c r="AT15" s="7"/>
      <c r="AU15" s="7"/>
      <c r="AV15" s="8"/>
      <c r="AX15" s="6" t="s">
        <v>21</v>
      </c>
      <c r="AY15" s="7"/>
      <c r="AZ15" s="7"/>
      <c r="BA15" s="7"/>
      <c r="BB15" s="7"/>
      <c r="BC15" s="7"/>
      <c r="BD15" s="8"/>
      <c r="BF15" s="6" t="s">
        <v>21</v>
      </c>
      <c r="BG15" s="7"/>
      <c r="BH15" s="7"/>
      <c r="BI15" s="7"/>
      <c r="BJ15" s="7"/>
      <c r="BK15" s="7"/>
      <c r="BL15" s="8"/>
      <c r="BN15" s="6" t="s">
        <v>21</v>
      </c>
      <c r="BO15" s="7"/>
      <c r="BP15" s="7"/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>
        <v>1</v>
      </c>
      <c r="L16" s="7">
        <v>90</v>
      </c>
      <c r="M16" s="7"/>
      <c r="N16" s="7"/>
      <c r="O16" s="7"/>
      <c r="P16" s="8"/>
      <c r="R16" s="6" t="s">
        <v>22</v>
      </c>
      <c r="S16" s="7"/>
      <c r="T16" s="7"/>
      <c r="U16" s="7"/>
      <c r="V16" s="7"/>
      <c r="W16" s="7"/>
      <c r="X16" s="8"/>
      <c r="Z16" s="6" t="s">
        <v>22</v>
      </c>
      <c r="AA16" s="7"/>
      <c r="AB16" s="7"/>
      <c r="AC16" s="7"/>
      <c r="AD16" s="7"/>
      <c r="AE16" s="7"/>
      <c r="AF16" s="8"/>
      <c r="AH16" s="6" t="s">
        <v>22</v>
      </c>
      <c r="AI16" s="7"/>
      <c r="AJ16" s="7"/>
      <c r="AK16" s="7"/>
      <c r="AL16" s="7"/>
      <c r="AM16" s="7"/>
      <c r="AN16" s="8"/>
      <c r="AP16" s="6" t="s">
        <v>22</v>
      </c>
      <c r="AQ16" s="7"/>
      <c r="AR16" s="7"/>
      <c r="AS16" s="7"/>
      <c r="AT16" s="7"/>
      <c r="AU16" s="7"/>
      <c r="AV16" s="8"/>
      <c r="AX16" s="6" t="s">
        <v>22</v>
      </c>
      <c r="AY16" s="7"/>
      <c r="AZ16" s="7"/>
      <c r="BA16" s="7"/>
      <c r="BB16" s="7"/>
      <c r="BC16" s="7"/>
      <c r="BD16" s="8"/>
      <c r="BF16" s="6" t="s">
        <v>22</v>
      </c>
      <c r="BG16" s="7"/>
      <c r="BH16" s="7"/>
      <c r="BI16" s="7"/>
      <c r="BJ16" s="7"/>
      <c r="BK16" s="7"/>
      <c r="BL16" s="8"/>
      <c r="BN16" s="6" t="s">
        <v>22</v>
      </c>
      <c r="BO16" s="7"/>
      <c r="BP16" s="7"/>
      <c r="BQ16" s="7"/>
      <c r="BR16" s="7"/>
      <c r="BS16" s="7"/>
      <c r="BT16" s="8"/>
      <c r="BV16" s="6" t="s">
        <v>22</v>
      </c>
      <c r="BW16" s="7"/>
      <c r="BX16" s="7"/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>
        <v>1</v>
      </c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/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/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>
        <v>1</v>
      </c>
      <c r="L18" s="7">
        <v>90</v>
      </c>
      <c r="M18" s="7"/>
      <c r="N18" s="7"/>
      <c r="O18" s="7">
        <v>1</v>
      </c>
      <c r="P18" s="8"/>
      <c r="R18" s="6" t="s">
        <v>24</v>
      </c>
      <c r="S18" s="7"/>
      <c r="T18" s="7"/>
      <c r="U18" s="7"/>
      <c r="V18" s="7"/>
      <c r="W18" s="7"/>
      <c r="X18" s="8"/>
      <c r="Z18" s="6" t="s">
        <v>24</v>
      </c>
      <c r="AA18" s="7"/>
      <c r="AB18" s="7"/>
      <c r="AC18" s="7"/>
      <c r="AD18" s="7"/>
      <c r="AE18" s="7"/>
      <c r="AF18" s="8"/>
      <c r="AH18" s="6" t="s">
        <v>24</v>
      </c>
      <c r="AI18" s="7"/>
      <c r="AJ18" s="7"/>
      <c r="AK18" s="7"/>
      <c r="AL18" s="7"/>
      <c r="AM18" s="7"/>
      <c r="AN18" s="8"/>
      <c r="AP18" s="6" t="s">
        <v>24</v>
      </c>
      <c r="AQ18" s="7"/>
      <c r="AR18" s="7"/>
      <c r="AS18" s="7"/>
      <c r="AT18" s="7"/>
      <c r="AU18" s="7"/>
      <c r="AV18" s="8"/>
      <c r="AX18" s="6" t="s">
        <v>24</v>
      </c>
      <c r="AY18" s="7"/>
      <c r="AZ18" s="7"/>
      <c r="BA18" s="7"/>
      <c r="BB18" s="7"/>
      <c r="BC18" s="7"/>
      <c r="BD18" s="8"/>
      <c r="BF18" s="6" t="s">
        <v>24</v>
      </c>
      <c r="BG18" s="7"/>
      <c r="BH18" s="7"/>
      <c r="BI18" s="7"/>
      <c r="BJ18" s="7"/>
      <c r="BK18" s="7"/>
      <c r="BL18" s="8"/>
      <c r="BN18" s="6" t="s">
        <v>24</v>
      </c>
      <c r="BO18" s="7"/>
      <c r="BP18" s="7"/>
      <c r="BQ18" s="7"/>
      <c r="BR18" s="7"/>
      <c r="BS18" s="7"/>
      <c r="BT18" s="8"/>
      <c r="BV18" s="6" t="s">
        <v>24</v>
      </c>
      <c r="BW18" s="7"/>
      <c r="BX18" s="7"/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>
        <v>24</v>
      </c>
      <c r="M19" s="7"/>
      <c r="N19" s="7"/>
      <c r="O19" s="7"/>
      <c r="P19" s="8"/>
      <c r="R19" s="6" t="s">
        <v>25</v>
      </c>
      <c r="S19" s="7"/>
      <c r="T19" s="7"/>
      <c r="U19" s="7"/>
      <c r="V19" s="7"/>
      <c r="W19" s="7"/>
      <c r="X19" s="8"/>
      <c r="Z19" s="6" t="s">
        <v>25</v>
      </c>
      <c r="AA19" s="7"/>
      <c r="AB19" s="7"/>
      <c r="AC19" s="7"/>
      <c r="AD19" s="7"/>
      <c r="AE19" s="7"/>
      <c r="AF19" s="8"/>
      <c r="AH19" s="6" t="s">
        <v>25</v>
      </c>
      <c r="AI19" s="7"/>
      <c r="AJ19" s="7"/>
      <c r="AK19" s="7"/>
      <c r="AL19" s="7"/>
      <c r="AM19" s="7"/>
      <c r="AN19" s="8"/>
      <c r="AP19" s="6" t="s">
        <v>25</v>
      </c>
      <c r="AQ19" s="7"/>
      <c r="AR19" s="7"/>
      <c r="AS19" s="7"/>
      <c r="AT19" s="7"/>
      <c r="AU19" s="7"/>
      <c r="AV19" s="8"/>
      <c r="AX19" s="6" t="s">
        <v>25</v>
      </c>
      <c r="AY19" s="7"/>
      <c r="AZ19" s="7"/>
      <c r="BA19" s="7"/>
      <c r="BB19" s="7"/>
      <c r="BC19" s="7"/>
      <c r="BD19" s="8"/>
      <c r="BF19" s="6" t="s">
        <v>25</v>
      </c>
      <c r="BG19" s="7"/>
      <c r="BH19" s="7"/>
      <c r="BI19" s="7"/>
      <c r="BJ19" s="7"/>
      <c r="BK19" s="7"/>
      <c r="BL19" s="8"/>
      <c r="BN19" s="6" t="s">
        <v>25</v>
      </c>
      <c r="BO19" s="7"/>
      <c r="BP19" s="7"/>
      <c r="BQ19" s="7"/>
      <c r="BR19" s="7"/>
      <c r="BS19" s="7"/>
      <c r="BT19" s="8"/>
      <c r="BV19" s="6" t="s">
        <v>25</v>
      </c>
      <c r="BW19" s="7"/>
      <c r="BX19" s="7"/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>
        <v>1</v>
      </c>
      <c r="L20" s="7">
        <v>90</v>
      </c>
      <c r="M20" s="7"/>
      <c r="N20" s="7"/>
      <c r="O20" s="7"/>
      <c r="P20" s="8">
        <v>1</v>
      </c>
      <c r="R20" s="6" t="s">
        <v>26</v>
      </c>
      <c r="S20" s="7"/>
      <c r="T20" s="7"/>
      <c r="U20" s="7"/>
      <c r="V20" s="7"/>
      <c r="W20" s="7"/>
      <c r="X20" s="8"/>
      <c r="Z20" s="6" t="s">
        <v>26</v>
      </c>
      <c r="AA20" s="7"/>
      <c r="AB20" s="7"/>
      <c r="AC20" s="7"/>
      <c r="AD20" s="7"/>
      <c r="AE20" s="7"/>
      <c r="AF20" s="8"/>
      <c r="AH20" s="6" t="s">
        <v>26</v>
      </c>
      <c r="AI20" s="7"/>
      <c r="AJ20" s="7"/>
      <c r="AK20" s="7"/>
      <c r="AL20" s="7"/>
      <c r="AM20" s="7"/>
      <c r="AN20" s="8"/>
      <c r="AP20" s="6" t="s">
        <v>26</v>
      </c>
      <c r="AQ20" s="7"/>
      <c r="AR20" s="7"/>
      <c r="AS20" s="7"/>
      <c r="AT20" s="7"/>
      <c r="AU20" s="7"/>
      <c r="AV20" s="8"/>
      <c r="AX20" s="6" t="s">
        <v>26</v>
      </c>
      <c r="AY20" s="7"/>
      <c r="AZ20" s="7"/>
      <c r="BA20" s="7"/>
      <c r="BB20" s="7"/>
      <c r="BC20" s="7"/>
      <c r="BD20" s="8"/>
      <c r="BF20" s="6" t="s">
        <v>26</v>
      </c>
      <c r="BG20" s="7"/>
      <c r="BH20" s="7"/>
      <c r="BI20" s="7"/>
      <c r="BJ20" s="7"/>
      <c r="BK20" s="7"/>
      <c r="BL20" s="8"/>
      <c r="BN20" s="6" t="s">
        <v>26</v>
      </c>
      <c r="BO20" s="7"/>
      <c r="BP20" s="7"/>
      <c r="BQ20" s="7"/>
      <c r="BR20" s="7"/>
      <c r="BS20" s="7"/>
      <c r="BT20" s="8"/>
      <c r="BV20" s="6" t="s">
        <v>26</v>
      </c>
      <c r="BW20" s="7"/>
      <c r="BX20" s="7"/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/>
      <c r="T21" s="7"/>
      <c r="U21" s="7"/>
      <c r="V21" s="7"/>
      <c r="W21" s="7"/>
      <c r="X21" s="8"/>
      <c r="Z21" s="6" t="s">
        <v>27</v>
      </c>
      <c r="AA21" s="7"/>
      <c r="AB21" s="7"/>
      <c r="AC21" s="7"/>
      <c r="AD21" s="7"/>
      <c r="AE21" s="7"/>
      <c r="AF21" s="8"/>
      <c r="AH21" s="6" t="s">
        <v>27</v>
      </c>
      <c r="AI21" s="7"/>
      <c r="AJ21" s="7"/>
      <c r="AK21" s="7"/>
      <c r="AL21" s="7"/>
      <c r="AM21" s="7"/>
      <c r="AN21" s="8"/>
      <c r="AP21" s="6" t="s">
        <v>27</v>
      </c>
      <c r="AQ21" s="7"/>
      <c r="AR21" s="7"/>
      <c r="AS21" s="7"/>
      <c r="AT21" s="7"/>
      <c r="AU21" s="7"/>
      <c r="AV21" s="8"/>
      <c r="AX21" s="6" t="s">
        <v>27</v>
      </c>
      <c r="AY21" s="7"/>
      <c r="AZ21" s="7"/>
      <c r="BA21" s="7"/>
      <c r="BB21" s="7"/>
      <c r="BC21" s="7"/>
      <c r="BD21" s="8"/>
      <c r="BF21" s="6" t="s">
        <v>27</v>
      </c>
      <c r="BG21" s="7"/>
      <c r="BH21" s="7"/>
      <c r="BI21" s="7"/>
      <c r="BJ21" s="7"/>
      <c r="BK21" s="7"/>
      <c r="BL21" s="8"/>
      <c r="BN21" s="6" t="s">
        <v>27</v>
      </c>
      <c r="BO21" s="7"/>
      <c r="BP21" s="7"/>
      <c r="BQ21" s="7"/>
      <c r="BR21" s="7"/>
      <c r="BS21" s="7"/>
      <c r="BT21" s="8"/>
      <c r="BV21" s="6" t="s">
        <v>27</v>
      </c>
      <c r="BW21" s="7"/>
      <c r="BX21" s="7"/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>
        <v>1</v>
      </c>
      <c r="L22" s="7">
        <v>89</v>
      </c>
      <c r="M22" s="7"/>
      <c r="N22" s="7"/>
      <c r="O22" s="7"/>
      <c r="P22" s="8"/>
      <c r="R22" s="6" t="s">
        <v>28</v>
      </c>
      <c r="S22" s="7"/>
      <c r="T22" s="7"/>
      <c r="U22" s="7"/>
      <c r="V22" s="7"/>
      <c r="W22" s="7"/>
      <c r="X22" s="8"/>
      <c r="Z22" s="6" t="s">
        <v>28</v>
      </c>
      <c r="AA22" s="7"/>
      <c r="AB22" s="7"/>
      <c r="AC22" s="7"/>
      <c r="AD22" s="7"/>
      <c r="AE22" s="7"/>
      <c r="AF22" s="8"/>
      <c r="AH22" s="6" t="s">
        <v>28</v>
      </c>
      <c r="AI22" s="7"/>
      <c r="AJ22" s="7"/>
      <c r="AK22" s="7"/>
      <c r="AL22" s="7"/>
      <c r="AM22" s="7"/>
      <c r="AN22" s="8"/>
      <c r="AP22" s="6" t="s">
        <v>28</v>
      </c>
      <c r="AQ22" s="7"/>
      <c r="AR22" s="7"/>
      <c r="AS22" s="7"/>
      <c r="AT22" s="7"/>
      <c r="AU22" s="7"/>
      <c r="AV22" s="8"/>
      <c r="AX22" s="6" t="s">
        <v>28</v>
      </c>
      <c r="AY22" s="7"/>
      <c r="AZ22" s="7"/>
      <c r="BA22" s="7"/>
      <c r="BB22" s="7"/>
      <c r="BC22" s="7"/>
      <c r="BD22" s="8"/>
      <c r="BF22" s="6" t="s">
        <v>28</v>
      </c>
      <c r="BG22" s="7"/>
      <c r="BH22" s="7"/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/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>
        <v>1</v>
      </c>
      <c r="L23" s="7">
        <v>89</v>
      </c>
      <c r="M23" s="7"/>
      <c r="N23" s="7"/>
      <c r="O23" s="7">
        <v>1</v>
      </c>
      <c r="P23" s="8"/>
      <c r="R23" s="6" t="s">
        <v>29</v>
      </c>
      <c r="S23" s="7"/>
      <c r="T23" s="7"/>
      <c r="U23" s="7"/>
      <c r="V23" s="7"/>
      <c r="W23" s="7"/>
      <c r="X23" s="8"/>
      <c r="Z23" s="6" t="s">
        <v>29</v>
      </c>
      <c r="AA23" s="7"/>
      <c r="AB23" s="7"/>
      <c r="AC23" s="7"/>
      <c r="AD23" s="7"/>
      <c r="AE23" s="7"/>
      <c r="AF23" s="8"/>
      <c r="AH23" s="6" t="s">
        <v>29</v>
      </c>
      <c r="AI23" s="7"/>
      <c r="AJ23" s="7"/>
      <c r="AK23" s="7"/>
      <c r="AL23" s="7"/>
      <c r="AM23" s="7"/>
      <c r="AN23" s="8"/>
      <c r="AP23" s="6" t="s">
        <v>29</v>
      </c>
      <c r="AQ23" s="7"/>
      <c r="AR23" s="7"/>
      <c r="AS23" s="7"/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/>
      <c r="BI23" s="7"/>
      <c r="BJ23" s="7"/>
      <c r="BK23" s="7"/>
      <c r="BL23" s="8"/>
      <c r="BN23" s="6" t="s">
        <v>29</v>
      </c>
      <c r="BO23" s="7"/>
      <c r="BP23" s="7"/>
      <c r="BQ23" s="7"/>
      <c r="BR23" s="7"/>
      <c r="BS23" s="7"/>
      <c r="BT23" s="8"/>
      <c r="BV23" s="6" t="s">
        <v>29</v>
      </c>
      <c r="BW23" s="7"/>
      <c r="BX23" s="7"/>
      <c r="BY23" s="7"/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>
        <v>1</v>
      </c>
      <c r="M24" s="7"/>
      <c r="N24" s="7"/>
      <c r="O24" s="7"/>
      <c r="P24" s="8"/>
      <c r="R24" s="6" t="s">
        <v>50</v>
      </c>
      <c r="S24" s="7"/>
      <c r="T24" s="7"/>
      <c r="U24" s="7"/>
      <c r="V24" s="7"/>
      <c r="W24" s="7"/>
      <c r="X24" s="8"/>
      <c r="Z24" s="6" t="s">
        <v>50</v>
      </c>
      <c r="AA24" s="7"/>
      <c r="AB24" s="7"/>
      <c r="AC24" s="7"/>
      <c r="AD24" s="7"/>
      <c r="AE24" s="7"/>
      <c r="AF24" s="8"/>
      <c r="AH24" s="6" t="s">
        <v>50</v>
      </c>
      <c r="AI24" s="7"/>
      <c r="AJ24" s="7"/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/>
      <c r="BA24" s="7"/>
      <c r="BB24" s="7"/>
      <c r="BC24" s="7"/>
      <c r="BD24" s="8"/>
      <c r="BF24" s="6" t="s">
        <v>50</v>
      </c>
      <c r="BG24" s="7"/>
      <c r="BH24" s="7"/>
      <c r="BI24" s="7"/>
      <c r="BJ24" s="7"/>
      <c r="BK24" s="7"/>
      <c r="BL24" s="8"/>
      <c r="BN24" s="6" t="s">
        <v>50</v>
      </c>
      <c r="BO24" s="7"/>
      <c r="BP24" s="7"/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</sheetData>
  <mergeCells count="68">
    <mergeCell ref="O3:P3"/>
    <mergeCell ref="C2:G2"/>
    <mergeCell ref="K2:O2"/>
    <mergeCell ref="R3:T3"/>
    <mergeCell ref="U3:V3"/>
    <mergeCell ref="E3:F3"/>
    <mergeCell ref="B3:D3"/>
    <mergeCell ref="G3:H3"/>
    <mergeCell ref="J3:L3"/>
    <mergeCell ref="M3:N3"/>
    <mergeCell ref="W3:X3"/>
    <mergeCell ref="Z2:AF2"/>
    <mergeCell ref="Z3:AB3"/>
    <mergeCell ref="AC3:AD3"/>
    <mergeCell ref="AE3:AF3"/>
    <mergeCell ref="S2:W2"/>
    <mergeCell ref="AH2:AN2"/>
    <mergeCell ref="AH3:AJ3"/>
    <mergeCell ref="AK3:AL3"/>
    <mergeCell ref="AM3:AN3"/>
    <mergeCell ref="AP2:AV2"/>
    <mergeCell ref="AP3:AR3"/>
    <mergeCell ref="AS3:AT3"/>
    <mergeCell ref="AU3:AV3"/>
    <mergeCell ref="AX2:BD2"/>
    <mergeCell ref="AX3:AZ3"/>
    <mergeCell ref="BA3:BB3"/>
    <mergeCell ref="BC3:BD3"/>
    <mergeCell ref="BF2:BL2"/>
    <mergeCell ref="BF3:BH3"/>
    <mergeCell ref="BI3:BJ3"/>
    <mergeCell ref="BK3:BL3"/>
    <mergeCell ref="BN2:BT2"/>
    <mergeCell ref="BN3:BP3"/>
    <mergeCell ref="BQ3:BR3"/>
    <mergeCell ref="BS3:BT3"/>
    <mergeCell ref="BV2:CB2"/>
    <mergeCell ref="BV3:BX3"/>
    <mergeCell ref="BY3:BZ3"/>
    <mergeCell ref="CA3:CB3"/>
    <mergeCell ref="CD2:CJ2"/>
    <mergeCell ref="CD3:CF3"/>
    <mergeCell ref="CG3:CH3"/>
    <mergeCell ref="CI3:CJ3"/>
    <mergeCell ref="CL2:CR2"/>
    <mergeCell ref="CL3:CN3"/>
    <mergeCell ref="CO3:CP3"/>
    <mergeCell ref="CQ3:CR3"/>
    <mergeCell ref="CT2:CZ2"/>
    <mergeCell ref="CT3:CV3"/>
    <mergeCell ref="CW3:CX3"/>
    <mergeCell ref="CY3:CZ3"/>
    <mergeCell ref="DB2:DH2"/>
    <mergeCell ref="DB3:DD3"/>
    <mergeCell ref="DE3:DF3"/>
    <mergeCell ref="DG3:DH3"/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abSelected="1" topLeftCell="I9" workbookViewId="0">
      <selection activeCell="V31" sqref="V31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 t="shared" ref="C3:C22" si="0">F40</f>
        <v>2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180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0</v>
      </c>
    </row>
    <row r="4" spans="2:22" ht="19" x14ac:dyDescent="0.25">
      <c r="B4" s="6" t="s">
        <v>11</v>
      </c>
      <c r="C4" s="8">
        <f t="shared" si="0"/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0</v>
      </c>
    </row>
    <row r="5" spans="2:22" ht="19" x14ac:dyDescent="0.25">
      <c r="B5" s="6" t="s">
        <v>12</v>
      </c>
      <c r="C5" s="8">
        <f t="shared" si="0"/>
        <v>2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164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0</v>
      </c>
    </row>
    <row r="6" spans="2:22" ht="19" x14ac:dyDescent="0.25">
      <c r="B6" s="6" t="s">
        <v>13</v>
      </c>
      <c r="C6" s="8">
        <f t="shared" si="0"/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0</v>
      </c>
    </row>
    <row r="7" spans="2:22" ht="19" x14ac:dyDescent="0.25">
      <c r="B7" s="6" t="s">
        <v>14</v>
      </c>
      <c r="C7" s="8">
        <f t="shared" si="0"/>
        <v>1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84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 t="shared" si="0"/>
        <v>2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169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0</v>
      </c>
    </row>
    <row r="9" spans="2:22" ht="19" x14ac:dyDescent="0.25">
      <c r="B9" s="6" t="s">
        <v>16</v>
      </c>
      <c r="C9" s="8">
        <f t="shared" si="0"/>
        <v>2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180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0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 t="shared" si="0"/>
        <v>1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91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1</v>
      </c>
    </row>
    <row r="11" spans="2:22" ht="19" x14ac:dyDescent="0.25">
      <c r="B11" s="6" t="s">
        <v>18</v>
      </c>
      <c r="C11" s="8">
        <f t="shared" si="0"/>
        <v>1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100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0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0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0</v>
      </c>
      <c r="U11" s="50" t="s">
        <v>107</v>
      </c>
      <c r="V11" s="22">
        <v>1</v>
      </c>
    </row>
    <row r="12" spans="2:22" ht="19" x14ac:dyDescent="0.25">
      <c r="B12" s="6" t="s">
        <v>20</v>
      </c>
      <c r="C12" s="8">
        <f t="shared" si="0"/>
        <v>0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10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 t="shared" si="0"/>
        <v>2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134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 t="shared" si="0"/>
        <v>2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180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0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0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0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 t="shared" si="0"/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1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0</v>
      </c>
    </row>
    <row r="16" spans="2:22" ht="19" x14ac:dyDescent="0.25">
      <c r="B16" s="6" t="s">
        <v>24</v>
      </c>
      <c r="C16" s="8">
        <f t="shared" si="0"/>
        <v>2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170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0</v>
      </c>
      <c r="U16" s="50" t="s">
        <v>101</v>
      </c>
      <c r="V16" s="22">
        <v>0</v>
      </c>
    </row>
    <row r="17" spans="2:22" ht="19" x14ac:dyDescent="0.25">
      <c r="B17" s="6" t="s">
        <v>25</v>
      </c>
      <c r="C17" s="8">
        <f t="shared" si="0"/>
        <v>0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24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  <c r="U17" s="50" t="s">
        <v>102</v>
      </c>
      <c r="V17" s="22">
        <v>1</v>
      </c>
    </row>
    <row r="18" spans="2:22" ht="19" x14ac:dyDescent="0.25">
      <c r="B18" s="6" t="s">
        <v>26</v>
      </c>
      <c r="C18" s="8">
        <f t="shared" si="0"/>
        <v>1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112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  <c r="U18" s="50" t="s">
        <v>103</v>
      </c>
      <c r="V18" s="22">
        <v>0</v>
      </c>
    </row>
    <row r="19" spans="2:22" ht="19" x14ac:dyDescent="0.25">
      <c r="B19" s="6" t="s">
        <v>27</v>
      </c>
      <c r="C19" s="8">
        <f t="shared" si="0"/>
        <v>1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77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0</v>
      </c>
    </row>
    <row r="20" spans="2:22" ht="19" x14ac:dyDescent="0.25">
      <c r="B20" s="6" t="s">
        <v>28</v>
      </c>
      <c r="C20" s="8">
        <f t="shared" si="0"/>
        <v>1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111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  <c r="U20" s="50" t="s">
        <v>105</v>
      </c>
      <c r="V20" s="22">
        <v>1</v>
      </c>
    </row>
    <row r="21" spans="2:22" ht="19" x14ac:dyDescent="0.25">
      <c r="B21" s="6" t="s">
        <v>29</v>
      </c>
      <c r="C21" s="8">
        <f t="shared" si="0"/>
        <v>2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179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 t="shared" si="0"/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1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0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>
        <v>0</v>
      </c>
    </row>
    <row r="26" spans="2:22" x14ac:dyDescent="0.2">
      <c r="U26" s="50" t="s">
        <v>100</v>
      </c>
      <c r="V26" s="22">
        <v>0</v>
      </c>
    </row>
    <row r="27" spans="2:22" x14ac:dyDescent="0.2">
      <c r="U27" s="50" t="s">
        <v>101</v>
      </c>
      <c r="V27" s="22">
        <v>0</v>
      </c>
    </row>
    <row r="28" spans="2:22" x14ac:dyDescent="0.2">
      <c r="U28" s="50" t="s">
        <v>102</v>
      </c>
      <c r="V28" s="22">
        <v>0</v>
      </c>
    </row>
    <row r="29" spans="2:22" x14ac:dyDescent="0.2">
      <c r="U29" s="50" t="s">
        <v>103</v>
      </c>
      <c r="V29" s="22">
        <v>0</v>
      </c>
    </row>
    <row r="30" spans="2:22" x14ac:dyDescent="0.2">
      <c r="U30" s="50" t="s">
        <v>104</v>
      </c>
      <c r="V30" s="22">
        <v>0</v>
      </c>
    </row>
    <row r="31" spans="2:22" x14ac:dyDescent="0.2">
      <c r="U31" s="50" t="s">
        <v>105</v>
      </c>
      <c r="V31" s="22">
        <v>3</v>
      </c>
    </row>
    <row r="32" spans="2:22" x14ac:dyDescent="0.2">
      <c r="U32" s="50" t="s">
        <v>106</v>
      </c>
      <c r="V32" s="22">
        <v>1</v>
      </c>
    </row>
    <row r="33" spans="5:22" x14ac:dyDescent="0.2">
      <c r="U33" s="50" t="s">
        <v>107</v>
      </c>
      <c r="V33" s="22">
        <v>5</v>
      </c>
    </row>
    <row r="34" spans="5:22" x14ac:dyDescent="0.2">
      <c r="U34" s="76"/>
      <c r="V34" s="77">
        <v>0</v>
      </c>
    </row>
    <row r="36" spans="5:22" ht="17" thickBot="1" x14ac:dyDescent="0.25"/>
    <row r="37" spans="5:22" ht="19" x14ac:dyDescent="0.25">
      <c r="E37" s="140" t="s">
        <v>48</v>
      </c>
      <c r="F37" s="141"/>
      <c r="G37" s="141"/>
      <c r="H37" s="141"/>
      <c r="I37" s="141"/>
      <c r="J37" s="141"/>
      <c r="K37" s="142"/>
    </row>
    <row r="38" spans="5:22" ht="19" x14ac:dyDescent="0.25">
      <c r="E38" s="134" t="s">
        <v>0</v>
      </c>
      <c r="F38" s="135"/>
      <c r="G38" s="135"/>
      <c r="H38" s="138" t="s">
        <v>4</v>
      </c>
      <c r="I38" s="138"/>
      <c r="J38" s="136" t="s">
        <v>7</v>
      </c>
      <c r="K38" s="137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2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180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2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164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1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84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2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169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2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180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0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1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91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1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100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0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0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0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10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2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134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2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180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0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0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0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1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2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170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0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0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24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1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112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1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77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1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111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2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179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1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40" t="s">
        <v>1</v>
      </c>
      <c r="C2" s="141"/>
      <c r="D2" s="141"/>
      <c r="E2" s="141"/>
      <c r="F2" s="141"/>
      <c r="G2" s="141"/>
      <c r="H2" s="142"/>
      <c r="J2" s="140" t="s">
        <v>30</v>
      </c>
      <c r="K2" s="141"/>
      <c r="L2" s="141"/>
      <c r="M2" s="141"/>
      <c r="N2" s="141"/>
      <c r="O2" s="141"/>
      <c r="P2" s="142"/>
      <c r="R2" s="140" t="s">
        <v>31</v>
      </c>
      <c r="S2" s="141"/>
      <c r="T2" s="141"/>
      <c r="U2" s="141"/>
      <c r="V2" s="141"/>
      <c r="W2" s="141"/>
      <c r="X2" s="142"/>
      <c r="Z2" s="140" t="s">
        <v>32</v>
      </c>
      <c r="AA2" s="141"/>
      <c r="AB2" s="141"/>
      <c r="AC2" s="141"/>
      <c r="AD2" s="141"/>
      <c r="AE2" s="141"/>
      <c r="AF2" s="142"/>
      <c r="AH2" s="140" t="s">
        <v>33</v>
      </c>
      <c r="AI2" s="141"/>
      <c r="AJ2" s="141"/>
      <c r="AK2" s="141"/>
      <c r="AL2" s="141"/>
      <c r="AM2" s="141"/>
      <c r="AN2" s="142"/>
      <c r="AP2" s="140" t="s">
        <v>34</v>
      </c>
      <c r="AQ2" s="141"/>
      <c r="AR2" s="141"/>
      <c r="AS2" s="141"/>
      <c r="AT2" s="141"/>
      <c r="AU2" s="141"/>
      <c r="AV2" s="142"/>
      <c r="AX2" s="140" t="s">
        <v>35</v>
      </c>
      <c r="AY2" s="141"/>
      <c r="AZ2" s="141"/>
      <c r="BA2" s="141"/>
      <c r="BB2" s="141"/>
      <c r="BC2" s="141"/>
      <c r="BD2" s="142"/>
      <c r="BF2" s="140" t="s">
        <v>36</v>
      </c>
      <c r="BG2" s="141"/>
      <c r="BH2" s="141"/>
      <c r="BI2" s="141"/>
      <c r="BJ2" s="141"/>
      <c r="BK2" s="141"/>
      <c r="BL2" s="142"/>
      <c r="BN2" s="140" t="s">
        <v>37</v>
      </c>
      <c r="BO2" s="141"/>
      <c r="BP2" s="141"/>
      <c r="BQ2" s="141"/>
      <c r="BR2" s="141"/>
      <c r="BS2" s="141"/>
      <c r="BT2" s="142"/>
      <c r="BV2" s="140" t="s">
        <v>38</v>
      </c>
      <c r="BW2" s="141"/>
      <c r="BX2" s="141"/>
      <c r="BY2" s="141"/>
      <c r="BZ2" s="141"/>
      <c r="CA2" s="141"/>
      <c r="CB2" s="142"/>
      <c r="CD2" s="140" t="s">
        <v>39</v>
      </c>
      <c r="CE2" s="141"/>
      <c r="CF2" s="141"/>
      <c r="CG2" s="141"/>
      <c r="CH2" s="141"/>
      <c r="CI2" s="141"/>
      <c r="CJ2" s="142"/>
      <c r="CL2" s="140" t="s">
        <v>40</v>
      </c>
      <c r="CM2" s="141"/>
      <c r="CN2" s="141"/>
      <c r="CO2" s="141"/>
      <c r="CP2" s="141"/>
      <c r="CQ2" s="141"/>
      <c r="CR2" s="142"/>
      <c r="CT2" s="140" t="s">
        <v>41</v>
      </c>
      <c r="CU2" s="141"/>
      <c r="CV2" s="141"/>
      <c r="CW2" s="141"/>
      <c r="CX2" s="141"/>
      <c r="CY2" s="141"/>
      <c r="CZ2" s="142"/>
      <c r="DB2" s="140" t="s">
        <v>45</v>
      </c>
      <c r="DC2" s="141"/>
      <c r="DD2" s="141"/>
      <c r="DE2" s="141"/>
      <c r="DF2" s="141"/>
      <c r="DG2" s="141"/>
      <c r="DH2" s="142"/>
      <c r="DJ2" s="140" t="s">
        <v>44</v>
      </c>
      <c r="DK2" s="141"/>
      <c r="DL2" s="141"/>
      <c r="DM2" s="141"/>
      <c r="DN2" s="141"/>
      <c r="DO2" s="141"/>
      <c r="DP2" s="142"/>
      <c r="DR2" s="140" t="s">
        <v>43</v>
      </c>
      <c r="DS2" s="141"/>
      <c r="DT2" s="141"/>
      <c r="DU2" s="141"/>
      <c r="DV2" s="141"/>
      <c r="DW2" s="141"/>
      <c r="DX2" s="142"/>
      <c r="DZ2" s="140" t="s">
        <v>42</v>
      </c>
      <c r="EA2" s="141"/>
      <c r="EB2" s="141"/>
      <c r="EC2" s="141"/>
      <c r="ED2" s="141"/>
      <c r="EE2" s="141"/>
      <c r="EF2" s="142"/>
    </row>
    <row r="3" spans="2:136" ht="19" x14ac:dyDescent="0.25">
      <c r="B3" s="134" t="s">
        <v>0</v>
      </c>
      <c r="C3" s="135"/>
      <c r="D3" s="135"/>
      <c r="E3" s="138" t="s">
        <v>4</v>
      </c>
      <c r="F3" s="138"/>
      <c r="G3" s="136" t="s">
        <v>7</v>
      </c>
      <c r="H3" s="137"/>
      <c r="J3" s="134" t="s">
        <v>0</v>
      </c>
      <c r="K3" s="135"/>
      <c r="L3" s="135"/>
      <c r="M3" s="138" t="s">
        <v>4</v>
      </c>
      <c r="N3" s="138"/>
      <c r="O3" s="136" t="s">
        <v>7</v>
      </c>
      <c r="P3" s="137"/>
      <c r="R3" s="134" t="s">
        <v>0</v>
      </c>
      <c r="S3" s="135"/>
      <c r="T3" s="135"/>
      <c r="U3" s="138" t="s">
        <v>4</v>
      </c>
      <c r="V3" s="138"/>
      <c r="W3" s="136" t="s">
        <v>7</v>
      </c>
      <c r="X3" s="137"/>
      <c r="Z3" s="134" t="s">
        <v>0</v>
      </c>
      <c r="AA3" s="135"/>
      <c r="AB3" s="135"/>
      <c r="AC3" s="138" t="s">
        <v>4</v>
      </c>
      <c r="AD3" s="138"/>
      <c r="AE3" s="136" t="s">
        <v>7</v>
      </c>
      <c r="AF3" s="137"/>
      <c r="AH3" s="134" t="s">
        <v>0</v>
      </c>
      <c r="AI3" s="135"/>
      <c r="AJ3" s="135"/>
      <c r="AK3" s="138" t="s">
        <v>4</v>
      </c>
      <c r="AL3" s="138"/>
      <c r="AM3" s="136" t="s">
        <v>7</v>
      </c>
      <c r="AN3" s="137"/>
      <c r="AP3" s="134" t="s">
        <v>0</v>
      </c>
      <c r="AQ3" s="135"/>
      <c r="AR3" s="135"/>
      <c r="AS3" s="138" t="s">
        <v>4</v>
      </c>
      <c r="AT3" s="138"/>
      <c r="AU3" s="136" t="s">
        <v>7</v>
      </c>
      <c r="AV3" s="137"/>
      <c r="AX3" s="134" t="s">
        <v>0</v>
      </c>
      <c r="AY3" s="135"/>
      <c r="AZ3" s="135"/>
      <c r="BA3" s="138" t="s">
        <v>4</v>
      </c>
      <c r="BB3" s="138"/>
      <c r="BC3" s="136" t="s">
        <v>7</v>
      </c>
      <c r="BD3" s="137"/>
      <c r="BF3" s="134" t="s">
        <v>0</v>
      </c>
      <c r="BG3" s="135"/>
      <c r="BH3" s="135"/>
      <c r="BI3" s="138" t="s">
        <v>4</v>
      </c>
      <c r="BJ3" s="138"/>
      <c r="BK3" s="136" t="s">
        <v>7</v>
      </c>
      <c r="BL3" s="137"/>
      <c r="BN3" s="134" t="s">
        <v>0</v>
      </c>
      <c r="BO3" s="135"/>
      <c r="BP3" s="135"/>
      <c r="BQ3" s="138" t="s">
        <v>4</v>
      </c>
      <c r="BR3" s="138"/>
      <c r="BS3" s="136" t="s">
        <v>7</v>
      </c>
      <c r="BT3" s="137"/>
      <c r="BV3" s="134" t="s">
        <v>0</v>
      </c>
      <c r="BW3" s="135"/>
      <c r="BX3" s="135"/>
      <c r="BY3" s="138" t="s">
        <v>4</v>
      </c>
      <c r="BZ3" s="138"/>
      <c r="CA3" s="136" t="s">
        <v>7</v>
      </c>
      <c r="CB3" s="137"/>
      <c r="CD3" s="134" t="s">
        <v>0</v>
      </c>
      <c r="CE3" s="135"/>
      <c r="CF3" s="135"/>
      <c r="CG3" s="138" t="s">
        <v>4</v>
      </c>
      <c r="CH3" s="138"/>
      <c r="CI3" s="136" t="s">
        <v>7</v>
      </c>
      <c r="CJ3" s="137"/>
      <c r="CL3" s="134" t="s">
        <v>0</v>
      </c>
      <c r="CM3" s="135"/>
      <c r="CN3" s="135"/>
      <c r="CO3" s="138" t="s">
        <v>4</v>
      </c>
      <c r="CP3" s="138"/>
      <c r="CQ3" s="136" t="s">
        <v>7</v>
      </c>
      <c r="CR3" s="137"/>
      <c r="CT3" s="134" t="s">
        <v>0</v>
      </c>
      <c r="CU3" s="135"/>
      <c r="CV3" s="135"/>
      <c r="CW3" s="138" t="s">
        <v>4</v>
      </c>
      <c r="CX3" s="138"/>
      <c r="CY3" s="136" t="s">
        <v>7</v>
      </c>
      <c r="CZ3" s="137"/>
      <c r="DB3" s="134" t="s">
        <v>0</v>
      </c>
      <c r="DC3" s="135"/>
      <c r="DD3" s="135"/>
      <c r="DE3" s="138" t="s">
        <v>4</v>
      </c>
      <c r="DF3" s="138"/>
      <c r="DG3" s="136" t="s">
        <v>7</v>
      </c>
      <c r="DH3" s="137"/>
      <c r="DJ3" s="134" t="s">
        <v>0</v>
      </c>
      <c r="DK3" s="135"/>
      <c r="DL3" s="135"/>
      <c r="DM3" s="138" t="s">
        <v>4</v>
      </c>
      <c r="DN3" s="138"/>
      <c r="DO3" s="136" t="s">
        <v>7</v>
      </c>
      <c r="DP3" s="137"/>
      <c r="DR3" s="134" t="s">
        <v>0</v>
      </c>
      <c r="DS3" s="135"/>
      <c r="DT3" s="135"/>
      <c r="DU3" s="138" t="s">
        <v>4</v>
      </c>
      <c r="DV3" s="138"/>
      <c r="DW3" s="136" t="s">
        <v>7</v>
      </c>
      <c r="DX3" s="137"/>
      <c r="DZ3" s="134" t="s">
        <v>0</v>
      </c>
      <c r="EA3" s="135"/>
      <c r="EB3" s="135"/>
      <c r="EC3" s="138" t="s">
        <v>4</v>
      </c>
      <c r="ED3" s="138"/>
      <c r="EE3" s="136" t="s">
        <v>7</v>
      </c>
      <c r="EF3" s="137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  <mergeCell ref="B3:D3"/>
    <mergeCell ref="E3:F3"/>
    <mergeCell ref="G3:H3"/>
    <mergeCell ref="J3:L3"/>
    <mergeCell ref="M3:N3"/>
    <mergeCell ref="CT2:CZ2"/>
    <mergeCell ref="DB2:DH2"/>
    <mergeCell ref="DJ2:DP2"/>
    <mergeCell ref="DR2:DX2"/>
    <mergeCell ref="DZ2:EF2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40" t="s">
        <v>47</v>
      </c>
      <c r="D39" s="141"/>
      <c r="E39" s="141"/>
      <c r="F39" s="141"/>
      <c r="G39" s="141"/>
      <c r="H39" s="141"/>
      <c r="I39" s="142"/>
    </row>
    <row r="40" spans="3:9" ht="19" x14ac:dyDescent="0.25">
      <c r="C40" s="134" t="s">
        <v>0</v>
      </c>
      <c r="D40" s="135"/>
      <c r="E40" s="135"/>
      <c r="F40" s="138" t="s">
        <v>4</v>
      </c>
      <c r="G40" s="138"/>
      <c r="H40" s="136" t="s">
        <v>7</v>
      </c>
      <c r="I40" s="137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2</v>
      </c>
      <c r="F3" s="6" t="s">
        <v>10</v>
      </c>
      <c r="G3" s="8">
        <f t="shared" ref="G3:G24" si="0">H42</f>
        <v>180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2</v>
      </c>
      <c r="F5" s="6" t="s">
        <v>12</v>
      </c>
      <c r="G5" s="8">
        <f t="shared" si="0"/>
        <v>164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84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2</v>
      </c>
      <c r="F8" s="6" t="s">
        <v>15</v>
      </c>
      <c r="G8" s="8">
        <f t="shared" si="0"/>
        <v>169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2</v>
      </c>
      <c r="F9" s="6" t="s">
        <v>16</v>
      </c>
      <c r="G9" s="8">
        <f t="shared" si="0"/>
        <v>180</v>
      </c>
      <c r="I9" s="6" t="s">
        <v>16</v>
      </c>
      <c r="J9" s="8">
        <f t="shared" si="1"/>
        <v>0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1</v>
      </c>
      <c r="F10" s="6" t="s">
        <v>17</v>
      </c>
      <c r="G10" s="8">
        <f t="shared" si="0"/>
        <v>91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100</v>
      </c>
      <c r="I11" s="6" t="s">
        <v>18</v>
      </c>
      <c r="J11" s="8">
        <f t="shared" si="1"/>
        <v>0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10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2</v>
      </c>
      <c r="F14" s="6" t="s">
        <v>21</v>
      </c>
      <c r="G14" s="8">
        <f t="shared" si="0"/>
        <v>134</v>
      </c>
      <c r="I14" s="6" t="s">
        <v>21</v>
      </c>
      <c r="J14" s="8">
        <f t="shared" si="1"/>
        <v>0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0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180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1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2</v>
      </c>
      <c r="F17" s="6" t="s">
        <v>24</v>
      </c>
      <c r="G17" s="8">
        <f t="shared" si="0"/>
        <v>170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1</v>
      </c>
      <c r="R17" s="6" t="s">
        <v>24</v>
      </c>
      <c r="S17" s="8">
        <f t="shared" si="4"/>
        <v>0</v>
      </c>
    </row>
    <row r="18" spans="3:19" ht="19" x14ac:dyDescent="0.25">
      <c r="C18" s="6" t="s">
        <v>25</v>
      </c>
      <c r="D18" s="8">
        <f t="shared" si="5"/>
        <v>0</v>
      </c>
      <c r="F18" s="6" t="s">
        <v>25</v>
      </c>
      <c r="G18" s="8">
        <f t="shared" si="0"/>
        <v>24</v>
      </c>
      <c r="I18" s="6" t="s">
        <v>25</v>
      </c>
      <c r="J18" s="8">
        <f t="shared" si="1"/>
        <v>0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0</v>
      </c>
    </row>
    <row r="19" spans="3:19" ht="19" x14ac:dyDescent="0.25">
      <c r="C19" s="6" t="s">
        <v>26</v>
      </c>
      <c r="D19" s="8">
        <f t="shared" si="5"/>
        <v>1</v>
      </c>
      <c r="F19" s="6" t="s">
        <v>26</v>
      </c>
      <c r="G19" s="8">
        <f t="shared" si="0"/>
        <v>112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1</v>
      </c>
    </row>
    <row r="20" spans="3:19" ht="19" x14ac:dyDescent="0.25">
      <c r="C20" s="6" t="s">
        <v>27</v>
      </c>
      <c r="D20" s="8">
        <f t="shared" si="5"/>
        <v>1</v>
      </c>
      <c r="F20" s="6" t="s">
        <v>27</v>
      </c>
      <c r="G20" s="8">
        <f t="shared" si="0"/>
        <v>77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0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1</v>
      </c>
      <c r="F21" s="6" t="s">
        <v>28</v>
      </c>
      <c r="G21" s="8">
        <f t="shared" si="0"/>
        <v>111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0</v>
      </c>
      <c r="R21" s="6" t="s">
        <v>28</v>
      </c>
      <c r="S21" s="8">
        <f t="shared" si="4"/>
        <v>0</v>
      </c>
    </row>
    <row r="22" spans="3:19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179</v>
      </c>
      <c r="I22" s="6" t="s">
        <v>29</v>
      </c>
      <c r="J22" s="8">
        <f t="shared" si="1"/>
        <v>1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43" t="s">
        <v>46</v>
      </c>
      <c r="G39" s="144"/>
      <c r="H39" s="144"/>
      <c r="I39" s="144"/>
      <c r="J39" s="144"/>
      <c r="K39" s="144"/>
      <c r="L39" s="145"/>
    </row>
    <row r="40" spans="6:12" ht="19" x14ac:dyDescent="0.25">
      <c r="F40" s="134" t="s">
        <v>0</v>
      </c>
      <c r="G40" s="135"/>
      <c r="H40" s="135"/>
      <c r="I40" s="138" t="s">
        <v>4</v>
      </c>
      <c r="J40" s="138"/>
      <c r="K40" s="136" t="s">
        <v>7</v>
      </c>
      <c r="L40" s="137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2</v>
      </c>
      <c r="H42" s="7">
        <f>'Estadisticas 1º Vuelta'!G40+'Estadisticas 2º Vuelta'!E42</f>
        <v>180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2</v>
      </c>
      <c r="H44" s="7">
        <f>'Estadisticas 1º Vuelta'!G42+'Estadisticas 2º Vuelta'!E44</f>
        <v>164</v>
      </c>
      <c r="I44" s="7">
        <f>'Estadisticas 1º Vuelta'!H42+'Estadisticas 2º Vuelta'!F44</f>
        <v>1</v>
      </c>
      <c r="J44" s="7">
        <f>'Estadisticas 1º Vuelta'!I42+'Estadisticas 2º Vuelta'!G44</f>
        <v>0</v>
      </c>
      <c r="K44" s="7">
        <f>'Estadisticas 1º Vuelta'!J42+'Estadisticas 2º Vuelta'!H44</f>
        <v>0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1</v>
      </c>
      <c r="H46" s="7">
        <f>'Estadisticas 1º Vuelta'!G44+'Estadisticas 2º Vuelta'!E46</f>
        <v>84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2</v>
      </c>
      <c r="H47" s="7">
        <f>'Estadisticas 1º Vuelta'!G45+'Estadisticas 2º Vuelta'!E47</f>
        <v>169</v>
      </c>
      <c r="I47" s="7">
        <f>'Estadisticas 1º Vuelta'!H45+'Estadisticas 2º Vuelta'!F47</f>
        <v>0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2</v>
      </c>
      <c r="H48" s="7">
        <f>'Estadisticas 1º Vuelta'!G46+'Estadisticas 2º Vuelta'!E48</f>
        <v>180</v>
      </c>
      <c r="I48" s="7">
        <f>'Estadisticas 1º Vuelta'!H46+'Estadisticas 2º Vuelta'!F48</f>
        <v>0</v>
      </c>
      <c r="J48" s="7">
        <f>'Estadisticas 1º Vuelta'!I46+'Estadisticas 2º Vuelta'!G48</f>
        <v>0</v>
      </c>
      <c r="K48" s="7">
        <f>'Estadisticas 1º Vuelta'!J46+'Estadisticas 2º Vuelta'!H48</f>
        <v>0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1</v>
      </c>
      <c r="H49" s="7">
        <f>'Estadisticas 1º Vuelta'!G47+'Estadisticas 2º Vuelta'!E49</f>
        <v>91</v>
      </c>
      <c r="I49" s="7">
        <f>'Estadisticas 1º Vuelta'!H47+'Estadisticas 2º Vuelta'!F49</f>
        <v>0</v>
      </c>
      <c r="J49" s="7">
        <f>'Estadisticas 1º Vuelta'!I47+'Estadisticas 2º Vuelta'!G49</f>
        <v>0</v>
      </c>
      <c r="K49" s="7">
        <f>'Estadisticas 1º Vuelta'!J47+'Estadisticas 2º Vuelta'!H49</f>
        <v>0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1</v>
      </c>
      <c r="H50" s="7">
        <f>'Estadisticas 1º Vuelta'!G48+'Estadisticas 2º Vuelta'!E50</f>
        <v>100</v>
      </c>
      <c r="I50" s="7">
        <f>'Estadisticas 1º Vuelta'!H48+'Estadisticas 2º Vuelta'!F50</f>
        <v>0</v>
      </c>
      <c r="J50" s="7">
        <f>'Estadisticas 1º Vuelta'!I48+'Estadisticas 2º Vuelta'!G50</f>
        <v>0</v>
      </c>
      <c r="K50" s="7">
        <f>'Estadisticas 1º Vuelta'!J48+'Estadisticas 2º Vuelta'!H50</f>
        <v>0</v>
      </c>
      <c r="L50" s="8">
        <f>'Estadisticas 1º Vuelta'!K48+'Estadisticas 2º Vuelta'!I50</f>
        <v>0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0</v>
      </c>
      <c r="H52" s="7">
        <f>'Estadisticas 1º Vuelta'!G49+'Estadisticas 2º Vuelta'!E52</f>
        <v>10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2</v>
      </c>
      <c r="H53" s="7">
        <f>'Estadisticas 1º Vuelta'!G50+'Estadisticas 2º Vuelta'!E53</f>
        <v>134</v>
      </c>
      <c r="I53" s="7">
        <f>'Estadisticas 1º Vuelta'!H50+'Estadisticas 2º Vuelta'!F53</f>
        <v>0</v>
      </c>
      <c r="J53" s="7">
        <f>'Estadisticas 1º Vuelta'!I50+'Estadisticas 2º Vuelta'!G53</f>
        <v>0</v>
      </c>
      <c r="K53" s="7">
        <f>'Estadisticas 1º Vuelta'!J50+'Estadisticas 2º Vuelta'!H53</f>
        <v>0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2</v>
      </c>
      <c r="H54" s="7">
        <f>'Estadisticas 1º Vuelta'!G51+'Estadisticas 2º Vuelta'!E54</f>
        <v>180</v>
      </c>
      <c r="I54" s="7">
        <f>'Estadisticas 1º Vuelta'!H51+'Estadisticas 2º Vuelta'!F54</f>
        <v>0</v>
      </c>
      <c r="J54" s="7">
        <f>'Estadisticas 1º Vuelta'!I51+'Estadisticas 2º Vuelta'!G54</f>
        <v>0</v>
      </c>
      <c r="K54" s="7">
        <f>'Estadisticas 1º Vuelta'!J51+'Estadisticas 2º Vuelta'!H54</f>
        <v>0</v>
      </c>
      <c r="L54" s="8">
        <f>'Estadisticas 1º Vuelta'!K51+'Estadisticas 2º Vuelta'!I54</f>
        <v>0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1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2</v>
      </c>
      <c r="H56" s="7">
        <f>'Estadisticas 1º Vuelta'!G53+'Estadisticas 2º Vuelta'!E56</f>
        <v>170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1</v>
      </c>
      <c r="L56" s="8">
        <f>'Estadisticas 1º Vuelta'!K53+'Estadisticas 2º Vuelta'!I56</f>
        <v>0</v>
      </c>
    </row>
    <row r="57" spans="6:12" ht="19" x14ac:dyDescent="0.25">
      <c r="F57" s="6" t="s">
        <v>25</v>
      </c>
      <c r="G57" s="7">
        <f>'Estadisticas 1º Vuelta'!F54+'Estadisticas 2º Vuelta'!D57</f>
        <v>0</v>
      </c>
      <c r="H57" s="7">
        <f>'Estadisticas 1º Vuelta'!G54+'Estadisticas 2º Vuelta'!E57</f>
        <v>24</v>
      </c>
      <c r="I57" s="7">
        <f>'Estadisticas 1º Vuelta'!H54+'Estadisticas 2º Vuelta'!F57</f>
        <v>0</v>
      </c>
      <c r="J57" s="7">
        <f>'Estadisticas 1º Vuelta'!I54+'Estadisticas 2º Vuelta'!G57</f>
        <v>0</v>
      </c>
      <c r="K57" s="7">
        <f>'Estadisticas 1º Vuelta'!J54+'Estadisticas 2º Vuelta'!H57</f>
        <v>0</v>
      </c>
      <c r="L57" s="8">
        <f>'Estadisticas 1º Vuelta'!K54+'Estadisticas 2º Vuelta'!I57</f>
        <v>0</v>
      </c>
    </row>
    <row r="58" spans="6:12" ht="19" x14ac:dyDescent="0.25">
      <c r="F58" s="6" t="s">
        <v>26</v>
      </c>
      <c r="G58" s="7">
        <f>'Estadisticas 1º Vuelta'!F55+'Estadisticas 2º Vuelta'!D58</f>
        <v>1</v>
      </c>
      <c r="H58" s="7">
        <f>'Estadisticas 1º Vuelta'!G55+'Estadisticas 2º Vuelta'!E58</f>
        <v>112</v>
      </c>
      <c r="I58" s="7">
        <f>'Estadisticas 1º Vuelta'!H55+'Estadisticas 2º Vuelta'!F58</f>
        <v>0</v>
      </c>
      <c r="J58" s="7">
        <f>'Estadisticas 1º Vuelta'!I55+'Estadisticas 2º Vuelta'!G58</f>
        <v>0</v>
      </c>
      <c r="K58" s="7">
        <f>'Estadisticas 1º Vuelta'!J55+'Estadisticas 2º Vuelta'!H58</f>
        <v>0</v>
      </c>
      <c r="L58" s="8">
        <f>'Estadisticas 1º Vuelta'!K55+'Estadisticas 2º Vuelta'!I58</f>
        <v>1</v>
      </c>
    </row>
    <row r="59" spans="6:12" ht="19" x14ac:dyDescent="0.25">
      <c r="F59" s="6" t="s">
        <v>27</v>
      </c>
      <c r="G59" s="7">
        <f>'Estadisticas 1º Vuelta'!F56+'Estadisticas 2º Vuelta'!D59</f>
        <v>1</v>
      </c>
      <c r="H59" s="7">
        <f>'Estadisticas 1º Vuelta'!G56+'Estadisticas 2º Vuelta'!E59</f>
        <v>77</v>
      </c>
      <c r="I59" s="7">
        <f>'Estadisticas 1º Vuelta'!H56+'Estadisticas 2º Vuelta'!F59</f>
        <v>0</v>
      </c>
      <c r="J59" s="7">
        <f>'Estadisticas 1º Vuelta'!I56+'Estadisticas 2º Vuelta'!G59</f>
        <v>1</v>
      </c>
      <c r="K59" s="7">
        <f>'Estadisticas 1º Vuelta'!J56+'Estadisticas 2º Vuelta'!H59</f>
        <v>0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1</v>
      </c>
      <c r="H60" s="7">
        <f>'Estadisticas 1º Vuelta'!G57+'Estadisticas 2º Vuelta'!E60</f>
        <v>111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0</v>
      </c>
      <c r="L60" s="8">
        <f>'Estadisticas 1º Vuelta'!K57+'Estadisticas 2º Vuelta'!I60</f>
        <v>0</v>
      </c>
    </row>
    <row r="61" spans="6:12" ht="19" x14ac:dyDescent="0.25">
      <c r="F61" s="6" t="s">
        <v>29</v>
      </c>
      <c r="G61" s="7">
        <f>'Estadisticas 1º Vuelta'!F58+'Estadisticas 2º Vuelta'!D61</f>
        <v>2</v>
      </c>
      <c r="H61" s="7">
        <f>'Estadisticas 1º Vuelta'!G58+'Estadisticas 2º Vuelta'!E61</f>
        <v>179</v>
      </c>
      <c r="I61" s="7">
        <f>'Estadisticas 1º Vuelta'!H58+'Estadisticas 2º Vuelta'!F61</f>
        <v>1</v>
      </c>
      <c r="J61" s="7">
        <f>'Estadisticas 1º Vuelta'!I58+'Estadisticas 2º Vuelta'!G61</f>
        <v>0</v>
      </c>
      <c r="K61" s="7">
        <f>'Estadisticas 1º Vuelta'!J58+'Estadisticas 2º Vuelta'!H61</f>
        <v>1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1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0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2023-09-20T10:45:02Z</dcterms:modified>
</cp:coreProperties>
</file>