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0" windowWidth="28800" windowHeight="1800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5" l="1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55" i="13"/>
  <c r="H20" i="13"/>
  <c r="N20" i="13"/>
  <c r="H21" i="13"/>
  <c r="N21" i="13"/>
  <c r="H22" i="13"/>
  <c r="N22" i="13"/>
  <c r="H23" i="13"/>
  <c r="N23" i="13"/>
  <c r="H24" i="13"/>
  <c r="N24" i="13"/>
  <c r="H25" i="13"/>
  <c r="N25" i="13"/>
  <c r="H26" i="13"/>
  <c r="N26" i="13"/>
  <c r="H27" i="13"/>
  <c r="N27" i="13"/>
  <c r="H28" i="13"/>
  <c r="N28" i="13"/>
  <c r="H29" i="13"/>
  <c r="N29" i="13"/>
  <c r="H30" i="13"/>
  <c r="N30" i="13"/>
  <c r="H31" i="13"/>
  <c r="N31" i="13"/>
  <c r="H32" i="13"/>
  <c r="N32" i="13"/>
  <c r="H33" i="13"/>
  <c r="N33" i="13"/>
  <c r="H34" i="13"/>
  <c r="N34" i="13"/>
  <c r="H35" i="13"/>
  <c r="N35" i="13"/>
  <c r="H36" i="13"/>
  <c r="N36" i="13"/>
  <c r="H37" i="13"/>
  <c r="N37" i="13"/>
  <c r="H38" i="13"/>
  <c r="N38" i="13"/>
  <c r="H39" i="13"/>
  <c r="N39" i="13"/>
  <c r="H40" i="13"/>
  <c r="N40" i="13"/>
  <c r="H41" i="13"/>
  <c r="N41" i="13"/>
  <c r="H42" i="13"/>
  <c r="N42" i="13"/>
  <c r="H43" i="13"/>
  <c r="N43" i="13"/>
  <c r="H44" i="13"/>
  <c r="N44" i="13"/>
  <c r="H45" i="13"/>
  <c r="N45" i="13"/>
  <c r="H46" i="13"/>
  <c r="N46" i="13"/>
  <c r="H47" i="13"/>
  <c r="N47" i="13"/>
  <c r="H48" i="13"/>
  <c r="N48" i="13"/>
  <c r="H49" i="13"/>
  <c r="N49" i="13"/>
  <c r="H50" i="13"/>
  <c r="N50" i="13"/>
  <c r="H51" i="13"/>
  <c r="N51" i="13"/>
  <c r="H52" i="13"/>
  <c r="N52" i="13"/>
  <c r="H53" i="13"/>
  <c r="N53" i="13"/>
  <c r="H54" i="13"/>
  <c r="N54" i="13"/>
  <c r="N55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H6" i="13"/>
  <c r="H18" i="13"/>
  <c r="C3" i="14"/>
  <c r="D3" i="14"/>
  <c r="I3" i="14"/>
  <c r="H14" i="13"/>
  <c r="H2" i="13"/>
  <c r="C2" i="14"/>
  <c r="D2" i="14"/>
  <c r="I2" i="14"/>
  <c r="H8" i="13"/>
  <c r="C4" i="14"/>
  <c r="D4" i="14"/>
  <c r="I4" i="14"/>
  <c r="H10" i="13"/>
  <c r="H12" i="13"/>
  <c r="C5" i="14"/>
  <c r="D5" i="14"/>
  <c r="I5" i="14"/>
  <c r="H19" i="13"/>
  <c r="H4" i="13"/>
  <c r="C6" i="14"/>
  <c r="D6" i="14"/>
  <c r="I6" i="14"/>
  <c r="H16" i="13"/>
  <c r="C7" i="14"/>
  <c r="D7" i="14"/>
  <c r="I7" i="14"/>
  <c r="H3" i="13"/>
  <c r="C8" i="14"/>
  <c r="D8" i="14"/>
  <c r="I8" i="14"/>
  <c r="H13" i="13"/>
  <c r="C9" i="14"/>
  <c r="D9" i="14"/>
  <c r="I9" i="14"/>
  <c r="H11" i="13"/>
  <c r="H9" i="13"/>
  <c r="C10" i="14"/>
  <c r="D10" i="14"/>
  <c r="I10" i="14"/>
  <c r="H5" i="13"/>
  <c r="H15" i="13"/>
  <c r="C11" i="14"/>
  <c r="D11" i="14"/>
  <c r="I11" i="14"/>
  <c r="H17" i="13"/>
  <c r="C12" i="14"/>
  <c r="D12" i="14"/>
  <c r="I12" i="14"/>
  <c r="C13" i="14"/>
  <c r="D13" i="14"/>
  <c r="I13" i="14"/>
  <c r="C14" i="14"/>
  <c r="D14" i="14"/>
  <c r="I14" i="14"/>
  <c r="C15" i="14"/>
  <c r="D15" i="14"/>
  <c r="I15" i="14"/>
  <c r="C16" i="14"/>
  <c r="D16" i="14"/>
  <c r="I16" i="14"/>
  <c r="C17" i="14"/>
  <c r="D17" i="14"/>
  <c r="I17" i="14"/>
  <c r="H7" i="13"/>
  <c r="C18" i="14"/>
  <c r="D18" i="14"/>
  <c r="I18" i="14"/>
  <c r="C19" i="14"/>
  <c r="D19" i="14"/>
  <c r="I19" i="14"/>
  <c r="J3" i="14"/>
  <c r="J2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3" i="14"/>
  <c r="M3" i="14"/>
  <c r="K13" i="14"/>
  <c r="K6" i="13"/>
  <c r="N3" i="14"/>
  <c r="P3" i="14"/>
  <c r="K2" i="14"/>
  <c r="K4" i="14"/>
  <c r="K5" i="14"/>
  <c r="K6" i="14"/>
  <c r="K7" i="14"/>
  <c r="K8" i="14"/>
  <c r="K9" i="14"/>
  <c r="K10" i="14"/>
  <c r="K11" i="14"/>
  <c r="K12" i="14"/>
  <c r="K14" i="14"/>
  <c r="K15" i="14"/>
  <c r="K16" i="14"/>
  <c r="K17" i="14"/>
  <c r="K18" i="14"/>
  <c r="K19" i="14"/>
  <c r="J2" i="13"/>
  <c r="M2" i="14"/>
  <c r="N2" i="14"/>
  <c r="P2" i="14"/>
  <c r="M4" i="14"/>
  <c r="J8" i="13"/>
  <c r="N4" i="14"/>
  <c r="P4" i="14"/>
  <c r="K10" i="13"/>
  <c r="M5" i="14"/>
  <c r="N5" i="14"/>
  <c r="P5" i="14"/>
  <c r="M6" i="14"/>
  <c r="J4" i="13"/>
  <c r="N6" i="14"/>
  <c r="P6" i="14"/>
  <c r="M7" i="14"/>
  <c r="N7" i="14"/>
  <c r="P7" i="14"/>
  <c r="M8" i="14"/>
  <c r="J3" i="13"/>
  <c r="N8" i="14"/>
  <c r="P8" i="14"/>
  <c r="M9" i="14"/>
  <c r="K4" i="13"/>
  <c r="N9" i="14"/>
  <c r="P9" i="14"/>
  <c r="J9" i="13"/>
  <c r="M10" i="14"/>
  <c r="N10" i="14"/>
  <c r="P10" i="14"/>
  <c r="M11" i="14"/>
  <c r="K5" i="13"/>
  <c r="N11" i="14"/>
  <c r="P11" i="14"/>
  <c r="M12" i="14"/>
  <c r="K3" i="13"/>
  <c r="N12" i="14"/>
  <c r="P12" i="14"/>
  <c r="M13" i="14"/>
  <c r="J6" i="13"/>
  <c r="N13" i="14"/>
  <c r="P13" i="14"/>
  <c r="M14" i="14"/>
  <c r="K8" i="13"/>
  <c r="N14" i="14"/>
  <c r="P14" i="14"/>
  <c r="M15" i="14"/>
  <c r="N15" i="14"/>
  <c r="P15" i="14"/>
  <c r="M16" i="14"/>
  <c r="N16" i="14"/>
  <c r="P16" i="14"/>
  <c r="M17" i="14"/>
  <c r="J5" i="13"/>
  <c r="N17" i="14"/>
  <c r="P17" i="14"/>
  <c r="M18" i="14"/>
  <c r="N18" i="14"/>
  <c r="P18" i="14"/>
  <c r="K7" i="13"/>
  <c r="M19" i="14"/>
  <c r="N19" i="14"/>
  <c r="P19" i="14"/>
  <c r="Q3" i="14"/>
  <c r="Q2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3" i="14"/>
  <c r="R13" i="14"/>
  <c r="N6" i="13"/>
  <c r="M18" i="13"/>
  <c r="U3" i="14"/>
  <c r="R4" i="14"/>
  <c r="N18" i="13"/>
  <c r="R14" i="14"/>
  <c r="M8" i="13"/>
  <c r="U4" i="14"/>
  <c r="R5" i="14"/>
  <c r="R16" i="14"/>
  <c r="N10" i="13"/>
  <c r="M12" i="13"/>
  <c r="U5" i="14"/>
  <c r="R6" i="14"/>
  <c r="N19" i="13"/>
  <c r="R9" i="14"/>
  <c r="M4" i="13"/>
  <c r="U6" i="14"/>
  <c r="R7" i="14"/>
  <c r="R2" i="14"/>
  <c r="N2" i="13"/>
  <c r="M16" i="13"/>
  <c r="U7" i="14"/>
  <c r="R8" i="14"/>
  <c r="N12" i="13"/>
  <c r="R12" i="14"/>
  <c r="M3" i="13"/>
  <c r="U8" i="14"/>
  <c r="N4" i="13"/>
  <c r="M13" i="13"/>
  <c r="U9" i="14"/>
  <c r="R10" i="14"/>
  <c r="N11" i="13"/>
  <c r="R15" i="14"/>
  <c r="M9" i="13"/>
  <c r="U10" i="14"/>
  <c r="R11" i="14"/>
  <c r="R17" i="14"/>
  <c r="N5" i="13"/>
  <c r="M15" i="13"/>
  <c r="U11" i="14"/>
  <c r="N3" i="13"/>
  <c r="M17" i="13"/>
  <c r="U12" i="14"/>
  <c r="N13" i="13"/>
  <c r="M6" i="13"/>
  <c r="U13" i="14"/>
  <c r="N8" i="13"/>
  <c r="M14" i="13"/>
  <c r="U14" i="14"/>
  <c r="N9" i="13"/>
  <c r="M19" i="13"/>
  <c r="U15" i="14"/>
  <c r="N16" i="13"/>
  <c r="M10" i="13"/>
  <c r="U16" i="14"/>
  <c r="N17" i="13"/>
  <c r="M5" i="13"/>
  <c r="U17" i="14"/>
  <c r="R18" i="14"/>
  <c r="N15" i="13"/>
  <c r="R19" i="14"/>
  <c r="M7" i="13"/>
  <c r="U18" i="14"/>
  <c r="N7" i="13"/>
  <c r="M11" i="13"/>
  <c r="U19" i="14"/>
  <c r="N14" i="13"/>
  <c r="M2" i="13"/>
  <c r="U2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K14" i="13"/>
  <c r="V2" i="14"/>
  <c r="K18" i="13"/>
  <c r="K19" i="13"/>
  <c r="K2" i="13"/>
  <c r="K12" i="13"/>
  <c r="K11" i="13"/>
  <c r="K13" i="13"/>
  <c r="K9" i="13"/>
  <c r="K16" i="13"/>
  <c r="K17" i="13"/>
  <c r="K15" i="13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2" i="15"/>
  <c r="I2" i="15"/>
  <c r="H2" i="15"/>
  <c r="E10" i="14"/>
  <c r="G2" i="15"/>
  <c r="F2" i="15"/>
  <c r="E2" i="15"/>
  <c r="E3" i="15"/>
  <c r="D2" i="15"/>
  <c r="C2" i="15"/>
  <c r="O2" i="14"/>
  <c r="J18" i="13"/>
  <c r="J13" i="13"/>
  <c r="J14" i="13"/>
  <c r="J19" i="13"/>
  <c r="J16" i="13"/>
  <c r="J11" i="13"/>
  <c r="B10" i="14"/>
  <c r="E2" i="14"/>
  <c r="B2" i="14"/>
  <c r="E7" i="14"/>
  <c r="B7" i="14"/>
  <c r="E19" i="14"/>
  <c r="B19" i="14"/>
  <c r="B2" i="15"/>
  <c r="J12" i="13"/>
  <c r="J15" i="13"/>
  <c r="J17" i="13"/>
  <c r="J7" i="13"/>
  <c r="J10" i="1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E3" i="14"/>
  <c r="B3" i="14"/>
  <c r="E15" i="14"/>
  <c r="B15" i="14"/>
  <c r="E17" i="14"/>
  <c r="B17" i="14"/>
  <c r="E11" i="14"/>
  <c r="B11" i="14"/>
  <c r="E18" i="14"/>
  <c r="B18" i="14"/>
  <c r="E13" i="14"/>
  <c r="B13" i="14"/>
  <c r="E5" i="14"/>
  <c r="B5" i="14"/>
  <c r="E8" i="14"/>
  <c r="B8" i="14"/>
  <c r="E4" i="14"/>
  <c r="B4" i="14"/>
  <c r="E16" i="14"/>
  <c r="B16" i="14"/>
  <c r="D19" i="15"/>
  <c r="E19" i="15"/>
  <c r="F19" i="15"/>
  <c r="G19" i="15"/>
  <c r="H19" i="15"/>
  <c r="I19" i="15"/>
  <c r="J19" i="15"/>
  <c r="C19" i="15"/>
  <c r="E12" i="14"/>
  <c r="B12" i="14"/>
  <c r="E6" i="14"/>
  <c r="B6" i="14"/>
  <c r="D18" i="15"/>
  <c r="E18" i="15"/>
  <c r="F18" i="15"/>
  <c r="G18" i="15"/>
  <c r="H18" i="15"/>
  <c r="I18" i="15"/>
  <c r="J18" i="15"/>
  <c r="C18" i="15"/>
  <c r="E14" i="14"/>
  <c r="B14" i="14"/>
  <c r="E9" i="14"/>
  <c r="B9" i="14"/>
  <c r="D17" i="15"/>
  <c r="E17" i="15"/>
  <c r="F17" i="15"/>
  <c r="G17" i="15"/>
  <c r="H17" i="15"/>
  <c r="I17" i="15"/>
  <c r="J17" i="15"/>
  <c r="C17" i="15"/>
  <c r="D16" i="15"/>
  <c r="E16" i="15"/>
  <c r="F16" i="15"/>
  <c r="G16" i="15"/>
  <c r="H16" i="15"/>
  <c r="I16" i="15"/>
  <c r="J16" i="15"/>
  <c r="C16" i="15"/>
  <c r="D15" i="15"/>
  <c r="E15" i="15"/>
  <c r="F15" i="15"/>
  <c r="G15" i="15"/>
  <c r="H15" i="15"/>
  <c r="I15" i="15"/>
  <c r="J15" i="15"/>
  <c r="C15" i="15"/>
  <c r="D14" i="15"/>
  <c r="E14" i="15"/>
  <c r="F14" i="15"/>
  <c r="G14" i="15"/>
  <c r="H14" i="15"/>
  <c r="I14" i="15"/>
  <c r="J14" i="15"/>
  <c r="C14" i="15"/>
  <c r="D13" i="15"/>
  <c r="E13" i="15"/>
  <c r="F13" i="15"/>
  <c r="G13" i="15"/>
  <c r="H13" i="15"/>
  <c r="I13" i="15"/>
  <c r="J13" i="15"/>
  <c r="C13" i="15"/>
  <c r="D12" i="15"/>
  <c r="E12" i="15"/>
  <c r="F12" i="15"/>
  <c r="G12" i="15"/>
  <c r="H12" i="15"/>
  <c r="I12" i="15"/>
  <c r="J12" i="15"/>
  <c r="C12" i="15"/>
  <c r="D11" i="15"/>
  <c r="E11" i="15"/>
  <c r="F11" i="15"/>
  <c r="G11" i="15"/>
  <c r="H11" i="15"/>
  <c r="I11" i="15"/>
  <c r="J11" i="15"/>
  <c r="C11" i="15"/>
  <c r="D10" i="15"/>
  <c r="E10" i="15"/>
  <c r="F10" i="15"/>
  <c r="G10" i="15"/>
  <c r="H10" i="15"/>
  <c r="I10" i="15"/>
  <c r="J10" i="15"/>
  <c r="C10" i="15"/>
  <c r="D9" i="15"/>
  <c r="E9" i="15"/>
  <c r="F9" i="15"/>
  <c r="G9" i="15"/>
  <c r="H9" i="15"/>
  <c r="I9" i="15"/>
  <c r="J9" i="15"/>
  <c r="C9" i="15"/>
  <c r="D8" i="15"/>
  <c r="E8" i="15"/>
  <c r="F8" i="15"/>
  <c r="G8" i="15"/>
  <c r="H8" i="15"/>
  <c r="I8" i="15"/>
  <c r="J8" i="15"/>
  <c r="C8" i="15"/>
  <c r="D7" i="15"/>
  <c r="E7" i="15"/>
  <c r="F7" i="15"/>
  <c r="G7" i="15"/>
  <c r="H7" i="15"/>
  <c r="I7" i="15"/>
  <c r="J7" i="15"/>
  <c r="C7" i="15"/>
  <c r="D6" i="15"/>
  <c r="E6" i="15"/>
  <c r="F6" i="15"/>
  <c r="G6" i="15"/>
  <c r="H6" i="15"/>
  <c r="I6" i="15"/>
  <c r="J6" i="15"/>
  <c r="C6" i="15"/>
  <c r="D5" i="15"/>
  <c r="E5" i="15"/>
  <c r="F5" i="15"/>
  <c r="G5" i="15"/>
  <c r="H5" i="15"/>
  <c r="I5" i="15"/>
  <c r="J5" i="15"/>
  <c r="C5" i="15"/>
  <c r="D4" i="15"/>
  <c r="E4" i="15"/>
  <c r="F4" i="15"/>
  <c r="G4" i="15"/>
  <c r="H4" i="15"/>
  <c r="I4" i="15"/>
  <c r="J4" i="15"/>
  <c r="C4" i="15"/>
  <c r="D3" i="15"/>
  <c r="F3" i="15"/>
  <c r="G3" i="15"/>
  <c r="H3" i="15"/>
  <c r="I3" i="15"/>
  <c r="J3" i="15"/>
  <c r="C3" i="15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<sst xmlns="http://schemas.openxmlformats.org/spreadsheetml/2006/main" count="2689" uniqueCount="184">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</sst>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02" t="s">
        <v>52</v>
      </c>
      <c r="D2" s="102"/>
      <c r="E2" s="102"/>
      <c r="F2" s="23" t="s">
        <v>53</v>
      </c>
      <c r="H2" s="24" t="s">
        <v>60</v>
      </c>
      <c r="I2" s="102" t="s">
        <v>59</v>
      </c>
      <c r="J2" s="102"/>
      <c r="K2" s="102"/>
      <c r="L2" s="34" t="s">
        <v>68</v>
      </c>
      <c r="N2" s="24" t="s">
        <v>70</v>
      </c>
      <c r="O2" s="102" t="s">
        <v>69</v>
      </c>
      <c r="P2" s="102"/>
      <c r="Q2" s="102"/>
      <c r="R2" s="35" t="s">
        <v>71</v>
      </c>
      <c r="T2" s="24" t="s">
        <v>84</v>
      </c>
      <c r="U2" s="102" t="s">
        <v>83</v>
      </c>
      <c r="V2" s="102"/>
      <c r="W2" s="102"/>
      <c r="X2" s="45" t="s">
        <v>85</v>
      </c>
    </row>
    <row r="3" spans="2:24" ht="20" thickBot="1" x14ac:dyDescent="0.3">
      <c r="B3" s="103" t="s">
        <v>0</v>
      </c>
      <c r="C3" s="104"/>
      <c r="D3" s="104"/>
      <c r="E3" s="105" t="s">
        <v>7</v>
      </c>
      <c r="F3" s="106"/>
      <c r="H3" s="103" t="s">
        <v>0</v>
      </c>
      <c r="I3" s="104"/>
      <c r="J3" s="104"/>
      <c r="K3" s="105" t="s">
        <v>7</v>
      </c>
      <c r="L3" s="106"/>
      <c r="N3" s="103" t="s">
        <v>0</v>
      </c>
      <c r="O3" s="104"/>
      <c r="P3" s="104"/>
      <c r="Q3" s="105" t="s">
        <v>7</v>
      </c>
      <c r="R3" s="106"/>
      <c r="T3" s="107" t="s">
        <v>0</v>
      </c>
      <c r="U3" s="108"/>
      <c r="V3" s="108"/>
      <c r="W3" s="109" t="s">
        <v>7</v>
      </c>
      <c r="X3" s="110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1"/>
  <sheetViews>
    <sheetView workbookViewId="0">
      <selection activeCell="B299" sqref="B299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78" t="s">
        <v>114</v>
      </c>
      <c r="C2" s="78">
        <v>1</v>
      </c>
      <c r="D2" s="91" t="s">
        <v>19</v>
      </c>
      <c r="E2" s="78">
        <v>2</v>
      </c>
      <c r="F2" s="79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Pos.15(4)</v>
      </c>
      <c r="K2" s="53" t="str">
        <f>IF(H2="Pendiente","-",INDEX('Equipos (cálculos)'!K$2:K$19,MATCH($F2,'Equipos (cálculos)'!$A$2:$A$19,0)))</f>
        <v>Pos.1(4)</v>
      </c>
      <c r="M2" t="str">
        <f>IF(H2="Pendiente","-",INDEX('Equipos (cálculos)'!R$2:R$19,MATCH($B2,'Equipos (cálculos)'!$A$2:$A$19,0)))</f>
        <v>Pos.15(4)</v>
      </c>
      <c r="N2" t="str">
        <f>IF(H2="Pendiente","-",INDEX('Equipos (cálculos)'!R$2:R$19,MATCH($F2,'Equipos (cálculos)'!$A$2:$A$19,0)))</f>
        <v>Pos.1(4)</v>
      </c>
    </row>
    <row r="3" spans="1:14" x14ac:dyDescent="0.2">
      <c r="A3" s="96">
        <v>1</v>
      </c>
      <c r="B3" s="80" t="s">
        <v>124</v>
      </c>
      <c r="C3" s="80">
        <v>1</v>
      </c>
      <c r="D3" s="92" t="s">
        <v>19</v>
      </c>
      <c r="E3" s="80">
        <v>1</v>
      </c>
      <c r="F3" s="81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Pos.5(10)</v>
      </c>
      <c r="K3" s="53" t="str">
        <f>IF(H3="Pendiente","-",INDEX('Equipos (cálculos)'!K$2:K$19,MATCH($F3,'Equipos (cálculos)'!$A$2:$A$19,0)))</f>
        <v>Pos.5(10)</v>
      </c>
      <c r="M3" t="str">
        <f>IF(H3="Pendiente","-",INDEX('Equipos (cálculos)'!R$2:R$19,MATCH($B3,'Equipos (cálculos)'!$A$2:$A$19,0)))</f>
        <v>Pos.5(10)</v>
      </c>
      <c r="N3" t="str">
        <f>IF(H3="Pendiente","-",INDEX('Equipos (cálculos)'!R$2:R$19,MATCH($F3,'Equipos (cálculos)'!$A$2:$A$19,0)))</f>
        <v>Pos.5(10)</v>
      </c>
    </row>
    <row r="4" spans="1:14" x14ac:dyDescent="0.2">
      <c r="A4" s="96">
        <v>1</v>
      </c>
      <c r="B4" s="80" t="s">
        <v>125</v>
      </c>
      <c r="C4" s="80">
        <v>0</v>
      </c>
      <c r="D4" s="92" t="s">
        <v>19</v>
      </c>
      <c r="E4" s="80">
        <v>0</v>
      </c>
      <c r="F4" s="81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Pos.5(10)</v>
      </c>
      <c r="K4" s="53" t="str">
        <f>IF(H4="Pendiente","-",INDEX('Equipos (cálculos)'!K$2:K$19,MATCH($F4,'Equipos (cálculos)'!$A$2:$A$19,0)))</f>
        <v>Pos.5(10)</v>
      </c>
      <c r="M4" t="str">
        <f>IF(H4="Pendiente","-",INDEX('Equipos (cálculos)'!R$2:R$19,MATCH($B4,'Equipos (cálculos)'!$A$2:$A$19,0)))</f>
        <v>Pos.5(10)</v>
      </c>
      <c r="N4" t="str">
        <f>IF(H4="Pendiente","-",INDEX('Equipos (cálculos)'!R$2:R$19,MATCH($F4,'Equipos (cálculos)'!$A$2:$A$19,0)))</f>
        <v>Pos.5(10)</v>
      </c>
    </row>
    <row r="5" spans="1:14" x14ac:dyDescent="0.2">
      <c r="A5" s="96">
        <v>1</v>
      </c>
      <c r="B5" s="80" t="s">
        <v>126</v>
      </c>
      <c r="C5" s="80">
        <v>0</v>
      </c>
      <c r="D5" s="92" t="s">
        <v>19</v>
      </c>
      <c r="E5" s="80">
        <v>0</v>
      </c>
      <c r="F5" s="81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Pos.5(10)</v>
      </c>
      <c r="K5" s="53" t="str">
        <f>IF(H5="Pendiente","-",INDEX('Equipos (cálculos)'!K$2:K$19,MATCH($F5,'Equipos (cálculos)'!$A$2:$A$19,0)))</f>
        <v>Pos.5(10)</v>
      </c>
      <c r="M5" t="str">
        <f>IF(H5="Pendiente","-",INDEX('Equipos (cálculos)'!R$2:R$19,MATCH($B5,'Equipos (cálculos)'!$A$2:$A$19,0)))</f>
        <v>Pos.5(10)</v>
      </c>
      <c r="N5" t="str">
        <f>IF(H5="Pendiente","-",INDEX('Equipos (cálculos)'!R$2:R$19,MATCH($F5,'Equipos (cálculos)'!$A$2:$A$19,0)))</f>
        <v>Pos.5(10)</v>
      </c>
    </row>
    <row r="6" spans="1:14" x14ac:dyDescent="0.2">
      <c r="A6" s="96">
        <v>1</v>
      </c>
      <c r="B6" s="80" t="s">
        <v>127</v>
      </c>
      <c r="C6" s="80">
        <v>1</v>
      </c>
      <c r="D6" s="92" t="s">
        <v>19</v>
      </c>
      <c r="E6" s="80">
        <v>1</v>
      </c>
      <c r="F6" s="81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Pos.5(10)</v>
      </c>
      <c r="K6" s="53" t="str">
        <f>IF(H6="Pendiente","-",INDEX('Equipos (cálculos)'!K$2:K$19,MATCH($F6,'Equipos (cálculos)'!$A$2:$A$19,0)))</f>
        <v>Pos.5(10)</v>
      </c>
      <c r="M6" t="str">
        <f>IF(H6="Pendiente","-",INDEX('Equipos (cálculos)'!R$2:R$19,MATCH($B6,'Equipos (cálculos)'!$A$2:$A$19,0)))</f>
        <v>Pos.5(10)</v>
      </c>
      <c r="N6" t="str">
        <f>IF(H6="Pendiente","-",INDEX('Equipos (cálculos)'!R$2:R$19,MATCH($F6,'Equipos (cálculos)'!$A$2:$A$19,0)))</f>
        <v>Pos.5(10)</v>
      </c>
    </row>
    <row r="7" spans="1:14" x14ac:dyDescent="0.2">
      <c r="A7" s="96">
        <v>1</v>
      </c>
      <c r="B7" s="80" t="s">
        <v>128</v>
      </c>
      <c r="C7" s="80">
        <v>2</v>
      </c>
      <c r="D7" s="92" t="s">
        <v>19</v>
      </c>
      <c r="E7" s="80">
        <v>0</v>
      </c>
      <c r="F7" s="81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Pos.1(4)</v>
      </c>
      <c r="K7" s="53" t="str">
        <f>IF(H7="Pendiente","-",INDEX('Equipos (cálculos)'!K$2:K$19,MATCH($F7,'Equipos (cálculos)'!$A$2:$A$19,0)))</f>
        <v>Pos.15(4)</v>
      </c>
      <c r="M7" t="str">
        <f>IF(H7="Pendiente","-",INDEX('Equipos (cálculos)'!R$2:R$19,MATCH($B7,'Equipos (cálculos)'!$A$2:$A$19,0)))</f>
        <v>Pos.1(4)</v>
      </c>
      <c r="N7" t="str">
        <f>IF(H7="Pendiente","-",INDEX('Equipos (cálculos)'!R$2:R$19,MATCH($F7,'Equipos (cálculos)'!$A$2:$A$19,0)))</f>
        <v>Pos.15(4)</v>
      </c>
    </row>
    <row r="8" spans="1:14" x14ac:dyDescent="0.2">
      <c r="A8" s="96">
        <v>1</v>
      </c>
      <c r="B8" s="80" t="s">
        <v>129</v>
      </c>
      <c r="C8" s="80">
        <v>1</v>
      </c>
      <c r="D8" s="92" t="s">
        <v>19</v>
      </c>
      <c r="E8" s="80">
        <v>1</v>
      </c>
      <c r="F8" s="81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Pos.5(10)</v>
      </c>
      <c r="K8" s="53" t="str">
        <f>IF(H8="Pendiente","-",INDEX('Equipos (cálculos)'!K$2:K$19,MATCH($F8,'Equipos (cálculos)'!$A$2:$A$19,0)))</f>
        <v>Pos.5(10)</v>
      </c>
      <c r="M8" t="str">
        <f>IF(H8="Pendiente","-",INDEX('Equipos (cálculos)'!R$2:R$19,MATCH($B8,'Equipos (cálculos)'!$A$2:$A$19,0)))</f>
        <v>Pos.5(10)</v>
      </c>
      <c r="N8" t="str">
        <f>IF(H8="Pendiente","-",INDEX('Equipos (cálculos)'!R$2:R$19,MATCH($F8,'Equipos (cálculos)'!$A$2:$A$19,0)))</f>
        <v>Pos.5(10)</v>
      </c>
    </row>
    <row r="9" spans="1:14" x14ac:dyDescent="0.2">
      <c r="A9" s="96">
        <v>1</v>
      </c>
      <c r="B9" s="80" t="s">
        <v>130</v>
      </c>
      <c r="C9" s="80">
        <v>0</v>
      </c>
      <c r="D9" s="92" t="s">
        <v>19</v>
      </c>
      <c r="E9" s="80">
        <v>4</v>
      </c>
      <c r="F9" s="81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Pos.15(4)</v>
      </c>
      <c r="K9" s="53" t="str">
        <f>IF(H9="Pendiente","-",INDEX('Equipos (cálculos)'!K$2:K$19,MATCH($F9,'Equipos (cálculos)'!$A$2:$A$19,0)))</f>
        <v>Pos.1(4)</v>
      </c>
      <c r="M9" t="str">
        <f>IF(H9="Pendiente","-",INDEX('Equipos (cálculos)'!R$2:R$19,MATCH($B9,'Equipos (cálculos)'!$A$2:$A$19,0)))</f>
        <v>Pos.15(4)</v>
      </c>
      <c r="N9" t="str">
        <f>IF(H9="Pendiente","-",INDEX('Equipos (cálculos)'!R$2:R$19,MATCH($F9,'Equipos (cálculos)'!$A$2:$A$19,0)))</f>
        <v>Pos.1(4)</v>
      </c>
    </row>
    <row r="10" spans="1:14" ht="17" thickBot="1" x14ac:dyDescent="0.25">
      <c r="A10" s="97">
        <v>1</v>
      </c>
      <c r="B10" s="82" t="s">
        <v>131</v>
      </c>
      <c r="C10" s="82">
        <v>1</v>
      </c>
      <c r="D10" s="93" t="s">
        <v>19</v>
      </c>
      <c r="E10" s="82">
        <v>0</v>
      </c>
      <c r="F10" s="83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Pos.1(4)</v>
      </c>
      <c r="K10" s="53" t="str">
        <f>IF(H10="Pendiente","-",INDEX('Equipos (cálculos)'!K$2:K$19,MATCH($F10,'Equipos (cálculos)'!$A$2:$A$19,0)))</f>
        <v>Pos.15(4)</v>
      </c>
      <c r="M10" t="str">
        <f>IF(H10="Pendiente","-",INDEX('Equipos (cálculos)'!R$2:R$19,MATCH($B10,'Equipos (cálculos)'!$A$2:$A$19,0)))</f>
        <v>Pos.1(4)</v>
      </c>
      <c r="N10" t="str">
        <f>IF(H10="Pendiente","-",INDEX('Equipos (cálculos)'!R$2:R$19,MATCH($F10,'Equipos (cálculos)'!$A$2:$A$19,0)))</f>
        <v>Pos.15(4)</v>
      </c>
    </row>
    <row r="11" spans="1:14" x14ac:dyDescent="0.2">
      <c r="A11" s="95">
        <v>2</v>
      </c>
      <c r="B11" s="85" t="s">
        <v>122</v>
      </c>
      <c r="C11" s="85"/>
      <c r="D11" s="91" t="s">
        <v>19</v>
      </c>
      <c r="E11" s="85"/>
      <c r="F11" s="86" t="s">
        <v>128</v>
      </c>
      <c r="H11" t="str">
        <f t="shared" si="0"/>
        <v>Pendiente</v>
      </c>
      <c r="J11" s="53" t="str">
        <f>IF(H11="Pendiente","-",INDEX('Equipos (cálculos)'!K$2:K$19,MATCH($B11,'Equipos (cálculos)'!$A$2:$A$19,0)))</f>
        <v>-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-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87" t="s">
        <v>116</v>
      </c>
      <c r="C12" s="87"/>
      <c r="D12" s="92" t="s">
        <v>19</v>
      </c>
      <c r="E12" s="87"/>
      <c r="F12" s="88" t="s">
        <v>131</v>
      </c>
      <c r="H12" t="str">
        <f t="shared" si="0"/>
        <v>Pendiente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87" t="s">
        <v>119</v>
      </c>
      <c r="C13" s="87"/>
      <c r="D13" s="92" t="s">
        <v>19</v>
      </c>
      <c r="E13" s="87"/>
      <c r="F13" s="88" t="s">
        <v>125</v>
      </c>
      <c r="H13" t="str">
        <f t="shared" si="0"/>
        <v>Pendiente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87" t="s">
        <v>115</v>
      </c>
      <c r="C14" s="87"/>
      <c r="D14" s="92" t="s">
        <v>19</v>
      </c>
      <c r="E14" s="87"/>
      <c r="F14" s="88" t="s">
        <v>129</v>
      </c>
      <c r="H14" t="str">
        <f t="shared" si="0"/>
        <v>Pendiente</v>
      </c>
      <c r="J14" s="53" t="str">
        <f>IF(H14="Pendiente","-",INDEX('Equipos (cálculos)'!K$2:K$19,MATCH($B14,'Equipos (cálculos)'!$A$2:$A$19,0)))</f>
        <v>-</v>
      </c>
      <c r="K14" s="53" t="str">
        <f>IF(H14="Pendiente","-",INDEX('Equipos (cálculos)'!K$2:K$19,MATCH($F14,'Equipos (cálculos)'!$A$2:$A$19,0)))</f>
        <v>-</v>
      </c>
      <c r="M14" t="str">
        <f>IF(H14="Pendiente","-",INDEX('Equipos (cálculos)'!R$2:R$19,MATCH($B14,'Equipos (cálculos)'!$A$2:$A$19,0)))</f>
        <v>-</v>
      </c>
      <c r="N14" t="str">
        <f>IF(H14="Pendiente","-",INDEX('Equipos (cálculos)'!R$2:R$19,MATCH($F14,'Equipos (cálculos)'!$A$2:$A$19,0)))</f>
        <v>-</v>
      </c>
    </row>
    <row r="15" spans="1:14" x14ac:dyDescent="0.2">
      <c r="A15" s="96">
        <v>2</v>
      </c>
      <c r="B15" s="87" t="s">
        <v>120</v>
      </c>
      <c r="C15" s="87"/>
      <c r="D15" s="92" t="s">
        <v>19</v>
      </c>
      <c r="E15" s="87"/>
      <c r="F15" s="88" t="s">
        <v>126</v>
      </c>
      <c r="H15" t="str">
        <f t="shared" si="0"/>
        <v>Pendiente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-</v>
      </c>
    </row>
    <row r="16" spans="1:14" x14ac:dyDescent="0.2">
      <c r="A16" s="96">
        <v>2</v>
      </c>
      <c r="B16" s="87" t="s">
        <v>123</v>
      </c>
      <c r="C16" s="87"/>
      <c r="D16" s="92" t="s">
        <v>19</v>
      </c>
      <c r="E16" s="87"/>
      <c r="F16" s="88" t="s">
        <v>114</v>
      </c>
      <c r="H16" t="str">
        <f t="shared" si="0"/>
        <v>Pendiente</v>
      </c>
      <c r="J16" s="53" t="str">
        <f>IF(H16="Pendiente","-",INDEX('Equipos (cálculos)'!K$2:K$19,MATCH($B16,'Equipos (cálculos)'!$A$2:$A$19,0)))</f>
        <v>-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-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87" t="s">
        <v>118</v>
      </c>
      <c r="C17" s="87"/>
      <c r="D17" s="92" t="s">
        <v>19</v>
      </c>
      <c r="E17" s="87"/>
      <c r="F17" s="88" t="s">
        <v>124</v>
      </c>
      <c r="H17" t="str">
        <f t="shared" si="0"/>
        <v>Pendiente</v>
      </c>
      <c r="J17" s="53" t="str">
        <f>IF(H17="Pendiente","-",INDEX('Equipos (cálculos)'!K$2:K$19,MATCH($B17,'Equipos (cálculos)'!$A$2:$A$19,0)))</f>
        <v>-</v>
      </c>
      <c r="K17" s="53" t="str">
        <f>IF(H17="Pendiente","-",INDEX('Equipos (cálculos)'!K$2:K$19,MATCH($F17,'Equipos (cálculos)'!$A$2:$A$19,0)))</f>
        <v>-</v>
      </c>
      <c r="M17" t="str">
        <f>IF(H17="Pendiente","-",INDEX('Equipos (cálculos)'!R$2:R$19,MATCH($B17,'Equipos (cálculos)'!$A$2:$A$19,0)))</f>
        <v>-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87" t="s">
        <v>121</v>
      </c>
      <c r="C18" s="87"/>
      <c r="D18" s="92" t="s">
        <v>19</v>
      </c>
      <c r="E18" s="87"/>
      <c r="F18" s="88" t="s">
        <v>127</v>
      </c>
      <c r="H18" t="str">
        <f t="shared" si="0"/>
        <v>Pendiente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89" t="s">
        <v>117</v>
      </c>
      <c r="C19" s="89"/>
      <c r="D19" s="93" t="s">
        <v>19</v>
      </c>
      <c r="E19" s="89"/>
      <c r="F19" s="90" t="s">
        <v>130</v>
      </c>
      <c r="H19" t="str">
        <f t="shared" si="0"/>
        <v>Pendiente</v>
      </c>
      <c r="J19" s="53" t="str">
        <f>IF(H19="Pendiente","-",INDEX('Equipos (cálculos)'!K$2:K$19,MATCH($B19,'Equipos (cálculos)'!$A$2:$A$19,0)))</f>
        <v>-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78" t="s">
        <v>114</v>
      </c>
      <c r="C20" s="78"/>
      <c r="D20" s="91" t="s">
        <v>19</v>
      </c>
      <c r="E20" s="78"/>
      <c r="F20" s="79" t="s">
        <v>116</v>
      </c>
      <c r="H20" t="str">
        <f t="shared" si="0"/>
        <v>Pendiente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80" t="s">
        <v>115</v>
      </c>
      <c r="C21" s="80"/>
      <c r="D21" s="92" t="s">
        <v>19</v>
      </c>
      <c r="E21" s="80"/>
      <c r="F21" s="81" t="s">
        <v>123</v>
      </c>
      <c r="H21" t="str">
        <f t="shared" si="0"/>
        <v>Pendiente</v>
      </c>
      <c r="J21" s="53" t="str">
        <f>IF(H21="Pendiente","-",INDEX('Equipos (cálculos)'!K$2:K$19,MATCH($B21,'Equipos (cálculos)'!$A$2:$A$19,0)))</f>
        <v>-</v>
      </c>
      <c r="K21" s="53" t="str">
        <f>IF(H21="Pendiente","-",INDEX('Equipos (cálculos)'!K$2:K$19,MATCH($F21,'Equipos (cálculos)'!$A$2:$A$19,0)))</f>
        <v>-</v>
      </c>
      <c r="M21" t="str">
        <f>IF(H21="Pendiente","-",INDEX('Equipos (cálculos)'!R$2:R$19,MATCH($B21,'Equipos (cálculos)'!$A$2:$A$19,0)))</f>
        <v>-</v>
      </c>
      <c r="N21" t="str">
        <f>IF(H21="Pendiente","-",INDEX('Equipos (cálculos)'!R$2:R$19,MATCH($F21,'Equipos (cálculos)'!$A$2:$A$19,0)))</f>
        <v>-</v>
      </c>
    </row>
    <row r="22" spans="1:14" x14ac:dyDescent="0.2">
      <c r="A22" s="96">
        <v>3</v>
      </c>
      <c r="B22" s="80" t="s">
        <v>124</v>
      </c>
      <c r="C22" s="80"/>
      <c r="D22" s="92" t="s">
        <v>19</v>
      </c>
      <c r="E22" s="80"/>
      <c r="F22" s="81" t="s">
        <v>120</v>
      </c>
      <c r="H22" t="str">
        <f t="shared" si="0"/>
        <v>Pendiente</v>
      </c>
      <c r="J22" s="53" t="str">
        <f>IF(H22="Pendiente","-",INDEX('Equipos (cálculos)'!K$2:K$19,MATCH($B22,'Equipos (cálculos)'!$A$2:$A$19,0)))</f>
        <v>-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80" t="s">
        <v>126</v>
      </c>
      <c r="C23" s="80"/>
      <c r="D23" s="92" t="s">
        <v>19</v>
      </c>
      <c r="E23" s="80"/>
      <c r="F23" s="81" t="s">
        <v>122</v>
      </c>
      <c r="H23" t="str">
        <f t="shared" si="0"/>
        <v>Pendiente</v>
      </c>
      <c r="J23" s="53" t="str">
        <f>IF(H23="Pendiente","-",INDEX('Equipos (cálculos)'!K$2:K$19,MATCH($B23,'Equipos (cálculos)'!$A$2:$A$19,0)))</f>
        <v>-</v>
      </c>
      <c r="K23" s="53" t="str">
        <f>IF(H23="Pendiente","-",INDEX('Equipos (cálculos)'!K$2:K$19,MATCH($F23,'Equipos (cálculos)'!$A$2:$A$19,0)))</f>
        <v>-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-</v>
      </c>
    </row>
    <row r="24" spans="1:14" x14ac:dyDescent="0.2">
      <c r="A24" s="96">
        <v>3</v>
      </c>
      <c r="B24" s="80" t="s">
        <v>128</v>
      </c>
      <c r="C24" s="80"/>
      <c r="D24" s="92" t="s">
        <v>19</v>
      </c>
      <c r="E24" s="80"/>
      <c r="F24" s="81" t="s">
        <v>117</v>
      </c>
      <c r="H24" t="str">
        <f t="shared" si="0"/>
        <v>Pendiente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-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80" t="s">
        <v>130</v>
      </c>
      <c r="C25" s="80"/>
      <c r="D25" s="92" t="s">
        <v>19</v>
      </c>
      <c r="E25" s="80"/>
      <c r="F25" s="81" t="s">
        <v>119</v>
      </c>
      <c r="H25" t="str">
        <f t="shared" si="0"/>
        <v>Pendiente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80" t="s">
        <v>125</v>
      </c>
      <c r="C26" s="80"/>
      <c r="D26" s="92" t="s">
        <v>19</v>
      </c>
      <c r="E26" s="80"/>
      <c r="F26" s="81" t="s">
        <v>121</v>
      </c>
      <c r="H26" t="str">
        <f t="shared" si="0"/>
        <v>Pendiente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80" t="s">
        <v>129</v>
      </c>
      <c r="C27" s="80"/>
      <c r="D27" s="92" t="s">
        <v>19</v>
      </c>
      <c r="E27" s="80"/>
      <c r="F27" s="81" t="s">
        <v>127</v>
      </c>
      <c r="H27" t="str">
        <f t="shared" si="0"/>
        <v>Pendiente</v>
      </c>
      <c r="J27" s="53" t="str">
        <f>IF(H27="Pendiente","-",INDEX('Equipos (cálculos)'!K$2:K$19,MATCH($B27,'Equipos (cálculos)'!$A$2:$A$19,0)))</f>
        <v>-</v>
      </c>
      <c r="K27" s="53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-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82" t="s">
        <v>131</v>
      </c>
      <c r="C28" s="82"/>
      <c r="D28" s="93" t="s">
        <v>19</v>
      </c>
      <c r="E28" s="82"/>
      <c r="F28" s="83" t="s">
        <v>118</v>
      </c>
      <c r="H28" t="str">
        <f t="shared" si="0"/>
        <v>Pendiente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-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-</v>
      </c>
    </row>
    <row r="29" spans="1:14" x14ac:dyDescent="0.2">
      <c r="A29" s="95">
        <v>4</v>
      </c>
      <c r="B29" s="78" t="s">
        <v>123</v>
      </c>
      <c r="C29" s="78"/>
      <c r="D29" s="91" t="s">
        <v>19</v>
      </c>
      <c r="E29" s="78"/>
      <c r="F29" s="79" t="s">
        <v>129</v>
      </c>
      <c r="H29" t="str">
        <f t="shared" si="0"/>
        <v>Pendiente</v>
      </c>
      <c r="J29" s="53" t="str">
        <f>IF(H29="Pendiente","-",INDEX('Equipos (cálculos)'!K$2:K$19,MATCH($B29,'Equipos (cálculos)'!$A$2:$A$19,0)))</f>
        <v>-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80" t="s">
        <v>116</v>
      </c>
      <c r="C30" s="80"/>
      <c r="D30" s="92" t="s">
        <v>19</v>
      </c>
      <c r="E30" s="80"/>
      <c r="F30" s="81" t="s">
        <v>115</v>
      </c>
      <c r="H30" t="str">
        <f t="shared" si="0"/>
        <v>Pendiente</v>
      </c>
      <c r="J30" s="53" t="str">
        <f>IF(H30="Pendiente","-",INDEX('Equipos (cálculos)'!K$2:K$19,MATCH($B30,'Equipos (cálculos)'!$A$2:$A$19,0)))</f>
        <v>-</v>
      </c>
      <c r="K30" s="53" t="str">
        <f>IF(H30="Pendiente","-",INDEX('Equipos (cálculos)'!K$2:K$19,MATCH($F30,'Equipos (cálculos)'!$A$2:$A$19,0)))</f>
        <v>-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-</v>
      </c>
    </row>
    <row r="31" spans="1:14" x14ac:dyDescent="0.2">
      <c r="A31" s="96">
        <v>4</v>
      </c>
      <c r="B31" s="80" t="s">
        <v>118</v>
      </c>
      <c r="C31" s="80"/>
      <c r="D31" s="92" t="s">
        <v>19</v>
      </c>
      <c r="E31" s="80"/>
      <c r="F31" s="81" t="s">
        <v>114</v>
      </c>
      <c r="H31" t="str">
        <f t="shared" si="0"/>
        <v>Pendiente</v>
      </c>
      <c r="J31" s="53" t="str">
        <f>IF(H31="Pendiente","-",INDEX('Equipos (cálculos)'!K$2:K$19,MATCH($B31,'Equipos (cálculos)'!$A$2:$A$19,0)))</f>
        <v>-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-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80" t="s">
        <v>120</v>
      </c>
      <c r="C32" s="80"/>
      <c r="D32" s="92" t="s">
        <v>19</v>
      </c>
      <c r="E32" s="80"/>
      <c r="F32" s="81" t="s">
        <v>131</v>
      </c>
      <c r="H32" t="str">
        <f t="shared" si="0"/>
        <v>Pendiente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80" t="s">
        <v>122</v>
      </c>
      <c r="C33" s="80"/>
      <c r="D33" s="92" t="s">
        <v>19</v>
      </c>
      <c r="E33" s="80"/>
      <c r="F33" s="81" t="s">
        <v>124</v>
      </c>
      <c r="H33" t="str">
        <f t="shared" si="0"/>
        <v>Pendiente</v>
      </c>
      <c r="J33" s="53" t="str">
        <f>IF(H33="Pendiente","-",INDEX('Equipos (cálculos)'!K$2:K$19,MATCH($B33,'Equipos (cálculos)'!$A$2:$A$19,0)))</f>
        <v>-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80" t="s">
        <v>117</v>
      </c>
      <c r="C34" s="80"/>
      <c r="D34" s="92" t="s">
        <v>19</v>
      </c>
      <c r="E34" s="80"/>
      <c r="F34" s="81" t="s">
        <v>126</v>
      </c>
      <c r="H34" t="str">
        <f t="shared" si="0"/>
        <v>Pendiente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80" t="s">
        <v>119</v>
      </c>
      <c r="C35" s="80"/>
      <c r="D35" s="92" t="s">
        <v>19</v>
      </c>
      <c r="E35" s="80"/>
      <c r="F35" s="81" t="s">
        <v>128</v>
      </c>
      <c r="H35" t="str">
        <f t="shared" si="0"/>
        <v>Pendiente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80" t="s">
        <v>121</v>
      </c>
      <c r="C36" s="80"/>
      <c r="D36" s="92" t="s">
        <v>19</v>
      </c>
      <c r="E36" s="80"/>
      <c r="F36" s="81" t="s">
        <v>130</v>
      </c>
      <c r="H36" t="str">
        <f t="shared" si="0"/>
        <v>Pendiente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82" t="s">
        <v>127</v>
      </c>
      <c r="C37" s="82"/>
      <c r="D37" s="93" t="s">
        <v>19</v>
      </c>
      <c r="E37" s="82"/>
      <c r="F37" s="83" t="s">
        <v>125</v>
      </c>
      <c r="H37" t="str">
        <f>IF(OR(C37="",E37=""),"Pendiente",IF(C37&gt;E37,"Local",IF(E37&gt;C37,"Visitante",IF(C37=E37,"Empate"))))</f>
        <v>Pendiente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78" t="s">
        <v>123</v>
      </c>
      <c r="C38" s="78"/>
      <c r="D38" s="91" t="s">
        <v>19</v>
      </c>
      <c r="E38" s="78"/>
      <c r="F38" s="79" t="s">
        <v>116</v>
      </c>
      <c r="H38" t="str">
        <f t="shared" ref="H38:H54" si="1">IF(OR(C38="",E38=""),"Pendiente",IF(C38&gt;E38,"Local",IF(E38&gt;C38,"Visitante",IF(C38=E38,"Empate"))))</f>
        <v>Pendiente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80" t="s">
        <v>115</v>
      </c>
      <c r="C39" s="80"/>
      <c r="D39" s="92" t="s">
        <v>19</v>
      </c>
      <c r="E39" s="80"/>
      <c r="F39" s="81" t="s">
        <v>118</v>
      </c>
      <c r="H39" t="str">
        <f t="shared" si="1"/>
        <v>Pendiente</v>
      </c>
      <c r="J39" s="53" t="str">
        <f>IF(H39="Pendiente","-",INDEX('Equipos (cálculos)'!K$2:K$19,MATCH($B39,'Equipos (cálculos)'!$A$2:$A$19,0)))</f>
        <v>-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80" t="s">
        <v>114</v>
      </c>
      <c r="C40" s="80"/>
      <c r="D40" s="92" t="s">
        <v>19</v>
      </c>
      <c r="E40" s="80"/>
      <c r="F40" s="81" t="s">
        <v>120</v>
      </c>
      <c r="H40" t="str">
        <f t="shared" si="1"/>
        <v>Pendiente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/>
      <c r="D41" s="92" t="s">
        <v>19</v>
      </c>
      <c r="E41" s="80"/>
      <c r="F41" s="81" t="s">
        <v>122</v>
      </c>
      <c r="H41" t="str">
        <f t="shared" si="1"/>
        <v>Pendiente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80" t="s">
        <v>124</v>
      </c>
      <c r="C42" s="80"/>
      <c r="D42" s="92" t="s">
        <v>19</v>
      </c>
      <c r="E42" s="80"/>
      <c r="F42" s="81" t="s">
        <v>117</v>
      </c>
      <c r="H42" t="str">
        <f t="shared" si="1"/>
        <v>Pendiente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/>
      <c r="D43" s="92" t="s">
        <v>19</v>
      </c>
      <c r="E43" s="80"/>
      <c r="F43" s="81" t="s">
        <v>119</v>
      </c>
      <c r="H43" t="str">
        <f t="shared" si="1"/>
        <v>Pendiente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80" t="s">
        <v>128</v>
      </c>
      <c r="C44" s="80"/>
      <c r="D44" s="92" t="s">
        <v>19</v>
      </c>
      <c r="E44" s="80"/>
      <c r="F44" s="81" t="s">
        <v>121</v>
      </c>
      <c r="H44" t="str">
        <f t="shared" si="1"/>
        <v>Pendiente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/>
      <c r="D45" s="92" t="s">
        <v>19</v>
      </c>
      <c r="E45" s="80"/>
      <c r="F45" s="81" t="s">
        <v>127</v>
      </c>
      <c r="H45" t="str">
        <f t="shared" si="1"/>
        <v>Pendiente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/>
      <c r="D46" s="93" t="s">
        <v>19</v>
      </c>
      <c r="E46" s="82"/>
      <c r="F46" s="83" t="s">
        <v>125</v>
      </c>
      <c r="H46" t="str">
        <f t="shared" si="1"/>
        <v>Pendiente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/>
      <c r="C56" s="78"/>
      <c r="D56" s="91"/>
      <c r="E56" s="78"/>
      <c r="F56" s="79"/>
      <c r="H56" t="str">
        <f t="shared" ref="H56:H119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/>
      <c r="C57" s="80"/>
      <c r="D57" s="92"/>
      <c r="E57" s="80"/>
      <c r="F57" s="81"/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/>
      <c r="C58" s="80"/>
      <c r="D58" s="92"/>
      <c r="E58" s="80"/>
      <c r="F58" s="81"/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/>
      <c r="C59" s="80"/>
      <c r="D59" s="92"/>
      <c r="E59" s="80"/>
      <c r="F59" s="81"/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/>
      <c r="C60" s="80"/>
      <c r="D60" s="92"/>
      <c r="E60" s="80"/>
      <c r="F60" s="81"/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/>
      <c r="C61" s="80"/>
      <c r="D61" s="92"/>
      <c r="E61" s="80"/>
      <c r="F61" s="81"/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/>
      <c r="C62" s="80"/>
      <c r="D62" s="92"/>
      <c r="E62" s="80"/>
      <c r="F62" s="81"/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/>
      <c r="C63" s="80"/>
      <c r="D63" s="92"/>
      <c r="E63" s="80"/>
      <c r="F63" s="81"/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/>
      <c r="C64" s="82"/>
      <c r="D64" s="93"/>
      <c r="E64" s="82"/>
      <c r="F64" s="83"/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/>
      <c r="C65" s="78"/>
      <c r="D65" s="91"/>
      <c r="E65" s="78"/>
      <c r="F65" s="79"/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/>
      <c r="C66" s="80"/>
      <c r="D66" s="92"/>
      <c r="E66" s="80"/>
      <c r="F66" s="81"/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/>
      <c r="C67" s="80"/>
      <c r="D67" s="92"/>
      <c r="E67" s="80"/>
      <c r="F67" s="81"/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/>
      <c r="C68" s="80"/>
      <c r="D68" s="92"/>
      <c r="E68" s="80"/>
      <c r="F68" s="81"/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/>
      <c r="C69" s="80"/>
      <c r="D69" s="92"/>
      <c r="E69" s="80"/>
      <c r="F69" s="81"/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/>
      <c r="C70" s="80"/>
      <c r="D70" s="92"/>
      <c r="E70" s="80"/>
      <c r="F70" s="81"/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/>
      <c r="C71" s="80"/>
      <c r="D71" s="92"/>
      <c r="E71" s="80"/>
      <c r="F71" s="81"/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/>
      <c r="C72" s="80"/>
      <c r="D72" s="92"/>
      <c r="E72" s="80"/>
      <c r="F72" s="81"/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/>
      <c r="C73" s="82"/>
      <c r="D73" s="93"/>
      <c r="E73" s="82"/>
      <c r="F73" s="83"/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/>
      <c r="C74" s="78"/>
      <c r="D74" s="91"/>
      <c r="E74" s="78"/>
      <c r="F74" s="79"/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/>
      <c r="C75" s="80"/>
      <c r="D75" s="92"/>
      <c r="E75" s="80"/>
      <c r="F75" s="81"/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/>
      <c r="C76" s="80"/>
      <c r="D76" s="92"/>
      <c r="E76" s="80"/>
      <c r="F76" s="81"/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/>
      <c r="C77" s="80"/>
      <c r="D77" s="92"/>
      <c r="E77" s="80"/>
      <c r="F77" s="81"/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/>
      <c r="C78" s="80"/>
      <c r="D78" s="92"/>
      <c r="E78" s="80"/>
      <c r="F78" s="81"/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/>
      <c r="C79" s="80"/>
      <c r="D79" s="92"/>
      <c r="E79" s="80"/>
      <c r="F79" s="81"/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/>
      <c r="C80" s="80"/>
      <c r="D80" s="92"/>
      <c r="E80" s="80"/>
      <c r="F80" s="81"/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/>
      <c r="C81" s="80"/>
      <c r="D81" s="92"/>
      <c r="E81" s="80"/>
      <c r="F81" s="81"/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/>
      <c r="C82" s="82"/>
      <c r="D82" s="93"/>
      <c r="E82" s="82"/>
      <c r="F82" s="83"/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/>
      <c r="C83" s="78"/>
      <c r="D83" s="91"/>
      <c r="E83" s="78"/>
      <c r="F83" s="79"/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/>
      <c r="C84" s="80"/>
      <c r="D84" s="92"/>
      <c r="E84" s="80"/>
      <c r="F84" s="81"/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/>
      <c r="C85" s="80"/>
      <c r="D85" s="92"/>
      <c r="E85" s="80"/>
      <c r="F85" s="81"/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/>
      <c r="C86" s="80"/>
      <c r="D86" s="92"/>
      <c r="E86" s="80"/>
      <c r="F86" s="81"/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/>
      <c r="C87" s="80"/>
      <c r="D87" s="92"/>
      <c r="E87" s="80"/>
      <c r="F87" s="81"/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/>
      <c r="C88" s="80"/>
      <c r="D88" s="92"/>
      <c r="E88" s="80"/>
      <c r="F88" s="81"/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/>
      <c r="C89" s="80"/>
      <c r="D89" s="92"/>
      <c r="E89" s="80"/>
      <c r="F89" s="81"/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/>
      <c r="C90" s="80"/>
      <c r="D90" s="92"/>
      <c r="E90" s="80"/>
      <c r="F90" s="81"/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/>
      <c r="C91" s="82"/>
      <c r="D91" s="93"/>
      <c r="E91" s="82"/>
      <c r="F91" s="83"/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/>
      <c r="C92" s="78"/>
      <c r="D92" s="91"/>
      <c r="E92" s="78"/>
      <c r="F92" s="79"/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/>
      <c r="C93" s="80"/>
      <c r="D93" s="92"/>
      <c r="E93" s="80"/>
      <c r="F93" s="81"/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/>
      <c r="C94" s="80"/>
      <c r="D94" s="92"/>
      <c r="E94" s="80"/>
      <c r="F94" s="81"/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/>
      <c r="C95" s="80"/>
      <c r="D95" s="92"/>
      <c r="E95" s="80"/>
      <c r="F95" s="81"/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/>
      <c r="C96" s="80"/>
      <c r="D96" s="92"/>
      <c r="E96" s="80"/>
      <c r="F96" s="81"/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/>
      <c r="C97" s="80"/>
      <c r="D97" s="92"/>
      <c r="E97" s="80"/>
      <c r="F97" s="81"/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/>
      <c r="C98" s="80"/>
      <c r="D98" s="92"/>
      <c r="E98" s="80"/>
      <c r="F98" s="81"/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ht="17" thickBot="1" x14ac:dyDescent="0.25">
      <c r="A99" s="97">
        <v>11</v>
      </c>
      <c r="B99" s="82"/>
      <c r="C99" s="82"/>
      <c r="D99" s="93"/>
      <c r="E99" s="82"/>
      <c r="F99" s="83"/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x14ac:dyDescent="0.2">
      <c r="A100" s="95">
        <v>12</v>
      </c>
      <c r="B100" s="78"/>
      <c r="C100" s="78"/>
      <c r="D100" s="91"/>
      <c r="E100" s="78"/>
      <c r="F100" s="79"/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6">
        <v>12</v>
      </c>
      <c r="B101" s="80"/>
      <c r="C101" s="80"/>
      <c r="D101" s="92"/>
      <c r="E101" s="80"/>
      <c r="F101" s="81"/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80"/>
      <c r="C102" s="80"/>
      <c r="D102" s="92"/>
      <c r="E102" s="80"/>
      <c r="F102" s="81"/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80"/>
      <c r="C103" s="80"/>
      <c r="D103" s="92"/>
      <c r="E103" s="80"/>
      <c r="F103" s="81"/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80"/>
      <c r="C104" s="80"/>
      <c r="D104" s="92"/>
      <c r="E104" s="80"/>
      <c r="F104" s="81"/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80"/>
      <c r="C105" s="80"/>
      <c r="D105" s="92"/>
      <c r="E105" s="80"/>
      <c r="F105" s="81"/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80"/>
      <c r="C106" s="80"/>
      <c r="D106" s="92"/>
      <c r="E106" s="80"/>
      <c r="F106" s="81"/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80"/>
      <c r="C107" s="80"/>
      <c r="D107" s="92"/>
      <c r="E107" s="80"/>
      <c r="F107" s="81"/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ht="17" thickBot="1" x14ac:dyDescent="0.25">
      <c r="A108" s="97">
        <v>12</v>
      </c>
      <c r="B108" s="82"/>
      <c r="C108" s="82"/>
      <c r="D108" s="93"/>
      <c r="E108" s="82"/>
      <c r="F108" s="83"/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x14ac:dyDescent="0.2">
      <c r="A109" s="95">
        <v>13</v>
      </c>
      <c r="B109" s="78"/>
      <c r="C109" s="78"/>
      <c r="D109" s="91"/>
      <c r="E109" s="78"/>
      <c r="F109" s="79"/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6">
        <v>13</v>
      </c>
      <c r="B110" s="80"/>
      <c r="C110" s="80"/>
      <c r="D110" s="92"/>
      <c r="E110" s="80"/>
      <c r="F110" s="81"/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/>
      <c r="C111" s="80"/>
      <c r="D111" s="92"/>
      <c r="E111" s="80"/>
      <c r="F111" s="81"/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/>
      <c r="C112" s="80"/>
      <c r="D112" s="92"/>
      <c r="E112" s="80"/>
      <c r="F112" s="81"/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/>
      <c r="C113" s="80"/>
      <c r="D113" s="92"/>
      <c r="E113" s="80"/>
      <c r="F113" s="81"/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/>
      <c r="C114" s="80"/>
      <c r="D114" s="92"/>
      <c r="E114" s="80"/>
      <c r="F114" s="81"/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/>
      <c r="C115" s="80"/>
      <c r="D115" s="92"/>
      <c r="E115" s="80"/>
      <c r="F115" s="81"/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/>
      <c r="C116" s="80"/>
      <c r="D116" s="92"/>
      <c r="E116" s="80"/>
      <c r="F116" s="81"/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ht="17" thickBot="1" x14ac:dyDescent="0.25">
      <c r="A117" s="97">
        <v>13</v>
      </c>
      <c r="B117" s="82"/>
      <c r="C117" s="82"/>
      <c r="D117" s="93"/>
      <c r="E117" s="82"/>
      <c r="F117" s="83"/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x14ac:dyDescent="0.2">
      <c r="A118" s="95">
        <v>14</v>
      </c>
      <c r="B118" s="78"/>
      <c r="C118" s="78"/>
      <c r="D118" s="91"/>
      <c r="E118" s="78"/>
      <c r="F118" s="79"/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96">
        <v>14</v>
      </c>
      <c r="B119" s="80"/>
      <c r="C119" s="80"/>
      <c r="D119" s="92"/>
      <c r="E119" s="80"/>
      <c r="F119" s="81"/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6">
        <v>14</v>
      </c>
      <c r="B120" s="80"/>
      <c r="C120" s="80"/>
      <c r="D120" s="92"/>
      <c r="E120" s="80"/>
      <c r="F120" s="81"/>
      <c r="H120" t="str">
        <f t="shared" ref="H120:H171" si="3">IF(OR(C120="",E120=""),"Pendiente",IF(C120&gt;E120,"Local",IF(E120&gt;C120,"Visitante",IF(C120=E120,"Empate"))))</f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6">
        <v>14</v>
      </c>
      <c r="B121" s="80"/>
      <c r="C121" s="80"/>
      <c r="D121" s="92"/>
      <c r="E121" s="80"/>
      <c r="F121" s="81"/>
      <c r="H121" t="str">
        <f t="shared" si="3"/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6">
        <v>14</v>
      </c>
      <c r="B122" s="80"/>
      <c r="C122" s="80"/>
      <c r="D122" s="92"/>
      <c r="E122" s="80"/>
      <c r="F122" s="81"/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6">
        <v>14</v>
      </c>
      <c r="B123" s="80"/>
      <c r="C123" s="80"/>
      <c r="D123" s="92"/>
      <c r="E123" s="80"/>
      <c r="F123" s="81"/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6">
        <v>14</v>
      </c>
      <c r="B124" s="80"/>
      <c r="C124" s="80"/>
      <c r="D124" s="92"/>
      <c r="E124" s="80"/>
      <c r="F124" s="81"/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6">
        <v>14</v>
      </c>
      <c r="B125" s="80"/>
      <c r="C125" s="80"/>
      <c r="D125" s="92"/>
      <c r="E125" s="80"/>
      <c r="F125" s="81"/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ht="17" thickBot="1" x14ac:dyDescent="0.25">
      <c r="A126" s="97">
        <v>14</v>
      </c>
      <c r="B126" s="82"/>
      <c r="C126" s="82"/>
      <c r="D126" s="93"/>
      <c r="E126" s="82"/>
      <c r="F126" s="83"/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x14ac:dyDescent="0.2">
      <c r="A127" s="95">
        <v>15</v>
      </c>
      <c r="B127" s="78"/>
      <c r="C127" s="78"/>
      <c r="D127" s="91"/>
      <c r="E127" s="78"/>
      <c r="F127" s="79"/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6">
        <v>15</v>
      </c>
      <c r="B128" s="80"/>
      <c r="C128" s="80"/>
      <c r="D128" s="92"/>
      <c r="E128" s="80"/>
      <c r="F128" s="81"/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/>
      <c r="C129" s="80"/>
      <c r="D129" s="92"/>
      <c r="E129" s="80"/>
      <c r="F129" s="81"/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/>
      <c r="C130" s="80"/>
      <c r="D130" s="92"/>
      <c r="E130" s="80"/>
      <c r="F130" s="81"/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/>
      <c r="C131" s="80"/>
      <c r="D131" s="92"/>
      <c r="E131" s="80"/>
      <c r="F131" s="81"/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/>
      <c r="C132" s="80"/>
      <c r="D132" s="92"/>
      <c r="E132" s="80"/>
      <c r="F132" s="81"/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/>
      <c r="C133" s="80"/>
      <c r="D133" s="92"/>
      <c r="E133" s="80"/>
      <c r="F133" s="81"/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/>
      <c r="C134" s="80"/>
      <c r="D134" s="92"/>
      <c r="E134" s="80"/>
      <c r="F134" s="81"/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ht="17" thickBot="1" x14ac:dyDescent="0.25">
      <c r="A135" s="97">
        <v>15</v>
      </c>
      <c r="B135" s="82"/>
      <c r="C135" s="82"/>
      <c r="D135" s="93"/>
      <c r="E135" s="82"/>
      <c r="F135" s="83"/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x14ac:dyDescent="0.2">
      <c r="A136" s="95">
        <v>16</v>
      </c>
      <c r="B136" s="78"/>
      <c r="C136" s="78"/>
      <c r="D136" s="91"/>
      <c r="E136" s="78"/>
      <c r="F136" s="79"/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96">
        <v>16</v>
      </c>
      <c r="B137" s="80"/>
      <c r="C137" s="80"/>
      <c r="D137" s="92"/>
      <c r="E137" s="80"/>
      <c r="F137" s="81"/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6">
        <v>16</v>
      </c>
      <c r="B138" s="80"/>
      <c r="C138" s="80"/>
      <c r="D138" s="92"/>
      <c r="E138" s="80"/>
      <c r="F138" s="81"/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6">
        <v>16</v>
      </c>
      <c r="B139" s="80"/>
      <c r="C139" s="80"/>
      <c r="D139" s="92"/>
      <c r="E139" s="80"/>
      <c r="F139" s="81"/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6">
        <v>16</v>
      </c>
      <c r="B140" s="80"/>
      <c r="C140" s="80"/>
      <c r="D140" s="92"/>
      <c r="E140" s="80"/>
      <c r="F140" s="81"/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6">
        <v>16</v>
      </c>
      <c r="B141" s="80"/>
      <c r="C141" s="80"/>
      <c r="D141" s="92"/>
      <c r="E141" s="80"/>
      <c r="F141" s="81"/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6">
        <v>16</v>
      </c>
      <c r="B142" s="80"/>
      <c r="C142" s="80"/>
      <c r="D142" s="92"/>
      <c r="E142" s="80"/>
      <c r="F142" s="81"/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6">
        <v>16</v>
      </c>
      <c r="B143" s="80"/>
      <c r="C143" s="80"/>
      <c r="D143" s="92"/>
      <c r="E143" s="80"/>
      <c r="F143" s="81"/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ht="17" thickBot="1" x14ac:dyDescent="0.25">
      <c r="A144" s="97">
        <v>16</v>
      </c>
      <c r="B144" s="82"/>
      <c r="C144" s="82"/>
      <c r="D144" s="93"/>
      <c r="E144" s="82"/>
      <c r="F144" s="83"/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x14ac:dyDescent="0.2">
      <c r="A145" s="95">
        <v>17</v>
      </c>
      <c r="B145" s="78"/>
      <c r="C145" s="78"/>
      <c r="D145" s="91"/>
      <c r="E145" s="78"/>
      <c r="F145" s="79"/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96">
        <v>17</v>
      </c>
      <c r="B146" s="80"/>
      <c r="C146" s="80"/>
      <c r="D146" s="92"/>
      <c r="E146" s="80"/>
      <c r="F146" s="81"/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6">
        <v>17</v>
      </c>
      <c r="B147" s="80"/>
      <c r="C147" s="80"/>
      <c r="D147" s="92"/>
      <c r="E147" s="80"/>
      <c r="F147" s="81"/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6">
        <v>17</v>
      </c>
      <c r="B148" s="80"/>
      <c r="C148" s="80"/>
      <c r="D148" s="92"/>
      <c r="E148" s="80"/>
      <c r="F148" s="81"/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6">
        <v>17</v>
      </c>
      <c r="B149" s="80"/>
      <c r="C149" s="80"/>
      <c r="D149" s="92"/>
      <c r="E149" s="80"/>
      <c r="F149" s="81"/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6">
        <v>17</v>
      </c>
      <c r="B150" s="80"/>
      <c r="C150" s="80"/>
      <c r="D150" s="92"/>
      <c r="E150" s="80"/>
      <c r="F150" s="81"/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6">
        <v>17</v>
      </c>
      <c r="B151" s="80"/>
      <c r="C151" s="80"/>
      <c r="D151" s="92"/>
      <c r="E151" s="80"/>
      <c r="F151" s="81"/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6">
        <v>17</v>
      </c>
      <c r="B152" s="80"/>
      <c r="C152" s="80"/>
      <c r="D152" s="92"/>
      <c r="E152" s="80"/>
      <c r="F152" s="81"/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ht="17" thickBot="1" x14ac:dyDescent="0.25">
      <c r="A153" s="97">
        <v>17</v>
      </c>
      <c r="B153" s="80"/>
      <c r="C153" s="80"/>
      <c r="D153" s="92"/>
      <c r="E153" s="80"/>
      <c r="F153" s="81"/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x14ac:dyDescent="0.2">
      <c r="A154" s="95">
        <v>18</v>
      </c>
      <c r="B154" s="78" t="s">
        <v>115</v>
      </c>
      <c r="C154" s="78"/>
      <c r="D154" s="91"/>
      <c r="E154" s="78"/>
      <c r="F154" s="79" t="s">
        <v>114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6">
        <v>18</v>
      </c>
      <c r="B155" s="80" t="s">
        <v>116</v>
      </c>
      <c r="C155" s="80"/>
      <c r="D155" s="92"/>
      <c r="E155" s="80"/>
      <c r="F155" s="81" t="s">
        <v>124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117</v>
      </c>
      <c r="C156" s="80"/>
      <c r="D156" s="92"/>
      <c r="E156" s="80"/>
      <c r="F156" s="81" t="s">
        <v>125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118</v>
      </c>
      <c r="C157" s="80"/>
      <c r="D157" s="92"/>
      <c r="E157" s="80"/>
      <c r="F157" s="81" t="s">
        <v>126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119</v>
      </c>
      <c r="C158" s="80"/>
      <c r="D158" s="92"/>
      <c r="E158" s="80"/>
      <c r="F158" s="81" t="s">
        <v>127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120</v>
      </c>
      <c r="C159" s="80"/>
      <c r="D159" s="92"/>
      <c r="E159" s="80"/>
      <c r="F159" s="81" t="s">
        <v>128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121</v>
      </c>
      <c r="C160" s="80"/>
      <c r="D160" s="92"/>
      <c r="E160" s="80"/>
      <c r="F160" s="81" t="s">
        <v>129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122</v>
      </c>
      <c r="C161" s="80"/>
      <c r="D161" s="92"/>
      <c r="E161" s="80"/>
      <c r="F161" s="81" t="s">
        <v>130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ht="17" thickBot="1" x14ac:dyDescent="0.25">
      <c r="A162" s="96">
        <v>18</v>
      </c>
      <c r="B162" s="80" t="s">
        <v>123</v>
      </c>
      <c r="C162" s="80"/>
      <c r="D162" s="92"/>
      <c r="E162" s="80"/>
      <c r="F162" s="81" t="s">
        <v>131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x14ac:dyDescent="0.2">
      <c r="A163" s="95">
        <v>19</v>
      </c>
      <c r="B163" s="85" t="s">
        <v>128</v>
      </c>
      <c r="C163" s="78"/>
      <c r="D163" s="91"/>
      <c r="E163" s="78"/>
      <c r="F163" s="86" t="s">
        <v>122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6">
        <v>19</v>
      </c>
      <c r="B164" s="87" t="s">
        <v>131</v>
      </c>
      <c r="C164" s="80"/>
      <c r="D164" s="92"/>
      <c r="E164" s="80"/>
      <c r="F164" s="88" t="s">
        <v>116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125</v>
      </c>
      <c r="C165" s="80"/>
      <c r="D165" s="92"/>
      <c r="E165" s="80"/>
      <c r="F165" s="88" t="s">
        <v>119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129</v>
      </c>
      <c r="C166" s="80"/>
      <c r="D166" s="92"/>
      <c r="E166" s="80"/>
      <c r="F166" s="88" t="s">
        <v>115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126</v>
      </c>
      <c r="C167" s="80"/>
      <c r="D167" s="92"/>
      <c r="E167" s="80"/>
      <c r="F167" s="88" t="s">
        <v>120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114</v>
      </c>
      <c r="C168" s="80"/>
      <c r="D168" s="92"/>
      <c r="E168" s="80"/>
      <c r="F168" s="88" t="s">
        <v>123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124</v>
      </c>
      <c r="C169" s="80"/>
      <c r="D169" s="92"/>
      <c r="E169" s="80"/>
      <c r="F169" s="88" t="s">
        <v>118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127</v>
      </c>
      <c r="C170" s="80"/>
      <c r="D170" s="92"/>
      <c r="E170" s="80"/>
      <c r="F170" s="88" t="s">
        <v>121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ht="17" thickBot="1" x14ac:dyDescent="0.25">
      <c r="A171" s="97">
        <v>19</v>
      </c>
      <c r="B171" s="89" t="s">
        <v>130</v>
      </c>
      <c r="C171" s="82"/>
      <c r="D171" s="93"/>
      <c r="E171" s="82"/>
      <c r="F171" s="90" t="s">
        <v>117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x14ac:dyDescent="0.2">
      <c r="A172" s="95">
        <v>20</v>
      </c>
      <c r="B172" s="78" t="s">
        <v>116</v>
      </c>
      <c r="C172" s="78"/>
      <c r="D172" s="91"/>
      <c r="E172" s="78"/>
      <c r="F172" s="79" t="s">
        <v>114</v>
      </c>
    </row>
    <row r="173" spans="1:14" x14ac:dyDescent="0.2">
      <c r="A173" s="96">
        <v>20</v>
      </c>
      <c r="B173" s="80" t="s">
        <v>123</v>
      </c>
      <c r="C173" s="80"/>
      <c r="D173" s="92"/>
      <c r="E173" s="80"/>
      <c r="F173" s="81" t="s">
        <v>115</v>
      </c>
    </row>
    <row r="174" spans="1:14" x14ac:dyDescent="0.2">
      <c r="A174" s="96">
        <v>20</v>
      </c>
      <c r="B174" s="80" t="s">
        <v>120</v>
      </c>
      <c r="C174" s="80"/>
      <c r="D174" s="92"/>
      <c r="E174" s="80"/>
      <c r="F174" s="81" t="s">
        <v>124</v>
      </c>
    </row>
    <row r="175" spans="1:14" x14ac:dyDescent="0.2">
      <c r="A175" s="96">
        <v>20</v>
      </c>
      <c r="B175" s="80" t="s">
        <v>122</v>
      </c>
      <c r="C175" s="80"/>
      <c r="D175" s="92"/>
      <c r="E175" s="80"/>
      <c r="F175" s="81" t="s">
        <v>126</v>
      </c>
    </row>
    <row r="176" spans="1:14" x14ac:dyDescent="0.2">
      <c r="A176" s="96">
        <v>20</v>
      </c>
      <c r="B176" s="80" t="s">
        <v>117</v>
      </c>
      <c r="C176" s="80"/>
      <c r="D176" s="92"/>
      <c r="E176" s="80"/>
      <c r="F176" s="81" t="s">
        <v>128</v>
      </c>
    </row>
    <row r="177" spans="1:6" x14ac:dyDescent="0.2">
      <c r="A177" s="96">
        <v>20</v>
      </c>
      <c r="B177" s="80" t="s">
        <v>119</v>
      </c>
      <c r="C177" s="80"/>
      <c r="D177" s="92"/>
      <c r="E177" s="80"/>
      <c r="F177" s="81" t="s">
        <v>130</v>
      </c>
    </row>
    <row r="178" spans="1:6" x14ac:dyDescent="0.2">
      <c r="A178" s="96">
        <v>20</v>
      </c>
      <c r="B178" s="80" t="s">
        <v>121</v>
      </c>
      <c r="C178" s="80"/>
      <c r="D178" s="92"/>
      <c r="E178" s="80"/>
      <c r="F178" s="81" t="s">
        <v>125</v>
      </c>
    </row>
    <row r="179" spans="1:6" x14ac:dyDescent="0.2">
      <c r="A179" s="96">
        <v>20</v>
      </c>
      <c r="B179" s="80" t="s">
        <v>127</v>
      </c>
      <c r="C179" s="80"/>
      <c r="D179" s="92"/>
      <c r="E179" s="80"/>
      <c r="F179" s="81" t="s">
        <v>129</v>
      </c>
    </row>
    <row r="180" spans="1:6" ht="17" thickBot="1" x14ac:dyDescent="0.25">
      <c r="A180" s="97">
        <v>20</v>
      </c>
      <c r="B180" s="82" t="s">
        <v>118</v>
      </c>
      <c r="C180" s="82"/>
      <c r="D180" s="93"/>
      <c r="E180" s="82"/>
      <c r="F180" s="83" t="s">
        <v>131</v>
      </c>
    </row>
    <row r="181" spans="1:6" x14ac:dyDescent="0.2">
      <c r="A181" s="95">
        <v>21</v>
      </c>
      <c r="B181" s="78" t="s">
        <v>129</v>
      </c>
      <c r="C181" s="78"/>
      <c r="D181" s="91"/>
      <c r="E181" s="78"/>
      <c r="F181" s="79" t="s">
        <v>123</v>
      </c>
    </row>
    <row r="182" spans="1:6" x14ac:dyDescent="0.2">
      <c r="A182" s="96">
        <v>21</v>
      </c>
      <c r="B182" s="80" t="s">
        <v>115</v>
      </c>
      <c r="C182" s="80"/>
      <c r="D182" s="92"/>
      <c r="E182" s="80"/>
      <c r="F182" s="81" t="s">
        <v>116</v>
      </c>
    </row>
    <row r="183" spans="1:6" x14ac:dyDescent="0.2">
      <c r="A183" s="96">
        <v>21</v>
      </c>
      <c r="B183" s="80" t="s">
        <v>114</v>
      </c>
      <c r="C183" s="80"/>
      <c r="D183" s="92"/>
      <c r="E183" s="80"/>
      <c r="F183" s="81" t="s">
        <v>118</v>
      </c>
    </row>
    <row r="184" spans="1:6" x14ac:dyDescent="0.2">
      <c r="A184" s="96">
        <v>21</v>
      </c>
      <c r="B184" s="80" t="s">
        <v>131</v>
      </c>
      <c r="C184" s="80"/>
      <c r="D184" s="92"/>
      <c r="E184" s="80"/>
      <c r="F184" s="81" t="s">
        <v>120</v>
      </c>
    </row>
    <row r="185" spans="1:6" x14ac:dyDescent="0.2">
      <c r="A185" s="96">
        <v>21</v>
      </c>
      <c r="B185" s="80" t="s">
        <v>124</v>
      </c>
      <c r="C185" s="80"/>
      <c r="D185" s="92"/>
      <c r="E185" s="80"/>
      <c r="F185" s="81" t="s">
        <v>122</v>
      </c>
    </row>
    <row r="186" spans="1:6" x14ac:dyDescent="0.2">
      <c r="A186" s="96">
        <v>21</v>
      </c>
      <c r="B186" s="80" t="s">
        <v>126</v>
      </c>
      <c r="C186" s="80"/>
      <c r="D186" s="92"/>
      <c r="E186" s="80"/>
      <c r="F186" s="81" t="s">
        <v>117</v>
      </c>
    </row>
    <row r="187" spans="1:6" x14ac:dyDescent="0.2">
      <c r="A187" s="96">
        <v>21</v>
      </c>
      <c r="B187" s="80" t="s">
        <v>128</v>
      </c>
      <c r="C187" s="80"/>
      <c r="D187" s="92"/>
      <c r="E187" s="80"/>
      <c r="F187" s="81" t="s">
        <v>119</v>
      </c>
    </row>
    <row r="188" spans="1:6" x14ac:dyDescent="0.2">
      <c r="A188" s="96">
        <v>21</v>
      </c>
      <c r="B188" s="80" t="s">
        <v>130</v>
      </c>
      <c r="C188" s="80"/>
      <c r="D188" s="92"/>
      <c r="E188" s="80"/>
      <c r="F188" s="81" t="s">
        <v>121</v>
      </c>
    </row>
    <row r="189" spans="1:6" ht="17" thickBot="1" x14ac:dyDescent="0.25">
      <c r="A189" s="97">
        <v>21</v>
      </c>
      <c r="B189" s="82" t="s">
        <v>125</v>
      </c>
      <c r="C189" s="82"/>
      <c r="D189" s="93"/>
      <c r="E189" s="82"/>
      <c r="F189" s="83" t="s">
        <v>127</v>
      </c>
    </row>
    <row r="190" spans="1:6" x14ac:dyDescent="0.2">
      <c r="A190" s="95">
        <v>22</v>
      </c>
      <c r="B190" s="78" t="s">
        <v>116</v>
      </c>
      <c r="C190" s="78"/>
      <c r="D190" s="91"/>
      <c r="E190" s="78"/>
      <c r="F190" s="79" t="s">
        <v>123</v>
      </c>
    </row>
    <row r="191" spans="1:6" x14ac:dyDescent="0.2">
      <c r="A191" s="96">
        <v>22</v>
      </c>
      <c r="B191" s="80" t="s">
        <v>118</v>
      </c>
      <c r="C191" s="80"/>
      <c r="D191" s="92"/>
      <c r="E191" s="80"/>
      <c r="F191" s="81" t="s">
        <v>115</v>
      </c>
    </row>
    <row r="192" spans="1:6" x14ac:dyDescent="0.2">
      <c r="A192" s="96">
        <v>22</v>
      </c>
      <c r="B192" s="80" t="s">
        <v>120</v>
      </c>
      <c r="C192" s="80"/>
      <c r="D192" s="92"/>
      <c r="E192" s="80"/>
      <c r="F192" s="81" t="s">
        <v>114</v>
      </c>
    </row>
    <row r="193" spans="1:6" x14ac:dyDescent="0.2">
      <c r="A193" s="96">
        <v>22</v>
      </c>
      <c r="B193" s="80" t="s">
        <v>122</v>
      </c>
      <c r="C193" s="80"/>
      <c r="D193" s="92"/>
      <c r="E193" s="80"/>
      <c r="F193" s="81" t="s">
        <v>131</v>
      </c>
    </row>
    <row r="194" spans="1:6" x14ac:dyDescent="0.2">
      <c r="A194" s="96">
        <v>22</v>
      </c>
      <c r="B194" s="80" t="s">
        <v>117</v>
      </c>
      <c r="C194" s="80"/>
      <c r="D194" s="92"/>
      <c r="E194" s="80"/>
      <c r="F194" s="81" t="s">
        <v>124</v>
      </c>
    </row>
    <row r="195" spans="1:6" x14ac:dyDescent="0.2">
      <c r="A195" s="96">
        <v>22</v>
      </c>
      <c r="B195" s="80" t="s">
        <v>119</v>
      </c>
      <c r="C195" s="80"/>
      <c r="D195" s="92"/>
      <c r="E195" s="80"/>
      <c r="F195" s="81" t="s">
        <v>126</v>
      </c>
    </row>
    <row r="196" spans="1:6" x14ac:dyDescent="0.2">
      <c r="A196" s="96">
        <v>22</v>
      </c>
      <c r="B196" s="80" t="s">
        <v>121</v>
      </c>
      <c r="C196" s="80"/>
      <c r="D196" s="92"/>
      <c r="E196" s="80"/>
      <c r="F196" s="81" t="s">
        <v>128</v>
      </c>
    </row>
    <row r="197" spans="1:6" x14ac:dyDescent="0.2">
      <c r="A197" s="96">
        <v>22</v>
      </c>
      <c r="B197" s="80" t="s">
        <v>127</v>
      </c>
      <c r="C197" s="80"/>
      <c r="D197" s="92"/>
      <c r="E197" s="80"/>
      <c r="F197" s="81" t="s">
        <v>130</v>
      </c>
    </row>
    <row r="198" spans="1:6" ht="17" thickBot="1" x14ac:dyDescent="0.25">
      <c r="A198" s="97">
        <v>22</v>
      </c>
      <c r="B198" s="82" t="s">
        <v>125</v>
      </c>
      <c r="C198" s="82"/>
      <c r="D198" s="93"/>
      <c r="E198" s="82"/>
      <c r="F198" s="83" t="s">
        <v>129</v>
      </c>
    </row>
    <row r="199" spans="1:6" x14ac:dyDescent="0.2">
      <c r="A199" s="95">
        <v>23</v>
      </c>
      <c r="B199" s="78" t="s">
        <v>129</v>
      </c>
      <c r="C199" s="78"/>
      <c r="D199" s="91"/>
      <c r="E199" s="78"/>
      <c r="F199" s="79" t="s">
        <v>116</v>
      </c>
    </row>
    <row r="200" spans="1:6" x14ac:dyDescent="0.2">
      <c r="A200" s="96">
        <v>23</v>
      </c>
      <c r="B200" s="80" t="s">
        <v>123</v>
      </c>
      <c r="C200" s="80"/>
      <c r="D200" s="92"/>
      <c r="E200" s="80"/>
      <c r="F200" s="81" t="s">
        <v>118</v>
      </c>
    </row>
    <row r="201" spans="1:6" x14ac:dyDescent="0.2">
      <c r="A201" s="96">
        <v>23</v>
      </c>
      <c r="B201" s="80" t="s">
        <v>115</v>
      </c>
      <c r="C201" s="80"/>
      <c r="D201" s="92"/>
      <c r="E201" s="80"/>
      <c r="F201" s="81" t="s">
        <v>120</v>
      </c>
    </row>
    <row r="202" spans="1:6" x14ac:dyDescent="0.2">
      <c r="A202" s="96">
        <v>23</v>
      </c>
      <c r="B202" s="80" t="s">
        <v>114</v>
      </c>
      <c r="C202" s="80"/>
      <c r="D202" s="92"/>
      <c r="E202" s="80"/>
      <c r="F202" s="81" t="s">
        <v>122</v>
      </c>
    </row>
    <row r="203" spans="1:6" x14ac:dyDescent="0.2">
      <c r="A203" s="96">
        <v>23</v>
      </c>
      <c r="B203" s="80" t="s">
        <v>131</v>
      </c>
      <c r="C203" s="80"/>
      <c r="D203" s="92"/>
      <c r="E203" s="80"/>
      <c r="F203" s="81" t="s">
        <v>117</v>
      </c>
    </row>
    <row r="204" spans="1:6" x14ac:dyDescent="0.2">
      <c r="A204" s="96">
        <v>23</v>
      </c>
      <c r="B204" s="80" t="s">
        <v>124</v>
      </c>
      <c r="C204" s="80"/>
      <c r="D204" s="92"/>
      <c r="E204" s="80"/>
      <c r="F204" s="81" t="s">
        <v>119</v>
      </c>
    </row>
    <row r="205" spans="1:6" x14ac:dyDescent="0.2">
      <c r="A205" s="96">
        <v>23</v>
      </c>
      <c r="B205" s="80" t="s">
        <v>126</v>
      </c>
      <c r="C205" s="80"/>
      <c r="D205" s="92"/>
      <c r="E205" s="80"/>
      <c r="F205" s="81" t="s">
        <v>121</v>
      </c>
    </row>
    <row r="206" spans="1:6" x14ac:dyDescent="0.2">
      <c r="A206" s="96">
        <v>23</v>
      </c>
      <c r="B206" s="80" t="s">
        <v>128</v>
      </c>
      <c r="C206" s="80"/>
      <c r="D206" s="92"/>
      <c r="E206" s="80"/>
      <c r="F206" s="81" t="s">
        <v>127</v>
      </c>
    </row>
    <row r="207" spans="1:6" ht="17" thickBot="1" x14ac:dyDescent="0.25">
      <c r="A207" s="97">
        <v>23</v>
      </c>
      <c r="B207" s="82" t="s">
        <v>130</v>
      </c>
      <c r="C207" s="82"/>
      <c r="D207" s="93"/>
      <c r="E207" s="82"/>
      <c r="F207" s="83" t="s">
        <v>125</v>
      </c>
    </row>
    <row r="208" spans="1:6" x14ac:dyDescent="0.2">
      <c r="A208" s="96">
        <v>24</v>
      </c>
    </row>
    <row r="209" spans="1:1" x14ac:dyDescent="0.2">
      <c r="A209" s="96">
        <v>24</v>
      </c>
    </row>
    <row r="210" spans="1:1" x14ac:dyDescent="0.2">
      <c r="A210" s="96">
        <v>24</v>
      </c>
    </row>
    <row r="211" spans="1:1" x14ac:dyDescent="0.2">
      <c r="A211" s="96">
        <v>24</v>
      </c>
    </row>
    <row r="212" spans="1:1" x14ac:dyDescent="0.2">
      <c r="A212" s="96">
        <v>24</v>
      </c>
    </row>
    <row r="213" spans="1:1" x14ac:dyDescent="0.2">
      <c r="A213" s="96">
        <v>24</v>
      </c>
    </row>
    <row r="214" spans="1:1" x14ac:dyDescent="0.2">
      <c r="A214" s="96">
        <v>24</v>
      </c>
    </row>
    <row r="215" spans="1:1" x14ac:dyDescent="0.2">
      <c r="A215" s="96">
        <v>24</v>
      </c>
    </row>
    <row r="216" spans="1:1" ht="17" thickBot="1" x14ac:dyDescent="0.25">
      <c r="A216" s="96">
        <v>24</v>
      </c>
    </row>
    <row r="217" spans="1:1" x14ac:dyDescent="0.2">
      <c r="A217" s="95">
        <v>25</v>
      </c>
    </row>
    <row r="218" spans="1:1" x14ac:dyDescent="0.2">
      <c r="A218" s="96">
        <v>25</v>
      </c>
    </row>
    <row r="219" spans="1:1" x14ac:dyDescent="0.2">
      <c r="A219" s="96">
        <v>25</v>
      </c>
    </row>
    <row r="220" spans="1:1" x14ac:dyDescent="0.2">
      <c r="A220" s="96">
        <v>25</v>
      </c>
    </row>
    <row r="221" spans="1:1" x14ac:dyDescent="0.2">
      <c r="A221" s="96">
        <v>25</v>
      </c>
    </row>
    <row r="222" spans="1:1" x14ac:dyDescent="0.2">
      <c r="A222" s="96">
        <v>25</v>
      </c>
    </row>
    <row r="223" spans="1:1" x14ac:dyDescent="0.2">
      <c r="A223" s="96">
        <v>25</v>
      </c>
    </row>
    <row r="224" spans="1:1" x14ac:dyDescent="0.2">
      <c r="A224" s="96">
        <v>25</v>
      </c>
    </row>
    <row r="225" spans="1:1" ht="17" thickBot="1" x14ac:dyDescent="0.25">
      <c r="A225" s="97">
        <v>25</v>
      </c>
    </row>
    <row r="226" spans="1:1" x14ac:dyDescent="0.2">
      <c r="A226" s="95">
        <v>26</v>
      </c>
    </row>
    <row r="227" spans="1:1" x14ac:dyDescent="0.2">
      <c r="A227" s="96">
        <v>26</v>
      </c>
    </row>
    <row r="228" spans="1:1" x14ac:dyDescent="0.2">
      <c r="A228" s="96">
        <v>26</v>
      </c>
    </row>
    <row r="229" spans="1:1" x14ac:dyDescent="0.2">
      <c r="A229" s="96">
        <v>26</v>
      </c>
    </row>
    <row r="230" spans="1:1" x14ac:dyDescent="0.2">
      <c r="A230" s="96">
        <v>26</v>
      </c>
    </row>
    <row r="231" spans="1:1" x14ac:dyDescent="0.2">
      <c r="A231" s="96">
        <v>26</v>
      </c>
    </row>
    <row r="232" spans="1:1" x14ac:dyDescent="0.2">
      <c r="A232" s="96">
        <v>26</v>
      </c>
    </row>
    <row r="233" spans="1:1" x14ac:dyDescent="0.2">
      <c r="A233" s="96">
        <v>26</v>
      </c>
    </row>
    <row r="234" spans="1:1" ht="17" thickBot="1" x14ac:dyDescent="0.25">
      <c r="A234" s="97">
        <v>26</v>
      </c>
    </row>
    <row r="235" spans="1:1" x14ac:dyDescent="0.2">
      <c r="A235" s="95">
        <v>27</v>
      </c>
    </row>
    <row r="236" spans="1:1" x14ac:dyDescent="0.2">
      <c r="A236" s="96">
        <v>27</v>
      </c>
    </row>
    <row r="237" spans="1:1" x14ac:dyDescent="0.2">
      <c r="A237" s="96">
        <v>27</v>
      </c>
    </row>
    <row r="238" spans="1:1" x14ac:dyDescent="0.2">
      <c r="A238" s="96">
        <v>27</v>
      </c>
    </row>
    <row r="239" spans="1:1" x14ac:dyDescent="0.2">
      <c r="A239" s="96">
        <v>27</v>
      </c>
    </row>
    <row r="240" spans="1:1" x14ac:dyDescent="0.2">
      <c r="A240" s="96">
        <v>27</v>
      </c>
    </row>
    <row r="241" spans="1:1" x14ac:dyDescent="0.2">
      <c r="A241" s="96">
        <v>27</v>
      </c>
    </row>
    <row r="242" spans="1:1" x14ac:dyDescent="0.2">
      <c r="A242" s="96">
        <v>27</v>
      </c>
    </row>
    <row r="243" spans="1:1" ht="17" thickBot="1" x14ac:dyDescent="0.25">
      <c r="A243" s="97">
        <v>27</v>
      </c>
    </row>
    <row r="244" spans="1:1" x14ac:dyDescent="0.2">
      <c r="A244" s="95">
        <v>28</v>
      </c>
    </row>
    <row r="245" spans="1:1" x14ac:dyDescent="0.2">
      <c r="A245" s="96">
        <v>28</v>
      </c>
    </row>
    <row r="246" spans="1:1" x14ac:dyDescent="0.2">
      <c r="A246" s="96">
        <v>28</v>
      </c>
    </row>
    <row r="247" spans="1:1" x14ac:dyDescent="0.2">
      <c r="A247" s="96">
        <v>28</v>
      </c>
    </row>
    <row r="248" spans="1:1" x14ac:dyDescent="0.2">
      <c r="A248" s="96">
        <v>28</v>
      </c>
    </row>
    <row r="249" spans="1:1" x14ac:dyDescent="0.2">
      <c r="A249" s="96">
        <v>28</v>
      </c>
    </row>
    <row r="250" spans="1:1" x14ac:dyDescent="0.2">
      <c r="A250" s="96">
        <v>28</v>
      </c>
    </row>
    <row r="251" spans="1:1" x14ac:dyDescent="0.2">
      <c r="A251" s="96">
        <v>28</v>
      </c>
    </row>
    <row r="252" spans="1:1" ht="17" thickBot="1" x14ac:dyDescent="0.25">
      <c r="A252" s="97">
        <v>28</v>
      </c>
    </row>
    <row r="253" spans="1:1" x14ac:dyDescent="0.2">
      <c r="A253" s="95">
        <v>29</v>
      </c>
    </row>
    <row r="254" spans="1:1" x14ac:dyDescent="0.2">
      <c r="A254" s="96">
        <v>29</v>
      </c>
    </row>
    <row r="255" spans="1:1" x14ac:dyDescent="0.2">
      <c r="A255" s="96">
        <v>29</v>
      </c>
    </row>
    <row r="256" spans="1:1" x14ac:dyDescent="0.2">
      <c r="A256" s="96">
        <v>29</v>
      </c>
    </row>
    <row r="257" spans="1:1" x14ac:dyDescent="0.2">
      <c r="A257" s="96">
        <v>29</v>
      </c>
    </row>
    <row r="258" spans="1:1" x14ac:dyDescent="0.2">
      <c r="A258" s="96">
        <v>29</v>
      </c>
    </row>
    <row r="259" spans="1:1" x14ac:dyDescent="0.2">
      <c r="A259" s="96">
        <v>29</v>
      </c>
    </row>
    <row r="260" spans="1:1" x14ac:dyDescent="0.2">
      <c r="A260" s="96">
        <v>29</v>
      </c>
    </row>
    <row r="261" spans="1:1" ht="17" thickBot="1" x14ac:dyDescent="0.25">
      <c r="A261" s="97">
        <v>29</v>
      </c>
    </row>
    <row r="262" spans="1:1" x14ac:dyDescent="0.2">
      <c r="A262" s="95">
        <v>30</v>
      </c>
    </row>
    <row r="263" spans="1:1" x14ac:dyDescent="0.2">
      <c r="A263" s="96">
        <v>30</v>
      </c>
    </row>
    <row r="264" spans="1:1" x14ac:dyDescent="0.2">
      <c r="A264" s="96">
        <v>30</v>
      </c>
    </row>
    <row r="265" spans="1:1" x14ac:dyDescent="0.2">
      <c r="A265" s="96">
        <v>30</v>
      </c>
    </row>
    <row r="266" spans="1:1" x14ac:dyDescent="0.2">
      <c r="A266" s="96">
        <v>30</v>
      </c>
    </row>
    <row r="267" spans="1:1" x14ac:dyDescent="0.2">
      <c r="A267" s="96">
        <v>30</v>
      </c>
    </row>
    <row r="268" spans="1:1" x14ac:dyDescent="0.2">
      <c r="A268" s="96">
        <v>30</v>
      </c>
    </row>
    <row r="269" spans="1:1" x14ac:dyDescent="0.2">
      <c r="A269" s="96">
        <v>30</v>
      </c>
    </row>
    <row r="270" spans="1:1" ht="17" thickBot="1" x14ac:dyDescent="0.25">
      <c r="A270" s="97">
        <v>30</v>
      </c>
    </row>
    <row r="271" spans="1:1" x14ac:dyDescent="0.2">
      <c r="A271" s="95">
        <v>31</v>
      </c>
    </row>
    <row r="272" spans="1:1" x14ac:dyDescent="0.2">
      <c r="A272" s="96">
        <v>31</v>
      </c>
    </row>
    <row r="273" spans="1:1" x14ac:dyDescent="0.2">
      <c r="A273" s="96">
        <v>31</v>
      </c>
    </row>
    <row r="274" spans="1:1" x14ac:dyDescent="0.2">
      <c r="A274" s="96">
        <v>31</v>
      </c>
    </row>
    <row r="275" spans="1:1" x14ac:dyDescent="0.2">
      <c r="A275" s="96">
        <v>31</v>
      </c>
    </row>
    <row r="276" spans="1:1" x14ac:dyDescent="0.2">
      <c r="A276" s="96">
        <v>31</v>
      </c>
    </row>
    <row r="277" spans="1:1" x14ac:dyDescent="0.2">
      <c r="A277" s="96">
        <v>31</v>
      </c>
    </row>
    <row r="278" spans="1:1" x14ac:dyDescent="0.2">
      <c r="A278" s="96">
        <v>31</v>
      </c>
    </row>
    <row r="279" spans="1:1" ht="17" thickBot="1" x14ac:dyDescent="0.25">
      <c r="A279" s="97">
        <v>31</v>
      </c>
    </row>
    <row r="280" spans="1:1" x14ac:dyDescent="0.2">
      <c r="A280" s="95">
        <v>32</v>
      </c>
    </row>
    <row r="281" spans="1:1" x14ac:dyDescent="0.2">
      <c r="A281" s="96">
        <v>32</v>
      </c>
    </row>
    <row r="282" spans="1:1" x14ac:dyDescent="0.2">
      <c r="A282" s="96">
        <v>32</v>
      </c>
    </row>
    <row r="283" spans="1:1" x14ac:dyDescent="0.2">
      <c r="A283" s="96">
        <v>32</v>
      </c>
    </row>
    <row r="284" spans="1:1" x14ac:dyDescent="0.2">
      <c r="A284" s="96">
        <v>32</v>
      </c>
    </row>
    <row r="285" spans="1:1" x14ac:dyDescent="0.2">
      <c r="A285" s="96">
        <v>32</v>
      </c>
    </row>
    <row r="286" spans="1:1" x14ac:dyDescent="0.2">
      <c r="A286" s="96">
        <v>32</v>
      </c>
    </row>
    <row r="287" spans="1:1" x14ac:dyDescent="0.2">
      <c r="A287" s="96">
        <v>32</v>
      </c>
    </row>
    <row r="288" spans="1:1" ht="17" thickBot="1" x14ac:dyDescent="0.25">
      <c r="A288" s="97">
        <v>32</v>
      </c>
    </row>
    <row r="289" spans="1:1" x14ac:dyDescent="0.2">
      <c r="A289" s="95">
        <v>33</v>
      </c>
    </row>
    <row r="290" spans="1:1" x14ac:dyDescent="0.2">
      <c r="A290" s="96">
        <v>33</v>
      </c>
    </row>
    <row r="291" spans="1:1" x14ac:dyDescent="0.2">
      <c r="A291" s="96">
        <v>33</v>
      </c>
    </row>
    <row r="292" spans="1:1" x14ac:dyDescent="0.2">
      <c r="A292" s="96">
        <v>33</v>
      </c>
    </row>
    <row r="293" spans="1:1" x14ac:dyDescent="0.2">
      <c r="A293" s="96">
        <v>33</v>
      </c>
    </row>
    <row r="294" spans="1:1" x14ac:dyDescent="0.2">
      <c r="A294" s="96">
        <v>33</v>
      </c>
    </row>
    <row r="295" spans="1:1" x14ac:dyDescent="0.2">
      <c r="A295" s="96">
        <v>33</v>
      </c>
    </row>
    <row r="296" spans="1:1" x14ac:dyDescent="0.2">
      <c r="A296" s="96">
        <v>33</v>
      </c>
    </row>
    <row r="297" spans="1:1" ht="17" thickBot="1" x14ac:dyDescent="0.25">
      <c r="A297" s="97">
        <v>33</v>
      </c>
    </row>
    <row r="298" spans="1:1" x14ac:dyDescent="0.2">
      <c r="A298" s="95">
        <v>34</v>
      </c>
    </row>
    <row r="299" spans="1:1" x14ac:dyDescent="0.2">
      <c r="A299" s="96">
        <v>34</v>
      </c>
    </row>
    <row r="300" spans="1:1" x14ac:dyDescent="0.2">
      <c r="A300" s="96">
        <v>34</v>
      </c>
    </row>
    <row r="301" spans="1:1" x14ac:dyDescent="0.2">
      <c r="A301" s="96">
        <v>34</v>
      </c>
    </row>
    <row r="302" spans="1:1" x14ac:dyDescent="0.2">
      <c r="A302" s="96">
        <v>34</v>
      </c>
    </row>
    <row r="303" spans="1:1" x14ac:dyDescent="0.2">
      <c r="A303" s="96">
        <v>34</v>
      </c>
    </row>
    <row r="304" spans="1:1" x14ac:dyDescent="0.2">
      <c r="A304" s="96">
        <v>34</v>
      </c>
    </row>
    <row r="305" spans="1:2" x14ac:dyDescent="0.2">
      <c r="A305" s="96">
        <v>34</v>
      </c>
    </row>
    <row r="306" spans="1:2" ht="17" thickBot="1" x14ac:dyDescent="0.25">
      <c r="A306" s="97">
        <v>34</v>
      </c>
    </row>
    <row r="307" spans="1:2" x14ac:dyDescent="0.2">
      <c r="A307" s="94"/>
      <c r="B307" s="80"/>
    </row>
    <row r="308" spans="1:2" x14ac:dyDescent="0.2">
      <c r="A308" s="92"/>
    </row>
    <row r="309" spans="1:2" x14ac:dyDescent="0.2">
      <c r="A309" s="92"/>
    </row>
    <row r="310" spans="1:2" x14ac:dyDescent="0.2">
      <c r="A310" s="92"/>
    </row>
    <row r="311" spans="1:2" x14ac:dyDescent="0.2">
      <c r="A311" s="92"/>
    </row>
    <row r="312" spans="1:2" x14ac:dyDescent="0.2">
      <c r="A312" s="92"/>
    </row>
    <row r="313" spans="1:2" x14ac:dyDescent="0.2">
      <c r="A313" s="92"/>
    </row>
    <row r="314" spans="1:2" x14ac:dyDescent="0.2">
      <c r="A314" s="92"/>
    </row>
    <row r="315" spans="1:2" x14ac:dyDescent="0.2">
      <c r="A315" s="92"/>
    </row>
    <row r="316" spans="1:2" x14ac:dyDescent="0.2">
      <c r="A316" s="92"/>
    </row>
    <row r="317" spans="1:2" x14ac:dyDescent="0.2">
      <c r="A317" s="92"/>
    </row>
    <row r="318" spans="1:2" x14ac:dyDescent="0.2">
      <c r="A318" s="92"/>
    </row>
    <row r="319" spans="1:2" x14ac:dyDescent="0.2">
      <c r="A319" s="92"/>
    </row>
    <row r="320" spans="1:2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V23" sqref="V23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1</v>
      </c>
      <c r="C2" s="53">
        <f t="shared" ref="C2:C19" si="0">COUNTIFS(EQUIPO_LOCAL,$A2, GANADOR,"Local")+COUNTIFS(EQUIPO_VISITANTE,$A2,GANADOR,"Visitante")</f>
        <v>1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0</v>
      </c>
      <c r="F2" s="53">
        <f t="shared" ref="F2:F19" si="3">SUMIFS(GOLES_LOCAL,EQUIPO_LOCAL,$A2)+SUMIFS(GOLES_VISITANTE,EQUIPO_VISITANTE,$A2)</f>
        <v>2</v>
      </c>
      <c r="G2" s="53">
        <f t="shared" ref="G2:G19" si="4">SUMIFS(GOLES_VISITANTE,EQUIPO_LOCAL,$A2)+SUMIFS(GOLES_LOCAL,EQUIPO_VISITANTE,$A2)</f>
        <v>1</v>
      </c>
      <c r="H2" s="53">
        <f>F2-G2</f>
        <v>1</v>
      </c>
      <c r="I2" s="53">
        <f>3*C2+1*D2</f>
        <v>3</v>
      </c>
      <c r="J2" s="53">
        <f>COUNTIF(I$2:I$19,"&gt;"&amp;I2)+1</f>
        <v>1</v>
      </c>
      <c r="K2" s="53" t="str">
        <f>IF(COUNTIF(J$2:J$19,J2)=1,"-","Pos."&amp;J2&amp;"("&amp;COUNTIF(J$2:J$19,J2)&amp;")")</f>
        <v>Pos.1(4)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1</v>
      </c>
      <c r="R2" s="53" t="str">
        <f>IF(COUNTIF(Q$2:Q$19,Q2)=1,"-","Pos."&amp;Q2&amp;"("&amp;COUNTIF(Q$2:Q$19,Q2)&amp;")")</f>
        <v>Pos.1(4)</v>
      </c>
      <c r="S2" s="65"/>
      <c r="T2" s="53">
        <f t="shared" ref="T2:T19" si="7"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8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1</v>
      </c>
      <c r="X2" s="53" t="str">
        <f>IF(COUNTIF(W$2:W$19,W2)=1,"-","Pos."&amp;W2&amp;"("&amp;COUNTIF(W$2:W$19,W2)&amp;")")</f>
        <v>Pos.1(4)</v>
      </c>
      <c r="Y2" s="63"/>
      <c r="Z2" s="53">
        <f>IF(X2="-","-",H2)</f>
        <v>1</v>
      </c>
      <c r="AA2" s="53">
        <f>W2+COUNTIFS(X$2:X$19,X2,Z$2:Z$19,"&gt;"&amp;Z2)</f>
        <v>3</v>
      </c>
      <c r="AB2" s="53" t="str">
        <f>IF(COUNTIF(AA$2:AA$19,AA2)=1,"-","Pos."&amp;AA2&amp;"("&amp;COUNTIF(AA$2:AA$19,AA2)&amp;")")</f>
        <v>Pos.3(2)</v>
      </c>
      <c r="AC2" s="65"/>
      <c r="AD2" s="53">
        <f>IF(AB2="-","-",F2)</f>
        <v>2</v>
      </c>
      <c r="AE2" s="53">
        <f>AA2+COUNTIFS(AB$2:AB$19,AB2,AD$2:AD$19,"&gt;"&amp;AD2)</f>
        <v>3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3</v>
      </c>
    </row>
    <row r="3" spans="1:35" x14ac:dyDescent="0.2">
      <c r="A3" s="53" t="s">
        <v>127</v>
      </c>
      <c r="B3" s="53">
        <f t="shared" ref="B3:B19" si="9">C3+D3+E3</f>
        <v>1</v>
      </c>
      <c r="C3" s="53">
        <f t="shared" si="0"/>
        <v>0</v>
      </c>
      <c r="D3" s="53">
        <f t="shared" si="1"/>
        <v>1</v>
      </c>
      <c r="E3" s="53">
        <f t="shared" si="2"/>
        <v>0</v>
      </c>
      <c r="F3" s="53">
        <f t="shared" si="3"/>
        <v>1</v>
      </c>
      <c r="G3" s="53">
        <f t="shared" si="4"/>
        <v>1</v>
      </c>
      <c r="H3" s="53">
        <f t="shared" ref="H3:H19" si="10">F3-G3</f>
        <v>0</v>
      </c>
      <c r="I3" s="53">
        <f t="shared" ref="I3:I19" si="11">3*C3+1*D3</f>
        <v>1</v>
      </c>
      <c r="J3" s="53">
        <f t="shared" ref="J3:J19" si="12">COUNTIF(I$2:I$19,"&gt;"&amp;I3)+1</f>
        <v>5</v>
      </c>
      <c r="K3" s="53" t="str">
        <f t="shared" ref="K3:K19" si="13">IF(COUNTIF(J$2:J$19,J3)=1,"-","Pos."&amp;J3&amp;"("&amp;COUNTIF(J$2:J$19,J3)&amp;")")</f>
        <v>Pos.5(10)</v>
      </c>
      <c r="L3" s="64"/>
      <c r="M3" s="53">
        <f t="shared" ref="M3:M19" si="14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1</v>
      </c>
      <c r="O3" s="53">
        <f t="shared" si="6"/>
        <v>0</v>
      </c>
      <c r="P3" s="53">
        <f t="shared" ref="P3:P19" si="15">IF(K3="-","-",3*M3+1*N3)</f>
        <v>1</v>
      </c>
      <c r="Q3" s="53">
        <f t="shared" ref="Q3:Q19" si="16">$J3+COUNTIFS(K$2:K$19,K3,$P$2:$P$19,"&gt;"&amp;P3)</f>
        <v>5</v>
      </c>
      <c r="R3" s="53" t="str">
        <f t="shared" ref="R3:R19" si="17">IF(COUNTIF(Q$2:Q$19,Q3)=1,"-","Pos."&amp;Q3&amp;"("&amp;COUNTIF(Q$2:Q$19,Q3)&amp;")")</f>
        <v>Pos.5(10)</v>
      </c>
      <c r="S3" s="65"/>
      <c r="T3" s="53">
        <f t="shared" si="7"/>
        <v>1</v>
      </c>
      <c r="U3" s="53">
        <f t="shared" si="8"/>
        <v>1</v>
      </c>
      <c r="V3" s="53">
        <f t="shared" ref="V3:V19" si="18">IF($R3="-","-",T3-U3)</f>
        <v>0</v>
      </c>
      <c r="W3" s="53">
        <f t="shared" ref="W3:W19" si="19">Q3+COUNTIFS(R$2:R$19,R3,V$2:V$19,"&gt;"&amp;V3)</f>
        <v>5</v>
      </c>
      <c r="X3" s="53" t="str">
        <f t="shared" ref="X3:X19" si="20">IF(COUNTIF(W$2:W$19,W3)=1,"-","Pos."&amp;W3&amp;"("&amp;COUNTIF(W$2:W$19,W3)&amp;")")</f>
        <v>Pos.5(10)</v>
      </c>
      <c r="Y3" s="63"/>
      <c r="Z3" s="53">
        <f t="shared" ref="Z3:Z19" si="21">IF(X3="-","-",H3)</f>
        <v>0</v>
      </c>
      <c r="AA3" s="53">
        <f t="shared" ref="AA3:AA19" si="22">W3+COUNTIFS(X$2:X$19,X3,Z$2:Z$19,"&gt;"&amp;Z3)</f>
        <v>5</v>
      </c>
      <c r="AB3" s="53" t="str">
        <f t="shared" ref="AB3:AB19" si="23">IF(COUNTIF(AA$2:AA$19,AA3)=1,"-","Pos."&amp;AA3&amp;"("&amp;COUNTIF(AA$2:AA$19,AA3)&amp;")")</f>
        <v>Pos.5(10)</v>
      </c>
      <c r="AC3" s="65"/>
      <c r="AD3" s="53">
        <f t="shared" ref="AD3:AD19" si="24">IF(AB3="-","-",F3)</f>
        <v>1</v>
      </c>
      <c r="AE3" s="53">
        <f t="shared" ref="AE3:AE19" si="25">AA3+COUNTIFS(AB$2:AB$19,AB3,AD$2:AD$19,"&gt;"&amp;AD3)</f>
        <v>5</v>
      </c>
      <c r="AF3" s="53" t="str">
        <f t="shared" ref="AF3:AF19" si="26">IF(COUNTIF(AE$2:AE$19,AE3)=1,"-","Pos."&amp;AE3&amp;"("&amp;COUNTIF(AE$2:AE$19,AE3)&amp;")")</f>
        <v>Pos.5(6)</v>
      </c>
      <c r="AG3" s="65"/>
      <c r="AH3" s="53">
        <f t="shared" ref="AH3:AH19" si="27">IF(AF3="-","-",COUNTIF(A$2:A$19,"&lt;"&amp;A3))</f>
        <v>1</v>
      </c>
      <c r="AI3" s="53">
        <f t="shared" ref="AI3:AI19" si="28">AE3+COUNTIFS(AF$2:AF$19,AF3,AH$2:AH$19,"&lt;"&amp;AH3)</f>
        <v>5</v>
      </c>
    </row>
    <row r="4" spans="1:35" x14ac:dyDescent="0.2">
      <c r="A4" s="53" t="s">
        <v>121</v>
      </c>
      <c r="B4" s="53">
        <f t="shared" si="9"/>
        <v>1</v>
      </c>
      <c r="C4" s="53">
        <f t="shared" si="0"/>
        <v>0</v>
      </c>
      <c r="D4" s="53">
        <f t="shared" si="1"/>
        <v>1</v>
      </c>
      <c r="E4" s="53">
        <f t="shared" si="2"/>
        <v>0</v>
      </c>
      <c r="F4" s="53">
        <f t="shared" si="3"/>
        <v>1</v>
      </c>
      <c r="G4" s="53">
        <f t="shared" si="4"/>
        <v>1</v>
      </c>
      <c r="H4" s="53">
        <f t="shared" si="10"/>
        <v>0</v>
      </c>
      <c r="I4" s="53">
        <f t="shared" si="11"/>
        <v>1</v>
      </c>
      <c r="J4" s="53">
        <f t="shared" si="12"/>
        <v>5</v>
      </c>
      <c r="K4" s="53" t="str">
        <f t="shared" si="13"/>
        <v>Pos.5(10)</v>
      </c>
      <c r="L4" s="64"/>
      <c r="M4" s="53">
        <f t="shared" si="14"/>
        <v>0</v>
      </c>
      <c r="N4" s="53">
        <f t="shared" si="5"/>
        <v>1</v>
      </c>
      <c r="O4" s="53">
        <f t="shared" si="6"/>
        <v>0</v>
      </c>
      <c r="P4" s="53">
        <f t="shared" si="15"/>
        <v>1</v>
      </c>
      <c r="Q4" s="53">
        <f t="shared" si="16"/>
        <v>5</v>
      </c>
      <c r="R4" s="53" t="str">
        <f t="shared" si="17"/>
        <v>Pos.5(10)</v>
      </c>
      <c r="S4" s="65"/>
      <c r="T4" s="53">
        <f t="shared" si="7"/>
        <v>1</v>
      </c>
      <c r="U4" s="53">
        <f t="shared" si="8"/>
        <v>1</v>
      </c>
      <c r="V4" s="53">
        <f t="shared" si="18"/>
        <v>0</v>
      </c>
      <c r="W4" s="53">
        <f t="shared" si="19"/>
        <v>5</v>
      </c>
      <c r="X4" s="53" t="str">
        <f t="shared" si="20"/>
        <v>Pos.5(10)</v>
      </c>
      <c r="Y4" s="63"/>
      <c r="Z4" s="53">
        <f t="shared" si="21"/>
        <v>0</v>
      </c>
      <c r="AA4" s="53">
        <f t="shared" si="22"/>
        <v>5</v>
      </c>
      <c r="AB4" s="53" t="str">
        <f t="shared" si="23"/>
        <v>Pos.5(10)</v>
      </c>
      <c r="AC4" s="65"/>
      <c r="AD4" s="53">
        <f t="shared" si="24"/>
        <v>1</v>
      </c>
      <c r="AE4" s="53">
        <f t="shared" si="25"/>
        <v>5</v>
      </c>
      <c r="AF4" s="53" t="str">
        <f t="shared" si="26"/>
        <v>Pos.5(6)</v>
      </c>
      <c r="AG4" s="65"/>
      <c r="AH4" s="53">
        <f t="shared" si="27"/>
        <v>2</v>
      </c>
      <c r="AI4" s="53">
        <f t="shared" si="28"/>
        <v>6</v>
      </c>
    </row>
    <row r="5" spans="1:35" x14ac:dyDescent="0.2">
      <c r="A5" s="53" t="s">
        <v>131</v>
      </c>
      <c r="B5" s="53">
        <f t="shared" si="9"/>
        <v>1</v>
      </c>
      <c r="C5" s="53">
        <f t="shared" si="0"/>
        <v>1</v>
      </c>
      <c r="D5" s="53">
        <f t="shared" si="1"/>
        <v>0</v>
      </c>
      <c r="E5" s="53">
        <f t="shared" si="2"/>
        <v>0</v>
      </c>
      <c r="F5" s="53">
        <f t="shared" si="3"/>
        <v>1</v>
      </c>
      <c r="G5" s="53">
        <f t="shared" si="4"/>
        <v>0</v>
      </c>
      <c r="H5" s="53">
        <f t="shared" si="10"/>
        <v>1</v>
      </c>
      <c r="I5" s="53">
        <f t="shared" si="11"/>
        <v>3</v>
      </c>
      <c r="J5" s="53">
        <f t="shared" si="12"/>
        <v>1</v>
      </c>
      <c r="K5" s="53" t="str">
        <f t="shared" si="13"/>
        <v>Pos.1(4)</v>
      </c>
      <c r="L5" s="64"/>
      <c r="M5" s="53">
        <f t="shared" si="14"/>
        <v>0</v>
      </c>
      <c r="N5" s="53">
        <f t="shared" si="5"/>
        <v>0</v>
      </c>
      <c r="O5" s="53">
        <f t="shared" si="6"/>
        <v>0</v>
      </c>
      <c r="P5" s="53">
        <f t="shared" si="15"/>
        <v>0</v>
      </c>
      <c r="Q5" s="53">
        <f t="shared" si="16"/>
        <v>1</v>
      </c>
      <c r="R5" s="53" t="str">
        <f>IF(COUNTIF(Q$2:Q$19,Q5)=1,"-","Pos."&amp;Q5&amp;"("&amp;COUNTIF(Q$2:Q$19,Q5)&amp;")")</f>
        <v>Pos.1(4)</v>
      </c>
      <c r="S5" s="65"/>
      <c r="T5" s="53">
        <f t="shared" si="7"/>
        <v>0</v>
      </c>
      <c r="U5" s="53">
        <f t="shared" si="8"/>
        <v>0</v>
      </c>
      <c r="V5" s="53">
        <f t="shared" si="18"/>
        <v>0</v>
      </c>
      <c r="W5" s="53">
        <f t="shared" si="19"/>
        <v>1</v>
      </c>
      <c r="X5" s="53" t="str">
        <f t="shared" si="20"/>
        <v>Pos.1(4)</v>
      </c>
      <c r="Y5" s="63"/>
      <c r="Z5" s="53">
        <f t="shared" si="21"/>
        <v>1</v>
      </c>
      <c r="AA5" s="53">
        <f t="shared" si="22"/>
        <v>3</v>
      </c>
      <c r="AB5" s="53" t="str">
        <f t="shared" si="23"/>
        <v>Pos.3(2)</v>
      </c>
      <c r="AC5" s="65"/>
      <c r="AD5" s="53">
        <f t="shared" si="24"/>
        <v>1</v>
      </c>
      <c r="AE5" s="53">
        <f t="shared" si="25"/>
        <v>4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4</v>
      </c>
    </row>
    <row r="6" spans="1:35" x14ac:dyDescent="0.2">
      <c r="A6" s="53" t="s">
        <v>117</v>
      </c>
      <c r="B6" s="53">
        <f t="shared" si="9"/>
        <v>1</v>
      </c>
      <c r="C6" s="53">
        <f t="shared" si="0"/>
        <v>0</v>
      </c>
      <c r="D6" s="53">
        <f t="shared" si="1"/>
        <v>1</v>
      </c>
      <c r="E6" s="53">
        <f t="shared" si="2"/>
        <v>0</v>
      </c>
      <c r="F6" s="53">
        <f t="shared" si="3"/>
        <v>0</v>
      </c>
      <c r="G6" s="53">
        <f t="shared" si="4"/>
        <v>0</v>
      </c>
      <c r="H6" s="53">
        <f t="shared" si="10"/>
        <v>0</v>
      </c>
      <c r="I6" s="53">
        <f t="shared" si="11"/>
        <v>1</v>
      </c>
      <c r="J6" s="53">
        <f t="shared" si="12"/>
        <v>5</v>
      </c>
      <c r="K6" s="53" t="str">
        <f t="shared" si="13"/>
        <v>Pos.5(10)</v>
      </c>
      <c r="L6" s="64"/>
      <c r="M6" s="53">
        <f t="shared" si="14"/>
        <v>0</v>
      </c>
      <c r="N6" s="53">
        <f t="shared" si="5"/>
        <v>1</v>
      </c>
      <c r="O6" s="53">
        <f t="shared" si="6"/>
        <v>0</v>
      </c>
      <c r="P6" s="53">
        <f t="shared" si="15"/>
        <v>1</v>
      </c>
      <c r="Q6" s="53">
        <f t="shared" si="16"/>
        <v>5</v>
      </c>
      <c r="R6" s="53" t="str">
        <f t="shared" si="17"/>
        <v>Pos.5(10)</v>
      </c>
      <c r="S6" s="65"/>
      <c r="T6" s="53">
        <f t="shared" si="7"/>
        <v>0</v>
      </c>
      <c r="U6" s="53">
        <f t="shared" si="8"/>
        <v>0</v>
      </c>
      <c r="V6" s="53">
        <f t="shared" si="18"/>
        <v>0</v>
      </c>
      <c r="W6" s="53">
        <f>Q6+COUNTIFS(R$2:R$19,R6,V$2:V$19,"&gt;"&amp;V6)</f>
        <v>5</v>
      </c>
      <c r="X6" s="53" t="str">
        <f t="shared" si="20"/>
        <v>Pos.5(10)</v>
      </c>
      <c r="Y6" s="63"/>
      <c r="Z6" s="53">
        <f t="shared" si="21"/>
        <v>0</v>
      </c>
      <c r="AA6" s="53">
        <f t="shared" si="22"/>
        <v>5</v>
      </c>
      <c r="AB6" s="53" t="str">
        <f t="shared" si="23"/>
        <v>Pos.5(10)</v>
      </c>
      <c r="AC6" s="65"/>
      <c r="AD6" s="53">
        <f t="shared" si="24"/>
        <v>0</v>
      </c>
      <c r="AE6" s="53">
        <f t="shared" si="25"/>
        <v>11</v>
      </c>
      <c r="AF6" s="53" t="str">
        <f t="shared" si="26"/>
        <v>Pos.11(4)</v>
      </c>
      <c r="AG6" s="65"/>
      <c r="AH6" s="53">
        <f t="shared" si="27"/>
        <v>4</v>
      </c>
      <c r="AI6" s="53">
        <f t="shared" si="28"/>
        <v>11</v>
      </c>
    </row>
    <row r="7" spans="1:35" x14ac:dyDescent="0.2">
      <c r="A7" s="53" t="s">
        <v>114</v>
      </c>
      <c r="B7" s="53">
        <f t="shared" si="9"/>
        <v>1</v>
      </c>
      <c r="C7" s="53">
        <f t="shared" si="0"/>
        <v>0</v>
      </c>
      <c r="D7" s="53">
        <f t="shared" si="1"/>
        <v>0</v>
      </c>
      <c r="E7" s="53">
        <f t="shared" si="2"/>
        <v>1</v>
      </c>
      <c r="F7" s="53">
        <f t="shared" si="3"/>
        <v>1</v>
      </c>
      <c r="G7" s="53">
        <f t="shared" si="4"/>
        <v>2</v>
      </c>
      <c r="H7" s="53">
        <f t="shared" si="10"/>
        <v>-1</v>
      </c>
      <c r="I7" s="53">
        <f t="shared" si="11"/>
        <v>0</v>
      </c>
      <c r="J7" s="53">
        <f t="shared" si="12"/>
        <v>15</v>
      </c>
      <c r="K7" s="53" t="str">
        <f>IF(COUNTIF(J$2:J$19,J7)=1,"-","Pos."&amp;J7&amp;"("&amp;COUNTIF(J$2:J$19,J7)&amp;")")</f>
        <v>Pos.15(4)</v>
      </c>
      <c r="L7" s="64"/>
      <c r="M7" s="53">
        <f t="shared" si="14"/>
        <v>0</v>
      </c>
      <c r="N7" s="53">
        <f t="shared" si="5"/>
        <v>0</v>
      </c>
      <c r="O7" s="53">
        <f t="shared" si="6"/>
        <v>0</v>
      </c>
      <c r="P7" s="53">
        <f t="shared" si="15"/>
        <v>0</v>
      </c>
      <c r="Q7" s="53">
        <f t="shared" si="16"/>
        <v>15</v>
      </c>
      <c r="R7" s="53" t="str">
        <f t="shared" si="17"/>
        <v>Pos.15(4)</v>
      </c>
      <c r="S7" s="65"/>
      <c r="T7" s="53">
        <f t="shared" si="7"/>
        <v>0</v>
      </c>
      <c r="U7" s="53">
        <f t="shared" si="8"/>
        <v>0</v>
      </c>
      <c r="V7" s="53">
        <f t="shared" si="18"/>
        <v>0</v>
      </c>
      <c r="W7" s="53">
        <f t="shared" si="19"/>
        <v>15</v>
      </c>
      <c r="X7" s="53" t="str">
        <f>IF(COUNTIF(W$2:W$19,W7)=1,"-","Pos."&amp;W7&amp;"("&amp;COUNTIF(W$2:W$19,W7)&amp;")")</f>
        <v>Pos.15(4)</v>
      </c>
      <c r="Y7" s="63"/>
      <c r="Z7" s="53">
        <f t="shared" si="21"/>
        <v>-1</v>
      </c>
      <c r="AA7" s="53">
        <f>W7+COUNTIFS(X$2:X$19,X7,Z$2:Z$19,"&gt;"&amp;Z7)</f>
        <v>15</v>
      </c>
      <c r="AB7" s="53" t="str">
        <f t="shared" si="23"/>
        <v>Pos.15(2)</v>
      </c>
      <c r="AC7" s="65"/>
      <c r="AD7" s="53">
        <f t="shared" si="24"/>
        <v>1</v>
      </c>
      <c r="AE7" s="53">
        <f t="shared" si="25"/>
        <v>15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15</v>
      </c>
    </row>
    <row r="8" spans="1:35" x14ac:dyDescent="0.2">
      <c r="A8" s="53" t="s">
        <v>116</v>
      </c>
      <c r="B8" s="53">
        <f t="shared" si="9"/>
        <v>1</v>
      </c>
      <c r="C8" s="53">
        <f t="shared" si="0"/>
        <v>0</v>
      </c>
      <c r="D8" s="53">
        <f t="shared" si="1"/>
        <v>1</v>
      </c>
      <c r="E8" s="53">
        <f t="shared" si="2"/>
        <v>0</v>
      </c>
      <c r="F8" s="53">
        <f t="shared" si="3"/>
        <v>1</v>
      </c>
      <c r="G8" s="53">
        <f t="shared" si="4"/>
        <v>1</v>
      </c>
      <c r="H8" s="53">
        <f t="shared" si="10"/>
        <v>0</v>
      </c>
      <c r="I8" s="53">
        <f t="shared" si="11"/>
        <v>1</v>
      </c>
      <c r="J8" s="53">
        <f t="shared" si="12"/>
        <v>5</v>
      </c>
      <c r="K8" s="53" t="str">
        <f t="shared" si="13"/>
        <v>Pos.5(10)</v>
      </c>
      <c r="L8" s="64"/>
      <c r="M8" s="53">
        <f t="shared" si="14"/>
        <v>0</v>
      </c>
      <c r="N8" s="53">
        <f t="shared" si="5"/>
        <v>1</v>
      </c>
      <c r="O8" s="53">
        <f t="shared" si="6"/>
        <v>0</v>
      </c>
      <c r="P8" s="53">
        <f t="shared" si="15"/>
        <v>1</v>
      </c>
      <c r="Q8" s="53">
        <f t="shared" si="16"/>
        <v>5</v>
      </c>
      <c r="R8" s="53" t="str">
        <f t="shared" si="17"/>
        <v>Pos.5(10)</v>
      </c>
      <c r="S8" s="65"/>
      <c r="T8" s="53">
        <f t="shared" si="7"/>
        <v>1</v>
      </c>
      <c r="U8" s="53">
        <f t="shared" si="8"/>
        <v>1</v>
      </c>
      <c r="V8" s="53">
        <f t="shared" si="18"/>
        <v>0</v>
      </c>
      <c r="W8" s="53">
        <f t="shared" si="19"/>
        <v>5</v>
      </c>
      <c r="X8" s="53" t="str">
        <f t="shared" si="20"/>
        <v>Pos.5(10)</v>
      </c>
      <c r="Y8" s="63"/>
      <c r="Z8" s="53">
        <f t="shared" si="21"/>
        <v>0</v>
      </c>
      <c r="AA8" s="53">
        <f t="shared" si="22"/>
        <v>5</v>
      </c>
      <c r="AB8" s="53" t="str">
        <f t="shared" si="23"/>
        <v>Pos.5(10)</v>
      </c>
      <c r="AC8" s="65"/>
      <c r="AD8" s="53">
        <f t="shared" si="24"/>
        <v>1</v>
      </c>
      <c r="AE8" s="53">
        <f t="shared" si="25"/>
        <v>5</v>
      </c>
      <c r="AF8" s="53" t="str">
        <f t="shared" si="26"/>
        <v>Pos.5(6)</v>
      </c>
      <c r="AG8" s="65"/>
      <c r="AH8" s="53">
        <f t="shared" si="27"/>
        <v>6</v>
      </c>
      <c r="AI8" s="53">
        <f t="shared" si="28"/>
        <v>7</v>
      </c>
    </row>
    <row r="9" spans="1:35" x14ac:dyDescent="0.2">
      <c r="A9" s="53" t="s">
        <v>125</v>
      </c>
      <c r="B9" s="53">
        <f t="shared" si="9"/>
        <v>1</v>
      </c>
      <c r="C9" s="53">
        <f t="shared" si="0"/>
        <v>0</v>
      </c>
      <c r="D9" s="53">
        <f t="shared" si="1"/>
        <v>1</v>
      </c>
      <c r="E9" s="53">
        <f t="shared" si="2"/>
        <v>0</v>
      </c>
      <c r="F9" s="53">
        <f t="shared" si="3"/>
        <v>0</v>
      </c>
      <c r="G9" s="53">
        <f t="shared" si="4"/>
        <v>0</v>
      </c>
      <c r="H9" s="53">
        <f t="shared" si="10"/>
        <v>0</v>
      </c>
      <c r="I9" s="53">
        <f t="shared" si="11"/>
        <v>1</v>
      </c>
      <c r="J9" s="53">
        <f t="shared" si="12"/>
        <v>5</v>
      </c>
      <c r="K9" s="53" t="str">
        <f t="shared" si="13"/>
        <v>Pos.5(10)</v>
      </c>
      <c r="L9" s="64"/>
      <c r="M9" s="53">
        <f t="shared" si="14"/>
        <v>0</v>
      </c>
      <c r="N9" s="53">
        <f t="shared" si="5"/>
        <v>1</v>
      </c>
      <c r="O9" s="53">
        <f t="shared" si="6"/>
        <v>0</v>
      </c>
      <c r="P9" s="53">
        <f t="shared" si="15"/>
        <v>1</v>
      </c>
      <c r="Q9" s="53">
        <f>$J9+COUNTIFS(K$2:K$19,K9,$P$2:$P$19,"&gt;"&amp;P9)</f>
        <v>5</v>
      </c>
      <c r="R9" s="53" t="str">
        <f t="shared" si="17"/>
        <v>Pos.5(10)</v>
      </c>
      <c r="S9" s="65"/>
      <c r="T9" s="53">
        <f t="shared" si="7"/>
        <v>0</v>
      </c>
      <c r="U9" s="53">
        <f t="shared" si="8"/>
        <v>0</v>
      </c>
      <c r="V9" s="53">
        <f t="shared" si="18"/>
        <v>0</v>
      </c>
      <c r="W9" s="53">
        <f t="shared" si="19"/>
        <v>5</v>
      </c>
      <c r="X9" s="53" t="str">
        <f t="shared" si="20"/>
        <v>Pos.5(10)</v>
      </c>
      <c r="Y9" s="63"/>
      <c r="Z9" s="53">
        <f t="shared" si="21"/>
        <v>0</v>
      </c>
      <c r="AA9" s="53">
        <f t="shared" si="22"/>
        <v>5</v>
      </c>
      <c r="AB9" s="53" t="str">
        <f t="shared" si="23"/>
        <v>Pos.5(10)</v>
      </c>
      <c r="AC9" s="65"/>
      <c r="AD9" s="53">
        <f t="shared" si="24"/>
        <v>0</v>
      </c>
      <c r="AE9" s="53">
        <f t="shared" si="25"/>
        <v>11</v>
      </c>
      <c r="AF9" s="53" t="str">
        <f t="shared" si="26"/>
        <v>Pos.11(4)</v>
      </c>
      <c r="AG9" s="65"/>
      <c r="AH9" s="53">
        <f t="shared" si="27"/>
        <v>7</v>
      </c>
      <c r="AI9" s="53">
        <f t="shared" si="28"/>
        <v>12</v>
      </c>
    </row>
    <row r="10" spans="1:35" x14ac:dyDescent="0.2">
      <c r="A10" s="53" t="s">
        <v>122</v>
      </c>
      <c r="B10" s="53">
        <f t="shared" si="9"/>
        <v>1</v>
      </c>
      <c r="C10" s="53">
        <f t="shared" si="0"/>
        <v>1</v>
      </c>
      <c r="D10" s="53">
        <f t="shared" si="1"/>
        <v>0</v>
      </c>
      <c r="E10" s="53">
        <f t="shared" si="2"/>
        <v>0</v>
      </c>
      <c r="F10" s="53">
        <f t="shared" si="3"/>
        <v>4</v>
      </c>
      <c r="G10" s="53">
        <f t="shared" si="4"/>
        <v>0</v>
      </c>
      <c r="H10" s="53">
        <f t="shared" si="10"/>
        <v>4</v>
      </c>
      <c r="I10" s="53">
        <f t="shared" si="11"/>
        <v>3</v>
      </c>
      <c r="J10" s="53">
        <f t="shared" si="12"/>
        <v>1</v>
      </c>
      <c r="K10" s="53" t="str">
        <f t="shared" si="13"/>
        <v>Pos.1(4)</v>
      </c>
      <c r="L10" s="64"/>
      <c r="M10" s="53">
        <f t="shared" si="14"/>
        <v>0</v>
      </c>
      <c r="N10" s="53">
        <f t="shared" si="5"/>
        <v>0</v>
      </c>
      <c r="O10" s="53">
        <f t="shared" si="6"/>
        <v>0</v>
      </c>
      <c r="P10" s="53">
        <f t="shared" si="15"/>
        <v>0</v>
      </c>
      <c r="Q10" s="53">
        <f t="shared" si="16"/>
        <v>1</v>
      </c>
      <c r="R10" s="53" t="str">
        <f t="shared" si="17"/>
        <v>Pos.1(4)</v>
      </c>
      <c r="S10" s="65"/>
      <c r="T10" s="53">
        <f t="shared" si="7"/>
        <v>0</v>
      </c>
      <c r="U10" s="53">
        <f t="shared" si="8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Pos.1(4)</v>
      </c>
      <c r="Y10" s="63"/>
      <c r="Z10" s="53">
        <f t="shared" si="21"/>
        <v>4</v>
      </c>
      <c r="AA10" s="53">
        <f t="shared" si="22"/>
        <v>1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1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1</v>
      </c>
    </row>
    <row r="11" spans="1:35" x14ac:dyDescent="0.2">
      <c r="A11" s="53" t="s">
        <v>126</v>
      </c>
      <c r="B11" s="53">
        <f t="shared" si="9"/>
        <v>1</v>
      </c>
      <c r="C11" s="53">
        <f t="shared" si="0"/>
        <v>0</v>
      </c>
      <c r="D11" s="53">
        <f t="shared" si="1"/>
        <v>1</v>
      </c>
      <c r="E11" s="53">
        <f t="shared" si="2"/>
        <v>0</v>
      </c>
      <c r="F11" s="53">
        <f t="shared" si="3"/>
        <v>0</v>
      </c>
      <c r="G11" s="53">
        <f t="shared" si="4"/>
        <v>0</v>
      </c>
      <c r="H11" s="53">
        <f t="shared" si="10"/>
        <v>0</v>
      </c>
      <c r="I11" s="53">
        <f t="shared" si="11"/>
        <v>1</v>
      </c>
      <c r="J11" s="53">
        <f t="shared" si="12"/>
        <v>5</v>
      </c>
      <c r="K11" s="53" t="str">
        <f t="shared" si="13"/>
        <v>Pos.5(10)</v>
      </c>
      <c r="L11" s="64"/>
      <c r="M11" s="53">
        <f t="shared" si="14"/>
        <v>0</v>
      </c>
      <c r="N11" s="53">
        <f t="shared" si="5"/>
        <v>1</v>
      </c>
      <c r="O11" s="53">
        <f t="shared" si="6"/>
        <v>0</v>
      </c>
      <c r="P11" s="53">
        <f t="shared" si="15"/>
        <v>1</v>
      </c>
      <c r="Q11" s="53">
        <f t="shared" si="16"/>
        <v>5</v>
      </c>
      <c r="R11" s="53" t="str">
        <f t="shared" si="17"/>
        <v>Pos.5(10)</v>
      </c>
      <c r="S11" s="65"/>
      <c r="T11" s="53">
        <f t="shared" si="7"/>
        <v>0</v>
      </c>
      <c r="U11" s="53">
        <f t="shared" si="8"/>
        <v>0</v>
      </c>
      <c r="V11" s="53">
        <f t="shared" si="18"/>
        <v>0</v>
      </c>
      <c r="W11" s="53">
        <f t="shared" si="19"/>
        <v>5</v>
      </c>
      <c r="X11" s="53" t="str">
        <f t="shared" si="20"/>
        <v>Pos.5(10)</v>
      </c>
      <c r="Y11" s="63"/>
      <c r="Z11" s="53">
        <f t="shared" si="21"/>
        <v>0</v>
      </c>
      <c r="AA11" s="53">
        <f t="shared" si="22"/>
        <v>5</v>
      </c>
      <c r="AB11" s="53" t="str">
        <f t="shared" si="23"/>
        <v>Pos.5(10)</v>
      </c>
      <c r="AC11" s="65"/>
      <c r="AD11" s="53">
        <f t="shared" si="24"/>
        <v>0</v>
      </c>
      <c r="AE11" s="53">
        <f t="shared" si="25"/>
        <v>11</v>
      </c>
      <c r="AF11" s="53" t="str">
        <f t="shared" si="26"/>
        <v>Pos.11(4)</v>
      </c>
      <c r="AG11" s="65"/>
      <c r="AH11" s="53">
        <f t="shared" si="27"/>
        <v>9</v>
      </c>
      <c r="AI11" s="53">
        <f t="shared" si="28"/>
        <v>13</v>
      </c>
    </row>
    <row r="12" spans="1:35" x14ac:dyDescent="0.2">
      <c r="A12" s="53" t="s">
        <v>124</v>
      </c>
      <c r="B12" s="53">
        <f t="shared" si="9"/>
        <v>1</v>
      </c>
      <c r="C12" s="53">
        <f t="shared" si="0"/>
        <v>0</v>
      </c>
      <c r="D12" s="53">
        <f t="shared" si="1"/>
        <v>1</v>
      </c>
      <c r="E12" s="53">
        <f t="shared" si="2"/>
        <v>0</v>
      </c>
      <c r="F12" s="53">
        <f t="shared" si="3"/>
        <v>1</v>
      </c>
      <c r="G12" s="53">
        <f t="shared" si="4"/>
        <v>1</v>
      </c>
      <c r="H12" s="53">
        <f t="shared" si="10"/>
        <v>0</v>
      </c>
      <c r="I12" s="53">
        <f t="shared" si="11"/>
        <v>1</v>
      </c>
      <c r="J12" s="53">
        <f t="shared" si="12"/>
        <v>5</v>
      </c>
      <c r="K12" s="53" t="str">
        <f t="shared" si="13"/>
        <v>Pos.5(10)</v>
      </c>
      <c r="L12" s="64"/>
      <c r="M12" s="53">
        <f t="shared" si="14"/>
        <v>0</v>
      </c>
      <c r="N12" s="53">
        <f t="shared" si="5"/>
        <v>1</v>
      </c>
      <c r="O12" s="53">
        <f t="shared" si="6"/>
        <v>0</v>
      </c>
      <c r="P12" s="53">
        <f t="shared" si="15"/>
        <v>1</v>
      </c>
      <c r="Q12" s="53">
        <f t="shared" si="16"/>
        <v>5</v>
      </c>
      <c r="R12" s="53" t="str">
        <f t="shared" si="17"/>
        <v>Pos.5(10)</v>
      </c>
      <c r="S12" s="65"/>
      <c r="T12" s="53">
        <f t="shared" si="7"/>
        <v>1</v>
      </c>
      <c r="U12" s="53">
        <f t="shared" si="8"/>
        <v>1</v>
      </c>
      <c r="V12" s="53">
        <f t="shared" si="18"/>
        <v>0</v>
      </c>
      <c r="W12" s="53">
        <f t="shared" si="19"/>
        <v>5</v>
      </c>
      <c r="X12" s="53" t="str">
        <f t="shared" si="20"/>
        <v>Pos.5(10)</v>
      </c>
      <c r="Y12" s="63"/>
      <c r="Z12" s="53">
        <f t="shared" si="21"/>
        <v>0</v>
      </c>
      <c r="AA12" s="53">
        <f t="shared" si="22"/>
        <v>5</v>
      </c>
      <c r="AB12" s="53" t="str">
        <f t="shared" si="23"/>
        <v>Pos.5(10)</v>
      </c>
      <c r="AC12" s="65"/>
      <c r="AD12" s="53">
        <f t="shared" si="24"/>
        <v>1</v>
      </c>
      <c r="AE12" s="53">
        <f t="shared" si="25"/>
        <v>5</v>
      </c>
      <c r="AF12" s="53" t="str">
        <f t="shared" si="26"/>
        <v>Pos.5(6)</v>
      </c>
      <c r="AG12" s="65"/>
      <c r="AH12" s="53">
        <f t="shared" si="27"/>
        <v>10</v>
      </c>
      <c r="AI12" s="53">
        <f t="shared" si="28"/>
        <v>8</v>
      </c>
    </row>
    <row r="13" spans="1:35" x14ac:dyDescent="0.2">
      <c r="A13" s="53" t="s">
        <v>119</v>
      </c>
      <c r="B13" s="53">
        <f t="shared" si="9"/>
        <v>1</v>
      </c>
      <c r="C13" s="53">
        <f t="shared" si="0"/>
        <v>0</v>
      </c>
      <c r="D13" s="53">
        <f t="shared" si="1"/>
        <v>1</v>
      </c>
      <c r="E13" s="53">
        <f t="shared" si="2"/>
        <v>0</v>
      </c>
      <c r="F13" s="53">
        <f t="shared" si="3"/>
        <v>1</v>
      </c>
      <c r="G13" s="53">
        <f t="shared" si="4"/>
        <v>1</v>
      </c>
      <c r="H13" s="53">
        <f t="shared" si="10"/>
        <v>0</v>
      </c>
      <c r="I13" s="53">
        <f t="shared" si="11"/>
        <v>1</v>
      </c>
      <c r="J13" s="53">
        <f t="shared" si="12"/>
        <v>5</v>
      </c>
      <c r="K13" s="53" t="str">
        <f t="shared" si="13"/>
        <v>Pos.5(10)</v>
      </c>
      <c r="L13" s="64"/>
      <c r="M13" s="53">
        <f t="shared" si="14"/>
        <v>0</v>
      </c>
      <c r="N13" s="53">
        <f t="shared" si="5"/>
        <v>1</v>
      </c>
      <c r="O13" s="53">
        <f t="shared" si="6"/>
        <v>0</v>
      </c>
      <c r="P13" s="53">
        <f t="shared" si="15"/>
        <v>1</v>
      </c>
      <c r="Q13" s="53">
        <f t="shared" si="16"/>
        <v>5</v>
      </c>
      <c r="R13" s="53" t="str">
        <f t="shared" si="17"/>
        <v>Pos.5(10)</v>
      </c>
      <c r="S13" s="65"/>
      <c r="T13" s="53">
        <f t="shared" si="7"/>
        <v>1</v>
      </c>
      <c r="U13" s="53">
        <f t="shared" si="8"/>
        <v>1</v>
      </c>
      <c r="V13" s="53">
        <f t="shared" si="18"/>
        <v>0</v>
      </c>
      <c r="W13" s="53">
        <f t="shared" si="19"/>
        <v>5</v>
      </c>
      <c r="X13" s="53" t="str">
        <f t="shared" si="20"/>
        <v>Pos.5(10)</v>
      </c>
      <c r="Y13" s="63"/>
      <c r="Z13" s="53">
        <f t="shared" si="21"/>
        <v>0</v>
      </c>
      <c r="AA13" s="53">
        <f t="shared" si="22"/>
        <v>5</v>
      </c>
      <c r="AB13" s="53" t="str">
        <f t="shared" si="23"/>
        <v>Pos.5(10)</v>
      </c>
      <c r="AC13" s="65"/>
      <c r="AD13" s="53">
        <f t="shared" si="24"/>
        <v>1</v>
      </c>
      <c r="AE13" s="53">
        <f t="shared" si="25"/>
        <v>5</v>
      </c>
      <c r="AF13" s="53" t="str">
        <f t="shared" si="26"/>
        <v>Pos.5(6)</v>
      </c>
      <c r="AG13" s="65"/>
      <c r="AH13" s="53">
        <f t="shared" si="27"/>
        <v>11</v>
      </c>
      <c r="AI13" s="53">
        <f t="shared" si="28"/>
        <v>9</v>
      </c>
    </row>
    <row r="14" spans="1:35" x14ac:dyDescent="0.2">
      <c r="A14" s="53" t="s">
        <v>129</v>
      </c>
      <c r="B14" s="53">
        <f t="shared" si="9"/>
        <v>1</v>
      </c>
      <c r="C14" s="53">
        <f t="shared" si="0"/>
        <v>0</v>
      </c>
      <c r="D14" s="53">
        <f t="shared" si="1"/>
        <v>1</v>
      </c>
      <c r="E14" s="53">
        <f t="shared" si="2"/>
        <v>0</v>
      </c>
      <c r="F14" s="53">
        <f t="shared" si="3"/>
        <v>1</v>
      </c>
      <c r="G14" s="53">
        <f t="shared" si="4"/>
        <v>1</v>
      </c>
      <c r="H14" s="53">
        <f t="shared" si="10"/>
        <v>0</v>
      </c>
      <c r="I14" s="53">
        <f t="shared" si="11"/>
        <v>1</v>
      </c>
      <c r="J14" s="53">
        <f t="shared" si="12"/>
        <v>5</v>
      </c>
      <c r="K14" s="53" t="str">
        <f t="shared" si="13"/>
        <v>Pos.5(10)</v>
      </c>
      <c r="L14" s="64"/>
      <c r="M14" s="53">
        <f t="shared" si="14"/>
        <v>0</v>
      </c>
      <c r="N14" s="53">
        <f t="shared" si="5"/>
        <v>1</v>
      </c>
      <c r="O14" s="53">
        <f t="shared" si="6"/>
        <v>0</v>
      </c>
      <c r="P14" s="53">
        <f t="shared" si="15"/>
        <v>1</v>
      </c>
      <c r="Q14" s="53">
        <f t="shared" si="16"/>
        <v>5</v>
      </c>
      <c r="R14" s="53" t="str">
        <f t="shared" si="17"/>
        <v>Pos.5(10)</v>
      </c>
      <c r="S14" s="65"/>
      <c r="T14" s="53">
        <f t="shared" si="7"/>
        <v>1</v>
      </c>
      <c r="U14" s="53">
        <f t="shared" si="8"/>
        <v>1</v>
      </c>
      <c r="V14" s="53">
        <f t="shared" si="18"/>
        <v>0</v>
      </c>
      <c r="W14" s="53">
        <f t="shared" si="19"/>
        <v>5</v>
      </c>
      <c r="X14" s="53" t="str">
        <f t="shared" si="20"/>
        <v>Pos.5(10)</v>
      </c>
      <c r="Y14" s="63"/>
      <c r="Z14" s="53">
        <f t="shared" si="21"/>
        <v>0</v>
      </c>
      <c r="AA14" s="53">
        <f t="shared" si="22"/>
        <v>5</v>
      </c>
      <c r="AB14" s="53" t="str">
        <f t="shared" si="23"/>
        <v>Pos.5(10)</v>
      </c>
      <c r="AC14" s="65"/>
      <c r="AD14" s="53">
        <f t="shared" si="24"/>
        <v>1</v>
      </c>
      <c r="AE14" s="53">
        <f t="shared" si="25"/>
        <v>5</v>
      </c>
      <c r="AF14" s="53" t="str">
        <f t="shared" si="26"/>
        <v>Pos.5(6)</v>
      </c>
      <c r="AG14" s="65"/>
      <c r="AH14" s="53">
        <f t="shared" si="27"/>
        <v>12</v>
      </c>
      <c r="AI14" s="53">
        <f t="shared" si="28"/>
        <v>10</v>
      </c>
    </row>
    <row r="15" spans="1:35" x14ac:dyDescent="0.2">
      <c r="A15" s="53" t="s">
        <v>130</v>
      </c>
      <c r="B15" s="53">
        <f t="shared" si="9"/>
        <v>1</v>
      </c>
      <c r="C15" s="53">
        <f t="shared" si="0"/>
        <v>0</v>
      </c>
      <c r="D15" s="53">
        <f t="shared" si="1"/>
        <v>0</v>
      </c>
      <c r="E15" s="53">
        <f t="shared" si="2"/>
        <v>1</v>
      </c>
      <c r="F15" s="53">
        <f t="shared" si="3"/>
        <v>0</v>
      </c>
      <c r="G15" s="53">
        <f t="shared" si="4"/>
        <v>4</v>
      </c>
      <c r="H15" s="53">
        <f t="shared" si="10"/>
        <v>-4</v>
      </c>
      <c r="I15" s="53">
        <f t="shared" si="11"/>
        <v>0</v>
      </c>
      <c r="J15" s="53">
        <f t="shared" si="12"/>
        <v>15</v>
      </c>
      <c r="K15" s="53" t="str">
        <f t="shared" si="13"/>
        <v>Pos.15(4)</v>
      </c>
      <c r="L15" s="64"/>
      <c r="M15" s="53">
        <f t="shared" si="14"/>
        <v>0</v>
      </c>
      <c r="N15" s="53">
        <f t="shared" si="5"/>
        <v>0</v>
      </c>
      <c r="O15" s="53">
        <f t="shared" si="6"/>
        <v>0</v>
      </c>
      <c r="P15" s="53">
        <f t="shared" si="15"/>
        <v>0</v>
      </c>
      <c r="Q15" s="53">
        <f t="shared" si="16"/>
        <v>15</v>
      </c>
      <c r="R15" s="53" t="str">
        <f t="shared" si="17"/>
        <v>Pos.15(4)</v>
      </c>
      <c r="S15" s="65"/>
      <c r="T15" s="53">
        <f t="shared" si="7"/>
        <v>0</v>
      </c>
      <c r="U15" s="53">
        <f t="shared" si="8"/>
        <v>0</v>
      </c>
      <c r="V15" s="53">
        <f t="shared" si="18"/>
        <v>0</v>
      </c>
      <c r="W15" s="53">
        <f t="shared" si="19"/>
        <v>15</v>
      </c>
      <c r="X15" s="53" t="str">
        <f t="shared" si="20"/>
        <v>Pos.15(4)</v>
      </c>
      <c r="Y15" s="63"/>
      <c r="Z15" s="53">
        <f t="shared" si="21"/>
        <v>-4</v>
      </c>
      <c r="AA15" s="53">
        <f t="shared" si="22"/>
        <v>18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18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18</v>
      </c>
    </row>
    <row r="16" spans="1:35" x14ac:dyDescent="0.2">
      <c r="A16" s="53" t="s">
        <v>123</v>
      </c>
      <c r="B16" s="53">
        <f t="shared" si="9"/>
        <v>1</v>
      </c>
      <c r="C16" s="53">
        <f t="shared" si="0"/>
        <v>0</v>
      </c>
      <c r="D16" s="53">
        <f t="shared" si="1"/>
        <v>0</v>
      </c>
      <c r="E16" s="53">
        <f t="shared" si="2"/>
        <v>1</v>
      </c>
      <c r="F16" s="53">
        <f t="shared" si="3"/>
        <v>0</v>
      </c>
      <c r="G16" s="53">
        <f t="shared" si="4"/>
        <v>1</v>
      </c>
      <c r="H16" s="53">
        <f t="shared" si="10"/>
        <v>-1</v>
      </c>
      <c r="I16" s="53">
        <f t="shared" si="11"/>
        <v>0</v>
      </c>
      <c r="J16" s="53">
        <f t="shared" si="12"/>
        <v>15</v>
      </c>
      <c r="K16" s="53" t="str">
        <f t="shared" si="13"/>
        <v>Pos.15(4)</v>
      </c>
      <c r="L16" s="64"/>
      <c r="M16" s="53">
        <f t="shared" si="14"/>
        <v>0</v>
      </c>
      <c r="N16" s="53">
        <f t="shared" si="5"/>
        <v>0</v>
      </c>
      <c r="O16" s="53">
        <f t="shared" si="6"/>
        <v>0</v>
      </c>
      <c r="P16" s="53">
        <f t="shared" si="15"/>
        <v>0</v>
      </c>
      <c r="Q16" s="53">
        <f t="shared" si="16"/>
        <v>15</v>
      </c>
      <c r="R16" s="53" t="str">
        <f t="shared" si="17"/>
        <v>Pos.15(4)</v>
      </c>
      <c r="S16" s="65"/>
      <c r="T16" s="53">
        <f t="shared" si="7"/>
        <v>0</v>
      </c>
      <c r="U16" s="53">
        <f t="shared" si="8"/>
        <v>0</v>
      </c>
      <c r="V16" s="53">
        <f t="shared" si="18"/>
        <v>0</v>
      </c>
      <c r="W16" s="53">
        <f t="shared" si="19"/>
        <v>15</v>
      </c>
      <c r="X16" s="53" t="str">
        <f t="shared" si="20"/>
        <v>Pos.15(4)</v>
      </c>
      <c r="Y16" s="63"/>
      <c r="Z16" s="53">
        <f t="shared" si="21"/>
        <v>-1</v>
      </c>
      <c r="AA16" s="53">
        <f t="shared" si="22"/>
        <v>15</v>
      </c>
      <c r="AB16" s="53" t="str">
        <f t="shared" si="23"/>
        <v>Pos.15(2)</v>
      </c>
      <c r="AC16" s="65"/>
      <c r="AD16" s="53">
        <f t="shared" si="24"/>
        <v>0</v>
      </c>
      <c r="AE16" s="53">
        <f t="shared" si="25"/>
        <v>16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16</v>
      </c>
    </row>
    <row r="17" spans="1:35" x14ac:dyDescent="0.2">
      <c r="A17" s="53" t="s">
        <v>118</v>
      </c>
      <c r="B17" s="53">
        <f t="shared" si="9"/>
        <v>1</v>
      </c>
      <c r="C17" s="53">
        <f t="shared" si="0"/>
        <v>0</v>
      </c>
      <c r="D17" s="53">
        <f t="shared" si="1"/>
        <v>1</v>
      </c>
      <c r="E17" s="53">
        <f t="shared" si="2"/>
        <v>0</v>
      </c>
      <c r="F17" s="53">
        <f t="shared" si="3"/>
        <v>0</v>
      </c>
      <c r="G17" s="53">
        <f t="shared" si="4"/>
        <v>0</v>
      </c>
      <c r="H17" s="53">
        <f t="shared" si="10"/>
        <v>0</v>
      </c>
      <c r="I17" s="53">
        <f t="shared" si="11"/>
        <v>1</v>
      </c>
      <c r="J17" s="53">
        <f t="shared" si="12"/>
        <v>5</v>
      </c>
      <c r="K17" s="53" t="str">
        <f t="shared" si="13"/>
        <v>Pos.5(10)</v>
      </c>
      <c r="L17" s="64"/>
      <c r="M17" s="53">
        <f t="shared" si="14"/>
        <v>0</v>
      </c>
      <c r="N17" s="53">
        <f t="shared" si="5"/>
        <v>1</v>
      </c>
      <c r="O17" s="53">
        <f t="shared" si="6"/>
        <v>0</v>
      </c>
      <c r="P17" s="53">
        <f t="shared" si="15"/>
        <v>1</v>
      </c>
      <c r="Q17" s="53">
        <f t="shared" si="16"/>
        <v>5</v>
      </c>
      <c r="R17" s="53" t="str">
        <f t="shared" si="17"/>
        <v>Pos.5(10)</v>
      </c>
      <c r="S17" s="65"/>
      <c r="T17" s="53">
        <f t="shared" si="7"/>
        <v>0</v>
      </c>
      <c r="U17" s="53">
        <f t="shared" si="8"/>
        <v>0</v>
      </c>
      <c r="V17" s="53">
        <f t="shared" si="18"/>
        <v>0</v>
      </c>
      <c r="W17" s="53">
        <f t="shared" si="19"/>
        <v>5</v>
      </c>
      <c r="X17" s="53" t="str">
        <f t="shared" si="20"/>
        <v>Pos.5(10)</v>
      </c>
      <c r="Y17" s="63"/>
      <c r="Z17" s="53">
        <f t="shared" si="21"/>
        <v>0</v>
      </c>
      <c r="AA17" s="53">
        <f t="shared" si="22"/>
        <v>5</v>
      </c>
      <c r="AB17" s="53" t="str">
        <f t="shared" si="23"/>
        <v>Pos.5(10)</v>
      </c>
      <c r="AC17" s="65"/>
      <c r="AD17" s="53">
        <f t="shared" si="24"/>
        <v>0</v>
      </c>
      <c r="AE17" s="53">
        <f t="shared" si="25"/>
        <v>11</v>
      </c>
      <c r="AF17" s="53" t="str">
        <f t="shared" si="26"/>
        <v>Pos.11(4)</v>
      </c>
      <c r="AG17" s="65"/>
      <c r="AH17" s="53">
        <f t="shared" si="27"/>
        <v>15</v>
      </c>
      <c r="AI17" s="53">
        <f t="shared" si="28"/>
        <v>14</v>
      </c>
    </row>
    <row r="18" spans="1:35" x14ac:dyDescent="0.2">
      <c r="A18" s="53" t="s">
        <v>120</v>
      </c>
      <c r="B18" s="53">
        <f t="shared" si="9"/>
        <v>1</v>
      </c>
      <c r="C18" s="53">
        <f t="shared" si="0"/>
        <v>0</v>
      </c>
      <c r="D18" s="53">
        <f t="shared" si="1"/>
        <v>0</v>
      </c>
      <c r="E18" s="53">
        <f t="shared" si="2"/>
        <v>1</v>
      </c>
      <c r="F18" s="53">
        <f t="shared" si="3"/>
        <v>0</v>
      </c>
      <c r="G18" s="53">
        <f t="shared" si="4"/>
        <v>2</v>
      </c>
      <c r="H18" s="53">
        <f t="shared" si="10"/>
        <v>-2</v>
      </c>
      <c r="I18" s="53">
        <f t="shared" si="11"/>
        <v>0</v>
      </c>
      <c r="J18" s="53">
        <f t="shared" si="12"/>
        <v>15</v>
      </c>
      <c r="K18" s="53" t="str">
        <f t="shared" si="13"/>
        <v>Pos.15(4)</v>
      </c>
      <c r="L18" s="64"/>
      <c r="M18" s="53">
        <f t="shared" si="14"/>
        <v>0</v>
      </c>
      <c r="N18" s="53">
        <f t="shared" si="5"/>
        <v>0</v>
      </c>
      <c r="O18" s="53">
        <f t="shared" si="6"/>
        <v>0</v>
      </c>
      <c r="P18" s="53">
        <f t="shared" si="15"/>
        <v>0</v>
      </c>
      <c r="Q18" s="53">
        <f t="shared" si="16"/>
        <v>15</v>
      </c>
      <c r="R18" s="53" t="str">
        <f t="shared" si="17"/>
        <v>Pos.15(4)</v>
      </c>
      <c r="S18" s="65"/>
      <c r="T18" s="53">
        <f t="shared" si="7"/>
        <v>0</v>
      </c>
      <c r="U18" s="53">
        <f t="shared" si="8"/>
        <v>0</v>
      </c>
      <c r="V18" s="53">
        <f t="shared" si="18"/>
        <v>0</v>
      </c>
      <c r="W18" s="53">
        <f t="shared" si="19"/>
        <v>15</v>
      </c>
      <c r="X18" s="53" t="str">
        <f t="shared" si="20"/>
        <v>Pos.15(4)</v>
      </c>
      <c r="Y18" s="63"/>
      <c r="Z18" s="53">
        <f t="shared" si="21"/>
        <v>-2</v>
      </c>
      <c r="AA18" s="53">
        <f t="shared" si="22"/>
        <v>17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17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17</v>
      </c>
    </row>
    <row r="19" spans="1:35" x14ac:dyDescent="0.2">
      <c r="A19" s="53" t="s">
        <v>128</v>
      </c>
      <c r="B19" s="53">
        <f t="shared" si="9"/>
        <v>1</v>
      </c>
      <c r="C19" s="53">
        <f t="shared" si="0"/>
        <v>1</v>
      </c>
      <c r="D19" s="53">
        <f t="shared" si="1"/>
        <v>0</v>
      </c>
      <c r="E19" s="53">
        <f t="shared" si="2"/>
        <v>0</v>
      </c>
      <c r="F19" s="53">
        <f t="shared" si="3"/>
        <v>2</v>
      </c>
      <c r="G19" s="53">
        <f t="shared" si="4"/>
        <v>0</v>
      </c>
      <c r="H19" s="53">
        <f t="shared" si="10"/>
        <v>2</v>
      </c>
      <c r="I19" s="53">
        <f t="shared" si="11"/>
        <v>3</v>
      </c>
      <c r="J19" s="53">
        <f t="shared" si="12"/>
        <v>1</v>
      </c>
      <c r="K19" s="53" t="str">
        <f t="shared" si="13"/>
        <v>Pos.1(4)</v>
      </c>
      <c r="L19" s="64"/>
      <c r="M19" s="53">
        <f t="shared" si="14"/>
        <v>0</v>
      </c>
      <c r="N19" s="53">
        <f t="shared" si="5"/>
        <v>0</v>
      </c>
      <c r="O19" s="53">
        <f t="shared" si="6"/>
        <v>0</v>
      </c>
      <c r="P19" s="53">
        <f t="shared" si="15"/>
        <v>0</v>
      </c>
      <c r="Q19" s="53">
        <f t="shared" si="16"/>
        <v>1</v>
      </c>
      <c r="R19" s="53" t="str">
        <f t="shared" si="17"/>
        <v>Pos.1(4)</v>
      </c>
      <c r="S19" s="65"/>
      <c r="T19" s="53">
        <f t="shared" si="7"/>
        <v>0</v>
      </c>
      <c r="U19" s="53">
        <f t="shared" si="8"/>
        <v>0</v>
      </c>
      <c r="V19" s="53">
        <f t="shared" si="18"/>
        <v>0</v>
      </c>
      <c r="W19" s="53">
        <f t="shared" si="19"/>
        <v>1</v>
      </c>
      <c r="X19" s="53" t="str">
        <f t="shared" si="20"/>
        <v>Pos.1(4)</v>
      </c>
      <c r="Y19" s="63"/>
      <c r="Z19" s="53">
        <f t="shared" si="21"/>
        <v>2</v>
      </c>
      <c r="AA19" s="53">
        <f t="shared" si="22"/>
        <v>2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2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2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3" sqref="E33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Júpiter Leonés</v>
      </c>
      <c r="C2" s="74">
        <f>INDEX('Equipos (cálculos)'!I$2:I$19,MATCH($A2,'Equipos (cálculos)'!$AI$2:$AI$19,0))</f>
        <v>3</v>
      </c>
      <c r="D2" s="74">
        <f>INDEX('Equipos (cálculos)'!J$2:J$19,MATCH($A2,'Equipos (cálculos)'!$AI$2:$AI$19,0))</f>
        <v>1</v>
      </c>
      <c r="E2" s="74">
        <f>INDEX('Equipos (cálculos)'!C$2:C$19,MATCH($A2,'Equipos (cálculos)'!$AI$2:$AI$19,0))</f>
        <v>1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0</v>
      </c>
      <c r="H2" s="75">
        <f>INDEX('Equipos (cálculos)'!F$2:F$19,MATCH($A2,'Equipos (cálculos)'!$AI$2:$AI$19,0))</f>
        <v>4</v>
      </c>
      <c r="I2" s="75">
        <f>INDEX('Equipos (cálculos)'!G$2:G$19,MATCH($A2,'Equipos (cálculos)'!$AI$2:$AI$19,0))</f>
        <v>0</v>
      </c>
      <c r="J2" s="75">
        <f>INDEX('Equipos (cálculos)'!H$2:H$19,MATCH($A2,'Equipos (cálculos)'!$AI$2:$AI$19,0))</f>
        <v>4</v>
      </c>
    </row>
    <row r="3" spans="1:10" x14ac:dyDescent="0.2">
      <c r="A3" s="67">
        <v>2</v>
      </c>
      <c r="B3" s="74" t="str">
        <f>INDEX('Equipos (cálculos)'!A$2:A$19,MATCH($A3,'Equipos (cálculos)'!$AI$2:$AI$19,0))</f>
        <v>UD. Santa Marta</v>
      </c>
      <c r="C3" s="75">
        <f>INDEX('Equipos (cálculos)'!I$2:I$19,MATCH($A3,'Equipos (cálculos)'!$AI$2:$AI$19,0))</f>
        <v>3</v>
      </c>
      <c r="D3" s="75">
        <f>INDEX('Equipos (cálculos)'!B$2:B$19,MATCH($A3,'Equipos (cálculos)'!$AI$2:$AI$19,0))</f>
        <v>1</v>
      </c>
      <c r="E3" s="75">
        <f>INDEX('Equipos (cálculos)'!C$2:C$19,MATCH($A3,'Equipos (cálculos)'!$AI$2:$AI$19,0))</f>
        <v>1</v>
      </c>
      <c r="F3" s="75">
        <f>INDEX('Equipos (cálculos)'!D$2:D$19,MATCH($A3,'Equipos (cálculos)'!$AI$2:$AI$19,0))</f>
        <v>0</v>
      </c>
      <c r="G3" s="75">
        <f>INDEX('Equipos (cálculos)'!E$2:E$19,MATCH($A3,'Equipos (cálculos)'!$AI$2:$AI$19,0))</f>
        <v>0</v>
      </c>
      <c r="H3" s="75">
        <f>INDEX('Equipos (cálculos)'!F$2:F$19,MATCH($A3,'Equipos (cálculos)'!$AI$2:$AI$19,0))</f>
        <v>2</v>
      </c>
      <c r="I3" s="75">
        <f>INDEX('Equipos (cálculos)'!G$2:G$19,MATCH($A3,'Equipos (cálculos)'!$AI$2:$AI$19,0))</f>
        <v>0</v>
      </c>
      <c r="J3" s="75">
        <f>INDEX('Equipos (cálculos)'!H$2:H$19,MATCH($A3,'Equipos (cálculos)'!$AI$2:$AI$19,0))</f>
        <v>2</v>
      </c>
    </row>
    <row r="4" spans="1:10" x14ac:dyDescent="0.2">
      <c r="A4" s="67">
        <v>3</v>
      </c>
      <c r="B4" s="74" t="str">
        <f>INDEX('Equipos (cálculos)'!A$2:A$19,MATCH($A4,'Equipos (cálculos)'!$AI$2:$AI$19,0))</f>
        <v>Atco. Bembibre</v>
      </c>
      <c r="C4" s="75">
        <f>INDEX('Equipos (cálculos)'!I$2:I$19,MATCH($A4,'Equipos (cálculos)'!$AI$2:$AI$19,0))</f>
        <v>3</v>
      </c>
      <c r="D4" s="75">
        <f>INDEX('Equipos (cálculos)'!B$2:B$19,MATCH($A4,'Equipos (cálculos)'!$AI$2:$AI$19,0))</f>
        <v>1</v>
      </c>
      <c r="E4" s="75">
        <f>INDEX('Equipos (cálculos)'!C$2:C$19,MATCH($A4,'Equipos (cálculos)'!$AI$2:$AI$19,0))</f>
        <v>1</v>
      </c>
      <c r="F4" s="75">
        <f>INDEX('Equipos (cálculos)'!D$2:D$19,MATCH($A4,'Equipos (cálculos)'!$AI$2:$AI$19,0))</f>
        <v>0</v>
      </c>
      <c r="G4" s="75">
        <f>INDEX('Equipos (cálculos)'!E$2:E$19,MATCH($A4,'Equipos (cálculos)'!$AI$2:$AI$19,0))</f>
        <v>0</v>
      </c>
      <c r="H4" s="75">
        <f>INDEX('Equipos (cálculos)'!F$2:F$19,MATCH($A4,'Equipos (cálculos)'!$AI$2:$AI$19,0))</f>
        <v>2</v>
      </c>
      <c r="I4" s="75">
        <f>INDEX('Equipos (cálculos)'!G$2:G$19,MATCH($A4,'Equipos (cálculos)'!$AI$2:$AI$19,0))</f>
        <v>1</v>
      </c>
      <c r="J4" s="75">
        <f>INDEX('Equipos (cálculos)'!H$2:H$19,MATCH($A4,'Equipos (cálculos)'!$AI$2:$AI$19,0))</f>
        <v>1</v>
      </c>
    </row>
    <row r="5" spans="1:10" x14ac:dyDescent="0.2">
      <c r="A5" s="67">
        <v>4</v>
      </c>
      <c r="B5" s="74" t="str">
        <f>INDEX('Equipos (cálculos)'!A$2:A$19,MATCH($A5,'Equipos (cálculos)'!$AI$2:$AI$19,0))</f>
        <v>Becerril</v>
      </c>
      <c r="C5" s="75">
        <f>INDEX('Equipos (cálculos)'!I$2:I$19,MATCH($A5,'Equipos (cálculos)'!$AI$2:$AI$19,0))</f>
        <v>3</v>
      </c>
      <c r="D5" s="75">
        <f>INDEX('Equipos (cálculos)'!B$2:B$19,MATCH($A5,'Equipos (cálculos)'!$AI$2:$AI$19,0))</f>
        <v>1</v>
      </c>
      <c r="E5" s="75">
        <f>INDEX('Equipos (cálculos)'!C$2:C$19,MATCH($A5,'Equipos (cálculos)'!$AI$2:$AI$19,0))</f>
        <v>1</v>
      </c>
      <c r="F5" s="75">
        <f>INDEX('Equipos (cálculos)'!D$2:D$19,MATCH($A5,'Equipos (cálculos)'!$AI$2:$AI$19,0))</f>
        <v>0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1</v>
      </c>
      <c r="I5" s="75">
        <f>INDEX('Equipos (cálculos)'!G$2:G$19,MATCH($A5,'Equipos (cálculos)'!$AI$2:$AI$19,0))</f>
        <v>0</v>
      </c>
      <c r="J5" s="75">
        <f>INDEX('Equipos (cálculos)'!H$2:H$19,MATCH($A5,'Equipos (cálculos)'!$AI$2:$AI$19,0))</f>
        <v>1</v>
      </c>
    </row>
    <row r="6" spans="1:10" x14ac:dyDescent="0.2">
      <c r="A6" s="67">
        <v>5</v>
      </c>
      <c r="B6" s="74" t="str">
        <f>INDEX('Equipos (cálculos)'!A$2:A$19,MATCH($A6,'Equipos (cálculos)'!$AI$2:$AI$19,0))</f>
        <v>Atl. Astorga</v>
      </c>
      <c r="C6" s="75">
        <f>INDEX('Equipos (cálculos)'!I$2:I$19,MATCH($A6,'Equipos (cálculos)'!$AI$2:$AI$19,0))</f>
        <v>1</v>
      </c>
      <c r="D6" s="75">
        <f>INDEX('Equipos (cálculos)'!B$2:B$19,MATCH($A6,'Equipos (cálculos)'!$AI$2:$AI$19,0))</f>
        <v>1</v>
      </c>
      <c r="E6" s="75">
        <f>INDEX('Equipos (cálculos)'!C$2:C$19,MATCH($A6,'Equipos (cálculos)'!$AI$2:$AI$19,0))</f>
        <v>0</v>
      </c>
      <c r="F6" s="75">
        <f>INDEX('Equipos (cálculos)'!D$2:D$19,MATCH($A6,'Equipos (cálculos)'!$AI$2:$AI$19,0))</f>
        <v>1</v>
      </c>
      <c r="G6" s="75">
        <f>INDEX('Equipos (cálculos)'!E$2:E$19,MATCH($A6,'Equipos (cálculos)'!$AI$2:$AI$19,0))</f>
        <v>0</v>
      </c>
      <c r="H6" s="75">
        <f>INDEX('Equipos (cálculos)'!F$2:F$19,MATCH($A6,'Equipos (cálculos)'!$AI$2:$AI$19,0))</f>
        <v>1</v>
      </c>
      <c r="I6" s="75">
        <f>INDEX('Equipos (cálculos)'!G$2:G$19,MATCH($A6,'Equipos (cálculos)'!$AI$2:$AI$19,0))</f>
        <v>1</v>
      </c>
      <c r="J6" s="75">
        <f>INDEX('Equipos (cálculos)'!H$2:H$19,MATCH($A6,'Equipos (cálculos)'!$AI$2:$AI$19,0))</f>
        <v>0</v>
      </c>
    </row>
    <row r="7" spans="1:10" x14ac:dyDescent="0.2">
      <c r="A7" s="68">
        <v>6</v>
      </c>
      <c r="B7" s="74" t="str">
        <f>INDEX('Equipos (cálculos)'!A$2:A$19,MATCH($A7,'Equipos (cálculos)'!$AI$2:$AI$19,0))</f>
        <v>Atlético Tordesillas</v>
      </c>
      <c r="C7" s="75">
        <f>INDEX('Equipos (cálculos)'!I$2:I$19,MATCH($A7,'Equipos (cálculos)'!$AI$2:$AI$19,0))</f>
        <v>1</v>
      </c>
      <c r="D7" s="75">
        <f>INDEX('Equipos (cálculos)'!B$2:B$19,MATCH($A7,'Equipos (cálculos)'!$AI$2:$AI$19,0))</f>
        <v>1</v>
      </c>
      <c r="E7" s="75">
        <f>INDEX('Equipos (cálculos)'!C$2:C$19,MATCH($A7,'Equipos (cálculos)'!$AI$2:$AI$19,0))</f>
        <v>0</v>
      </c>
      <c r="F7" s="75">
        <f>INDEX('Equipos (cálculos)'!D$2:D$19,MATCH($A7,'Equipos (cálculos)'!$AI$2:$AI$19,0))</f>
        <v>1</v>
      </c>
      <c r="G7" s="75">
        <f>INDEX('Equipos (cálculos)'!E$2:E$19,MATCH($A7,'Equipos (cálculos)'!$AI$2:$AI$19,0))</f>
        <v>0</v>
      </c>
      <c r="H7" s="75">
        <f>INDEX('Equipos (cálculos)'!F$2:F$19,MATCH($A7,'Equipos (cálculos)'!$AI$2:$AI$19,0))</f>
        <v>1</v>
      </c>
      <c r="I7" s="75">
        <f>INDEX('Equipos (cálculos)'!G$2:G$19,MATCH($A7,'Equipos (cálculos)'!$AI$2:$AI$19,0))</f>
        <v>1</v>
      </c>
      <c r="J7" s="75">
        <f>INDEX('Equipos (cálculos)'!H$2:H$19,MATCH($A7,'Equipos (cálculos)'!$AI$2:$AI$19,0))</f>
        <v>0</v>
      </c>
    </row>
    <row r="8" spans="1:10" x14ac:dyDescent="0.2">
      <c r="A8" s="68">
        <v>7</v>
      </c>
      <c r="B8" s="74" t="str">
        <f>INDEX('Equipos (cálculos)'!A$2:A$19,MATCH($A8,'Equipos (cálculos)'!$AI$2:$AI$19,0))</f>
        <v>CD. Villaralbo</v>
      </c>
      <c r="C8" s="75">
        <f>INDEX('Equipos (cálculos)'!I$2:I$19,MATCH($A8,'Equipos (cálculos)'!$AI$2:$AI$19,0))</f>
        <v>1</v>
      </c>
      <c r="D8" s="75">
        <f>INDEX('Equipos (cálculos)'!B$2:B$19,MATCH($A8,'Equipos (cálculos)'!$AI$2:$AI$19,0))</f>
        <v>1</v>
      </c>
      <c r="E8" s="75">
        <f>INDEX('Equipos (cálculos)'!C$2:C$19,MATCH($A8,'Equipos (cálculos)'!$AI$2:$AI$19,0))</f>
        <v>0</v>
      </c>
      <c r="F8" s="75">
        <f>INDEX('Equipos (cálculos)'!D$2:D$19,MATCH($A8,'Equipos (cálculos)'!$AI$2:$AI$19,0))</f>
        <v>1</v>
      </c>
      <c r="G8" s="75">
        <f>INDEX('Equipos (cálculos)'!E$2:E$19,MATCH($A8,'Equipos (cálculos)'!$AI$2:$AI$19,0))</f>
        <v>0</v>
      </c>
      <c r="H8" s="75">
        <f>INDEX('Equipos (cálculos)'!F$2:F$19,MATCH($A8,'Equipos (cálculos)'!$AI$2:$AI$19,0))</f>
        <v>1</v>
      </c>
      <c r="I8" s="75">
        <f>INDEX('Equipos (cálculos)'!G$2:G$19,MATCH($A8,'Equipos (cálculos)'!$AI$2:$AI$19,0))</f>
        <v>1</v>
      </c>
      <c r="J8" s="75">
        <f>INDEX('Equipos (cálculos)'!H$2:H$19,MATCH($A8,'Equipos (cálculos)'!$AI$2:$AI$19,0))</f>
        <v>0</v>
      </c>
    </row>
    <row r="9" spans="1:10" x14ac:dyDescent="0.2">
      <c r="A9" s="68">
        <v>8</v>
      </c>
      <c r="B9" s="74" t="str">
        <f>INDEX('Equipos (cálculos)'!A$2:A$19,MATCH($A9,'Equipos (cálculos)'!$AI$2:$AI$19,0))</f>
        <v>Mirandés B</v>
      </c>
      <c r="C9" s="75">
        <f>INDEX('Equipos (cálculos)'!I$2:I$19,MATCH($A9,'Equipos (cálculos)'!$AI$2:$AI$19,0))</f>
        <v>1</v>
      </c>
      <c r="D9" s="75">
        <f>INDEX('Equipos (cálculos)'!B$2:B$19,MATCH($A9,'Equipos (cálculos)'!$AI$2:$AI$19,0))</f>
        <v>1</v>
      </c>
      <c r="E9" s="75">
        <f>INDEX('Equipos (cálculos)'!C$2:C$19,MATCH($A9,'Equipos (cálculos)'!$AI$2:$AI$19,0))</f>
        <v>0</v>
      </c>
      <c r="F9" s="75">
        <f>INDEX('Equipos (cálculos)'!D$2:D$19,MATCH($A9,'Equipos (cálculos)'!$AI$2:$AI$19,0))</f>
        <v>1</v>
      </c>
      <c r="G9" s="75">
        <f>INDEX('Equipos (cálculos)'!E$2:E$19,MATCH($A9,'Equipos (cálculos)'!$AI$2:$AI$19,0))</f>
        <v>0</v>
      </c>
      <c r="H9" s="75">
        <f>INDEX('Equipos (cálculos)'!F$2:F$19,MATCH($A9,'Equipos (cálculos)'!$AI$2:$AI$19,0))</f>
        <v>1</v>
      </c>
      <c r="I9" s="75">
        <f>INDEX('Equipos (cálculos)'!G$2:G$19,MATCH($A9,'Equipos (cálculos)'!$AI$2:$AI$19,0))</f>
        <v>1</v>
      </c>
      <c r="J9" s="75">
        <f>INDEX('Equipos (cálculos)'!H$2:H$19,MATCH($A9,'Equipos (cálculos)'!$AI$2:$AI$19,0))</f>
        <v>0</v>
      </c>
    </row>
    <row r="10" spans="1:10" x14ac:dyDescent="0.2">
      <c r="A10" s="68">
        <v>9</v>
      </c>
      <c r="B10" s="74" t="str">
        <f>INDEX('Equipos (cálculos)'!A$2:A$19,MATCH($A10,'Equipos (cálculos)'!$AI$2:$AI$19,0))</f>
        <v>Palencia CF</v>
      </c>
      <c r="C10" s="75">
        <f>INDEX('Equipos (cálculos)'!I$2:I$19,MATCH($A10,'Equipos (cálculos)'!$AI$2:$AI$19,0))</f>
        <v>1</v>
      </c>
      <c r="D10" s="75">
        <f>INDEX('Equipos (cálculos)'!B$2:B$19,MATCH($A10,'Equipos (cálculos)'!$AI$2:$AI$19,0))</f>
        <v>1</v>
      </c>
      <c r="E10" s="75">
        <f>INDEX('Equipos (cálculos)'!C$2:C$19,MATCH($A10,'Equipos (cálculos)'!$AI$2:$AI$19,0))</f>
        <v>0</v>
      </c>
      <c r="F10" s="75">
        <f>INDEX('Equipos (cálculos)'!D$2:D$19,MATCH($A10,'Equipos (cálculos)'!$AI$2:$AI$19,0))</f>
        <v>1</v>
      </c>
      <c r="G10" s="75">
        <f>INDEX('Equipos (cálculos)'!E$2:E$19,MATCH($A10,'Equipos (cálculos)'!$AI$2:$AI$19,0))</f>
        <v>0</v>
      </c>
      <c r="H10" s="75">
        <f>INDEX('Equipos (cálculos)'!F$2:F$19,MATCH($A10,'Equipos (cálculos)'!$AI$2:$AI$19,0))</f>
        <v>1</v>
      </c>
      <c r="I10" s="75">
        <f>INDEX('Equipos (cálculos)'!G$2:G$19,MATCH($A10,'Equipos (cálculos)'!$AI$2:$AI$19,0))</f>
        <v>1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Palencia Cristo Atlético</v>
      </c>
      <c r="C11" s="75">
        <f>INDEX('Equipos (cálculos)'!I$2:I$19,MATCH($A11,'Equipos (cálculos)'!$AI$2:$AI$19,0))</f>
        <v>1</v>
      </c>
      <c r="D11" s="75">
        <f>INDEX('Equipos (cálculos)'!B$2:B$19,MATCH($A11,'Equipos (cálculos)'!$AI$2:$AI$19,0))</f>
        <v>1</v>
      </c>
      <c r="E11" s="75">
        <f>INDEX('Equipos (cálculos)'!C$2:C$19,MATCH($A11,'Equipos (cálculos)'!$AI$2:$AI$19,0))</f>
        <v>0</v>
      </c>
      <c r="F11" s="75">
        <f>INDEX('Equipos (cálculos)'!D$2:D$19,MATCH($A11,'Equipos (cálculos)'!$AI$2:$AI$19,0))</f>
        <v>1</v>
      </c>
      <c r="G11" s="75">
        <f>INDEX('Equipos (cálculos)'!E$2:E$19,MATCH($A11,'Equipos (cálculos)'!$AI$2:$AI$19,0))</f>
        <v>0</v>
      </c>
      <c r="H11" s="75">
        <f>INDEX('Equipos (cálculos)'!F$2:F$19,MATCH($A11,'Equipos (cálculos)'!$AI$2:$AI$19,0))</f>
        <v>1</v>
      </c>
      <c r="I11" s="75">
        <f>INDEX('Equipos (cálculos)'!G$2:G$19,MATCH($A11,'Equipos (cálculos)'!$AI$2:$AI$19,0))</f>
        <v>1</v>
      </c>
      <c r="J11" s="75">
        <f>INDEX('Equipos (cálculos)'!H$2:H$19,MATCH($A11,'Equipos (cálculos)'!$AI$2:$AI$19,0))</f>
        <v>0</v>
      </c>
    </row>
    <row r="12" spans="1:10" x14ac:dyDescent="0.2">
      <c r="A12" s="68">
        <v>11</v>
      </c>
      <c r="B12" s="74" t="str">
        <f>INDEX('Equipos (cálculos)'!A$2:A$19,MATCH($A12,'Equipos (cálculos)'!$AI$2:$AI$19,0))</f>
        <v>Burgos CF B</v>
      </c>
      <c r="C12" s="75">
        <f>INDEX('Equipos (cálculos)'!I$2:I$19,MATCH($A12,'Equipos (cálculos)'!$AI$2:$AI$19,0))</f>
        <v>1</v>
      </c>
      <c r="D12" s="75">
        <f>INDEX('Equipos (cálculos)'!B$2:B$19,MATCH($A12,'Equipos (cálculos)'!$AI$2:$AI$19,0))</f>
        <v>1</v>
      </c>
      <c r="E12" s="75">
        <f>INDEX('Equipos (cálculos)'!C$2:C$19,MATCH($A12,'Equipos (cálculos)'!$AI$2:$AI$19,0))</f>
        <v>0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0</v>
      </c>
      <c r="H12" s="75">
        <f>INDEX('Equipos (cálculos)'!F$2:F$19,MATCH($A12,'Equipos (cálculos)'!$AI$2:$AI$19,0))</f>
        <v>0</v>
      </c>
      <c r="I12" s="75">
        <f>INDEX('Equipos (cálculos)'!G$2:G$19,MATCH($A12,'Equipos (cálculos)'!$AI$2:$AI$19,0))</f>
        <v>0</v>
      </c>
      <c r="J12" s="75">
        <f>INDEX('Equipos (cálculos)'!H$2:H$19,MATCH($A12,'Equipos (cálculos)'!$AI$2:$AI$19,0))</f>
        <v>0</v>
      </c>
    </row>
    <row r="13" spans="1:10" x14ac:dyDescent="0.2">
      <c r="A13" s="68">
        <v>12</v>
      </c>
      <c r="B13" s="74" t="str">
        <f>INDEX('Equipos (cálculos)'!A$2:A$19,MATCH($A13,'Equipos (cálculos)'!$AI$2:$AI$19,0))</f>
        <v>DiocesanosAvila</v>
      </c>
      <c r="C13" s="75">
        <f>INDEX('Equipos (cálculos)'!I$2:I$19,MATCH($A13,'Equipos (cálculos)'!$AI$2:$AI$19,0))</f>
        <v>1</v>
      </c>
      <c r="D13" s="75">
        <f>INDEX('Equipos (cálculos)'!B$2:B$19,MATCH($A13,'Equipos (cálculos)'!$AI$2:$AI$19,0))</f>
        <v>1</v>
      </c>
      <c r="E13" s="75">
        <f>INDEX('Equipos (cálculos)'!C$2:C$19,MATCH($A13,'Equipos (cálculos)'!$AI$2:$AI$19,0))</f>
        <v>0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0</v>
      </c>
      <c r="H13" s="75">
        <f>INDEX('Equipos (cálculos)'!F$2:F$19,MATCH($A13,'Equipos (cálculos)'!$AI$2:$AI$19,0))</f>
        <v>0</v>
      </c>
      <c r="I13" s="75">
        <f>INDEX('Equipos (cálculos)'!G$2:G$19,MATCH($A13,'Equipos (cálculos)'!$AI$2:$AI$19,0))</f>
        <v>0</v>
      </c>
      <c r="J13" s="75">
        <f>INDEX('Equipos (cálculos)'!H$2:H$19,MATCH($A13,'Equipos (cálculos)'!$AI$2:$AI$19,0))</f>
        <v>0</v>
      </c>
    </row>
    <row r="14" spans="1:10" x14ac:dyDescent="0.2">
      <c r="A14" s="68">
        <v>13</v>
      </c>
      <c r="B14" s="74" t="str">
        <f>INDEX('Equipos (cálculos)'!A$2:A$19,MATCH($A14,'Equipos (cálculos)'!$AI$2:$AI$19,0))</f>
        <v>La Virgen del Camino</v>
      </c>
      <c r="C14" s="75">
        <f>INDEX('Equipos (cálculos)'!I$2:I$19,MATCH($A14,'Equipos (cálculos)'!$AI$2:$AI$19,0))</f>
        <v>1</v>
      </c>
      <c r="D14" s="75">
        <f>INDEX('Equipos (cálculos)'!B$2:B$19,MATCH($A14,'Equipos (cálculos)'!$AI$2:$AI$19,0))</f>
        <v>1</v>
      </c>
      <c r="E14" s="75">
        <f>INDEX('Equipos (cálculos)'!C$2:C$19,MATCH($A14,'Equipos (cálculos)'!$AI$2:$AI$19,0))</f>
        <v>0</v>
      </c>
      <c r="F14" s="75">
        <f>INDEX('Equipos (cálculos)'!D$2:D$19,MATCH($A14,'Equipos (cálculos)'!$AI$2:$AI$19,0))</f>
        <v>1</v>
      </c>
      <c r="G14" s="75">
        <f>INDEX('Equipos (cálculos)'!E$2:E$19,MATCH($A14,'Equipos (cálculos)'!$AI$2:$AI$19,0))</f>
        <v>0</v>
      </c>
      <c r="H14" s="75">
        <f>INDEX('Equipos (cálculos)'!F$2:F$19,MATCH($A14,'Equipos (cálculos)'!$AI$2:$AI$19,0))</f>
        <v>0</v>
      </c>
      <c r="I14" s="75">
        <f>INDEX('Equipos (cálculos)'!G$2:G$19,MATCH($A14,'Equipos (cálculos)'!$AI$2:$AI$19,0))</f>
        <v>0</v>
      </c>
      <c r="J14" s="75">
        <f>INDEX('Equipos (cálculos)'!H$2:H$19,MATCH($A14,'Equipos (cálculos)'!$AI$2:$AI$19,0))</f>
        <v>0</v>
      </c>
    </row>
    <row r="15" spans="1:10" x14ac:dyDescent="0.2">
      <c r="A15" s="68">
        <v>14</v>
      </c>
      <c r="B15" s="74" t="str">
        <f>INDEX('Equipos (cálculos)'!A$2:A$19,MATCH($A15,'Equipos (cálculos)'!$AI$2:$AI$19,0))</f>
        <v>Salamanca UDS</v>
      </c>
      <c r="C15" s="75">
        <f>INDEX('Equipos (cálculos)'!I$2:I$19,MATCH($A15,'Equipos (cálculos)'!$AI$2:$AI$19,0))</f>
        <v>1</v>
      </c>
      <c r="D15" s="75">
        <f>INDEX('Equipos (cálculos)'!B$2:B$19,MATCH($A15,'Equipos (cálculos)'!$AI$2:$AI$19,0))</f>
        <v>1</v>
      </c>
      <c r="E15" s="75">
        <f>INDEX('Equipos (cálculos)'!C$2:C$19,MATCH($A15,'Equipos (cálculos)'!$AI$2:$AI$19,0))</f>
        <v>0</v>
      </c>
      <c r="F15" s="75">
        <f>INDEX('Equipos (cálculos)'!D$2:D$19,MATCH($A15,'Equipos (cálculos)'!$AI$2:$AI$19,0))</f>
        <v>1</v>
      </c>
      <c r="G15" s="75">
        <f>INDEX('Equipos (cálculos)'!E$2:E$19,MATCH($A15,'Equipos (cálculos)'!$AI$2:$AI$19,0))</f>
        <v>0</v>
      </c>
      <c r="H15" s="75">
        <f>INDEX('Equipos (cálculos)'!F$2:F$19,MATCH($A15,'Equipos (cálculos)'!$AI$2:$AI$19,0))</f>
        <v>0</v>
      </c>
      <c r="I15" s="75">
        <f>INDEX('Equipos (cálculos)'!G$2:G$19,MATCH($A15,'Equipos (cálculos)'!$AI$2:$AI$19,0))</f>
        <v>0</v>
      </c>
      <c r="J15" s="75">
        <f>INDEX('Equipos (cálculos)'!H$2:H$19,MATCH($A15,'Equipos (cálculos)'!$AI$2:$AI$19,0))</f>
        <v>0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Laguna</v>
      </c>
      <c r="C16" s="75">
        <f>INDEX('Equipos (cálculos)'!I$2:I$19,MATCH($A16,'Equipos (cálculos)'!$AI$2:$AI$19,0))</f>
        <v>0</v>
      </c>
      <c r="D16" s="75">
        <f>INDEX('Equipos (cálculos)'!B$2:B$19,MATCH($A16,'Equipos (cálculos)'!$AI$2:$AI$19,0))</f>
        <v>1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0</v>
      </c>
      <c r="G16" s="75">
        <f>INDEX('Equipos (cálculos)'!E$2:E$19,MATCH($A16,'Equipos (cálculos)'!$AI$2:$AI$19,0))</f>
        <v>1</v>
      </c>
      <c r="H16" s="75">
        <f>INDEX('Equipos (cálculos)'!F$2:F$19,MATCH($A16,'Equipos (cálculos)'!$AI$2:$AI$19,0))</f>
        <v>1</v>
      </c>
      <c r="I16" s="75">
        <f>INDEX('Equipos (cálculos)'!G$2:G$19,MATCH($A16,'Equipos (cálculos)'!$AI$2:$AI$19,0))</f>
        <v>2</v>
      </c>
      <c r="J16" s="75">
        <f>INDEX('Equipos (cálculos)'!H$2:H$19,MATCH($A16,'Equipos (cálculos)'!$AI$2:$AI$19,0))</f>
        <v>-1</v>
      </c>
    </row>
    <row r="17" spans="1:10" x14ac:dyDescent="0.2">
      <c r="A17" s="69">
        <v>16</v>
      </c>
      <c r="B17" s="74" t="str">
        <f>INDEX('Equipos (cálculos)'!A$2:A$19,MATCH($A17,'Equipos (cálculos)'!$AI$2:$AI$19,0))</f>
        <v>Real Ávila</v>
      </c>
      <c r="C17" s="75">
        <f>INDEX('Equipos (cálculos)'!I$2:I$19,MATCH($A17,'Equipos (cálculos)'!$AI$2:$AI$19,0))</f>
        <v>0</v>
      </c>
      <c r="D17" s="75">
        <f>INDEX('Equipos (cálculos)'!B$2:B$19,MATCH($A17,'Equipos (cálculos)'!$AI$2:$AI$19,0))</f>
        <v>1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1</v>
      </c>
      <c r="H17" s="75">
        <f>INDEX('Equipos (cálculos)'!F$2:F$19,MATCH($A17,'Equipos (cálculos)'!$AI$2:$AI$19,0))</f>
        <v>0</v>
      </c>
      <c r="I17" s="75">
        <f>INDEX('Equipos (cálculos)'!G$2:G$19,MATCH($A17,'Equipos (cálculos)'!$AI$2:$AI$19,0))</f>
        <v>1</v>
      </c>
      <c r="J17" s="75">
        <f>INDEX('Equipos (cálculos)'!H$2:H$19,MATCH($A17,'Equipos (cálculos)'!$AI$2:$AI$19,0))</f>
        <v>-1</v>
      </c>
    </row>
    <row r="18" spans="1:10" x14ac:dyDescent="0.2">
      <c r="A18" s="69">
        <v>17</v>
      </c>
      <c r="B18" s="74" t="str">
        <f>INDEX('Equipos (cálculos)'!A$2:A$19,MATCH($A18,'Equipos (cálculos)'!$AI$2:$AI$19,0))</f>
        <v>SD Almazán</v>
      </c>
      <c r="C18" s="75">
        <f>INDEX('Equipos (cálculos)'!I$2:I$19,MATCH($A18,'Equipos (cálculos)'!$AI$2:$AI$19,0))</f>
        <v>0</v>
      </c>
      <c r="D18" s="75">
        <f>INDEX('Equipos (cálculos)'!B$2:B$19,MATCH($A18,'Equipos (cálculos)'!$AI$2:$AI$19,0))</f>
        <v>1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0</v>
      </c>
      <c r="G18" s="75">
        <f>INDEX('Equipos (cálculos)'!E$2:E$19,MATCH($A18,'Equipos (cálculos)'!$AI$2:$AI$19,0))</f>
        <v>1</v>
      </c>
      <c r="H18" s="75">
        <f>INDEX('Equipos (cálculos)'!F$2:F$19,MATCH($A18,'Equipos (cálculos)'!$AI$2:$AI$19,0))</f>
        <v>0</v>
      </c>
      <c r="I18" s="75">
        <f>INDEX('Equipos (cálculos)'!G$2:G$19,MATCH($A18,'Equipos (cálculos)'!$AI$2:$AI$19,0))</f>
        <v>2</v>
      </c>
      <c r="J18" s="75">
        <f>INDEX('Equipos (cálculos)'!H$2:H$19,MATCH($A18,'Equipos (cálculos)'!$AI$2:$AI$19,0))</f>
        <v>-2</v>
      </c>
    </row>
    <row r="19" spans="1:10" x14ac:dyDescent="0.2">
      <c r="A19" s="69">
        <v>18</v>
      </c>
      <c r="B19" s="74" t="str">
        <f>INDEX('Equipos (cálculos)'!A$2:A$19,MATCH($A19,'Equipos (cálculos)'!$AI$2:$AI$19,0))</f>
        <v>Ponferradina B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1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1</v>
      </c>
      <c r="H19" s="75">
        <f>INDEX('Equipos (cálculos)'!F$2:F$19,MATCH($A19,'Equipos (cálculos)'!$AI$2:$AI$19,0))</f>
        <v>0</v>
      </c>
      <c r="I19" s="75">
        <f>INDEX('Equipos (cálculos)'!G$2:G$19,MATCH($A19,'Equipos (cálculos)'!$AI$2:$AI$19,0))</f>
        <v>4</v>
      </c>
      <c r="J19" s="75">
        <f>INDEX('Equipos (cálculos)'!H$2:H$19,MATCH($A19,'Equipos (cálculos)'!$AI$2:$AI$19,0))</f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02" t="s">
        <v>76</v>
      </c>
      <c r="D2" s="102"/>
      <c r="E2" s="102"/>
      <c r="F2" s="102"/>
      <c r="G2" s="102"/>
      <c r="H2" s="36" t="s">
        <v>80</v>
      </c>
      <c r="J2" s="24" t="s">
        <v>78</v>
      </c>
      <c r="K2" s="102" t="s">
        <v>81</v>
      </c>
      <c r="L2" s="102"/>
      <c r="M2" s="102"/>
      <c r="N2" s="102"/>
      <c r="O2" s="102"/>
      <c r="P2" s="34" t="s">
        <v>53</v>
      </c>
      <c r="R2" s="24" t="s">
        <v>79</v>
      </c>
      <c r="S2" s="102" t="s">
        <v>77</v>
      </c>
      <c r="T2" s="102"/>
      <c r="U2" s="102"/>
      <c r="V2" s="102"/>
      <c r="W2" s="102"/>
      <c r="X2" s="34" t="s">
        <v>96</v>
      </c>
      <c r="Z2" s="24" t="s">
        <v>98</v>
      </c>
      <c r="AA2" s="102" t="s">
        <v>97</v>
      </c>
      <c r="AB2" s="102"/>
      <c r="AC2" s="102"/>
      <c r="AD2" s="102"/>
      <c r="AE2" s="102"/>
      <c r="AF2" s="34" t="s">
        <v>71</v>
      </c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</row>
    <row r="3" spans="2:80" ht="19" x14ac:dyDescent="0.25">
      <c r="B3" s="103" t="s">
        <v>0</v>
      </c>
      <c r="C3" s="104"/>
      <c r="D3" s="104"/>
      <c r="E3" s="116" t="s">
        <v>4</v>
      </c>
      <c r="F3" s="116"/>
      <c r="G3" s="105" t="s">
        <v>7</v>
      </c>
      <c r="H3" s="106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20" t="s">
        <v>46</v>
      </c>
      <c r="G39" s="121"/>
      <c r="H39" s="121"/>
      <c r="I39" s="121"/>
      <c r="J39" s="121"/>
      <c r="K39" s="121"/>
      <c r="L39" s="122"/>
    </row>
    <row r="40" spans="6:23" ht="19" x14ac:dyDescent="0.25">
      <c r="F40" s="111" t="s">
        <v>0</v>
      </c>
      <c r="G40" s="112"/>
      <c r="H40" s="112"/>
      <c r="I40" s="115" t="s">
        <v>4</v>
      </c>
      <c r="J40" s="115"/>
      <c r="K40" s="113" t="s">
        <v>7</v>
      </c>
      <c r="L40" s="11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4"/>
  <sheetViews>
    <sheetView topLeftCell="A3" workbookViewId="0">
      <selection activeCell="A25" sqref="A25:XFD25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02" t="s">
        <v>178</v>
      </c>
      <c r="D2" s="102"/>
      <c r="E2" s="102"/>
      <c r="F2" s="102"/>
      <c r="G2" s="102"/>
      <c r="H2" s="36" t="s">
        <v>71</v>
      </c>
      <c r="J2" s="24" t="s">
        <v>182</v>
      </c>
      <c r="K2" s="102" t="s">
        <v>180</v>
      </c>
      <c r="L2" s="102"/>
      <c r="M2" s="102"/>
      <c r="N2" s="102"/>
      <c r="O2" s="102"/>
      <c r="P2" s="123" t="s">
        <v>71</v>
      </c>
      <c r="R2" s="24" t="s">
        <v>183</v>
      </c>
      <c r="S2" s="102" t="s">
        <v>181</v>
      </c>
      <c r="T2" s="102"/>
      <c r="U2" s="102"/>
      <c r="V2" s="102"/>
      <c r="W2" s="102"/>
      <c r="X2" s="123" t="s">
        <v>71</v>
      </c>
      <c r="Z2" s="117" t="s">
        <v>32</v>
      </c>
      <c r="AA2" s="118"/>
      <c r="AB2" s="118"/>
      <c r="AC2" s="118"/>
      <c r="AD2" s="118"/>
      <c r="AE2" s="118"/>
      <c r="AF2" s="119"/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  <c r="CD2" s="117" t="s">
        <v>39</v>
      </c>
      <c r="CE2" s="118"/>
      <c r="CF2" s="118"/>
      <c r="CG2" s="118"/>
      <c r="CH2" s="118"/>
      <c r="CI2" s="118"/>
      <c r="CJ2" s="119"/>
      <c r="CL2" s="117" t="s">
        <v>40</v>
      </c>
      <c r="CM2" s="118"/>
      <c r="CN2" s="118"/>
      <c r="CO2" s="118"/>
      <c r="CP2" s="118"/>
      <c r="CQ2" s="118"/>
      <c r="CR2" s="119"/>
      <c r="CT2" s="117" t="s">
        <v>41</v>
      </c>
      <c r="CU2" s="118"/>
      <c r="CV2" s="118"/>
      <c r="CW2" s="118"/>
      <c r="CX2" s="118"/>
      <c r="CY2" s="118"/>
      <c r="CZ2" s="119"/>
      <c r="DB2" s="117" t="s">
        <v>45</v>
      </c>
      <c r="DC2" s="118"/>
      <c r="DD2" s="118"/>
      <c r="DE2" s="118"/>
      <c r="DF2" s="118"/>
      <c r="DG2" s="118"/>
      <c r="DH2" s="119"/>
      <c r="DJ2" s="117" t="s">
        <v>44</v>
      </c>
      <c r="DK2" s="118"/>
      <c r="DL2" s="118"/>
      <c r="DM2" s="118"/>
      <c r="DN2" s="118"/>
      <c r="DO2" s="118"/>
      <c r="DP2" s="119"/>
      <c r="DR2" s="117" t="s">
        <v>43</v>
      </c>
      <c r="DS2" s="118"/>
      <c r="DT2" s="118"/>
      <c r="DU2" s="118"/>
      <c r="DV2" s="118"/>
      <c r="DW2" s="118"/>
      <c r="DX2" s="119"/>
      <c r="DZ2" s="117" t="s">
        <v>42</v>
      </c>
      <c r="EA2" s="118"/>
      <c r="EB2" s="118"/>
      <c r="EC2" s="118"/>
      <c r="ED2" s="118"/>
      <c r="EE2" s="118"/>
      <c r="EF2" s="119"/>
    </row>
    <row r="3" spans="2:136" ht="19" x14ac:dyDescent="0.25">
      <c r="B3" s="111" t="s">
        <v>0</v>
      </c>
      <c r="C3" s="112"/>
      <c r="D3" s="112"/>
      <c r="E3" s="115" t="s">
        <v>4</v>
      </c>
      <c r="F3" s="115"/>
      <c r="G3" s="113" t="s">
        <v>7</v>
      </c>
      <c r="H3" s="114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  <c r="CD3" s="111" t="s">
        <v>0</v>
      </c>
      <c r="CE3" s="112"/>
      <c r="CF3" s="112"/>
      <c r="CG3" s="115" t="s">
        <v>4</v>
      </c>
      <c r="CH3" s="115"/>
      <c r="CI3" s="113" t="s">
        <v>7</v>
      </c>
      <c r="CJ3" s="114"/>
      <c r="CL3" s="111" t="s">
        <v>0</v>
      </c>
      <c r="CM3" s="112"/>
      <c r="CN3" s="112"/>
      <c r="CO3" s="115" t="s">
        <v>4</v>
      </c>
      <c r="CP3" s="115"/>
      <c r="CQ3" s="113" t="s">
        <v>7</v>
      </c>
      <c r="CR3" s="114"/>
      <c r="CT3" s="111" t="s">
        <v>0</v>
      </c>
      <c r="CU3" s="112"/>
      <c r="CV3" s="112"/>
      <c r="CW3" s="115" t="s">
        <v>4</v>
      </c>
      <c r="CX3" s="115"/>
      <c r="CY3" s="113" t="s">
        <v>7</v>
      </c>
      <c r="CZ3" s="114"/>
      <c r="DB3" s="111" t="s">
        <v>0</v>
      </c>
      <c r="DC3" s="112"/>
      <c r="DD3" s="112"/>
      <c r="DE3" s="115" t="s">
        <v>4</v>
      </c>
      <c r="DF3" s="115"/>
      <c r="DG3" s="113" t="s">
        <v>7</v>
      </c>
      <c r="DH3" s="114"/>
      <c r="DJ3" s="111" t="s">
        <v>0</v>
      </c>
      <c r="DK3" s="112"/>
      <c r="DL3" s="112"/>
      <c r="DM3" s="115" t="s">
        <v>4</v>
      </c>
      <c r="DN3" s="115"/>
      <c r="DO3" s="113" t="s">
        <v>7</v>
      </c>
      <c r="DP3" s="114"/>
      <c r="DR3" s="111" t="s">
        <v>0</v>
      </c>
      <c r="DS3" s="112"/>
      <c r="DT3" s="112"/>
      <c r="DU3" s="115" t="s">
        <v>4</v>
      </c>
      <c r="DV3" s="115"/>
      <c r="DW3" s="113" t="s">
        <v>7</v>
      </c>
      <c r="DX3" s="114"/>
      <c r="DZ3" s="111" t="s">
        <v>0</v>
      </c>
      <c r="EA3" s="112"/>
      <c r="EB3" s="112"/>
      <c r="EC3" s="115" t="s">
        <v>4</v>
      </c>
      <c r="ED3" s="115"/>
      <c r="EE3" s="113" t="s">
        <v>7</v>
      </c>
      <c r="EF3" s="11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/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/>
      <c r="L15" s="7"/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/>
      <c r="AB15" s="7"/>
      <c r="AC15" s="7"/>
      <c r="AD15" s="7"/>
      <c r="AE15" s="7"/>
      <c r="AF15" s="8"/>
      <c r="AH15" s="6" t="s">
        <v>21</v>
      </c>
      <c r="AI15" s="7"/>
      <c r="AJ15" s="7"/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/>
      <c r="L16" s="7"/>
      <c r="M16" s="7"/>
      <c r="N16" s="7"/>
      <c r="O16" s="7"/>
      <c r="P16" s="8"/>
      <c r="R16" s="6" t="s">
        <v>22</v>
      </c>
      <c r="S16" s="7"/>
      <c r="T16" s="7"/>
      <c r="U16" s="7"/>
      <c r="V16" s="7"/>
      <c r="W16" s="7"/>
      <c r="X16" s="8"/>
      <c r="Z16" s="6" t="s">
        <v>22</v>
      </c>
      <c r="AA16" s="7"/>
      <c r="AB16" s="7"/>
      <c r="AC16" s="7"/>
      <c r="AD16" s="7"/>
      <c r="AE16" s="7"/>
      <c r="AF16" s="8"/>
      <c r="AH16" s="6" t="s">
        <v>22</v>
      </c>
      <c r="AI16" s="7"/>
      <c r="AJ16" s="7"/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/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/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/>
      <c r="L18" s="7"/>
      <c r="M18" s="7"/>
      <c r="N18" s="7"/>
      <c r="O18" s="7"/>
      <c r="P18" s="8"/>
      <c r="R18" s="6" t="s">
        <v>24</v>
      </c>
      <c r="S18" s="7"/>
      <c r="T18" s="7"/>
      <c r="U18" s="7"/>
      <c r="V18" s="7"/>
      <c r="W18" s="7"/>
      <c r="X18" s="8"/>
      <c r="Z18" s="6" t="s">
        <v>24</v>
      </c>
      <c r="AA18" s="7"/>
      <c r="AB18" s="7"/>
      <c r="AC18" s="7"/>
      <c r="AD18" s="7"/>
      <c r="AE18" s="7"/>
      <c r="AF18" s="8"/>
      <c r="AH18" s="6" t="s">
        <v>24</v>
      </c>
      <c r="AI18" s="7"/>
      <c r="AJ18" s="7"/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/>
      <c r="M19" s="7"/>
      <c r="N19" s="7"/>
      <c r="O19" s="7"/>
      <c r="P19" s="8"/>
      <c r="R19" s="6" t="s">
        <v>25</v>
      </c>
      <c r="S19" s="7"/>
      <c r="T19" s="7"/>
      <c r="U19" s="7"/>
      <c r="V19" s="7"/>
      <c r="W19" s="7"/>
      <c r="X19" s="8"/>
      <c r="Z19" s="6" t="s">
        <v>25</v>
      </c>
      <c r="AA19" s="7"/>
      <c r="AB19" s="7"/>
      <c r="AC19" s="7"/>
      <c r="AD19" s="7"/>
      <c r="AE19" s="7"/>
      <c r="AF19" s="8"/>
      <c r="AH19" s="6" t="s">
        <v>25</v>
      </c>
      <c r="AI19" s="7"/>
      <c r="AJ19" s="7"/>
      <c r="AK19" s="7"/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/>
      <c r="L20" s="7"/>
      <c r="M20" s="7"/>
      <c r="N20" s="7"/>
      <c r="O20" s="7"/>
      <c r="P20" s="8"/>
      <c r="R20" s="6" t="s">
        <v>26</v>
      </c>
      <c r="S20" s="7"/>
      <c r="T20" s="7"/>
      <c r="U20" s="7"/>
      <c r="V20" s="7"/>
      <c r="W20" s="7"/>
      <c r="X20" s="8"/>
      <c r="Z20" s="6" t="s">
        <v>26</v>
      </c>
      <c r="AA20" s="7"/>
      <c r="AB20" s="7"/>
      <c r="AC20" s="7"/>
      <c r="AD20" s="7"/>
      <c r="AE20" s="7"/>
      <c r="AF20" s="8"/>
      <c r="AH20" s="6" t="s">
        <v>26</v>
      </c>
      <c r="AI20" s="7"/>
      <c r="AJ20" s="7"/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/>
      <c r="T21" s="7"/>
      <c r="U21" s="7"/>
      <c r="V21" s="7"/>
      <c r="W21" s="7"/>
      <c r="X21" s="8"/>
      <c r="Z21" s="6" t="s">
        <v>27</v>
      </c>
      <c r="AA21" s="7"/>
      <c r="AB21" s="7"/>
      <c r="AC21" s="7"/>
      <c r="AD21" s="7"/>
      <c r="AE21" s="7"/>
      <c r="AF21" s="8"/>
      <c r="AH21" s="6" t="s">
        <v>27</v>
      </c>
      <c r="AI21" s="7"/>
      <c r="AJ21" s="7"/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/>
      <c r="L22" s="7"/>
      <c r="M22" s="7"/>
      <c r="N22" s="7"/>
      <c r="O22" s="7"/>
      <c r="P22" s="8"/>
      <c r="R22" s="6" t="s">
        <v>28</v>
      </c>
      <c r="S22" s="7"/>
      <c r="T22" s="7"/>
      <c r="U22" s="7"/>
      <c r="V22" s="7"/>
      <c r="W22" s="7"/>
      <c r="X22" s="8"/>
      <c r="Z22" s="6" t="s">
        <v>28</v>
      </c>
      <c r="AA22" s="7"/>
      <c r="AB22" s="7"/>
      <c r="AC22" s="7"/>
      <c r="AD22" s="7"/>
      <c r="AE22" s="7"/>
      <c r="AF22" s="8"/>
      <c r="AH22" s="6" t="s">
        <v>28</v>
      </c>
      <c r="AI22" s="7"/>
      <c r="AJ22" s="7"/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/>
      <c r="L23" s="7"/>
      <c r="M23" s="7"/>
      <c r="N23" s="7"/>
      <c r="O23" s="7"/>
      <c r="P23" s="8"/>
      <c r="R23" s="6" t="s">
        <v>29</v>
      </c>
      <c r="S23" s="7"/>
      <c r="T23" s="7"/>
      <c r="U23" s="7"/>
      <c r="V23" s="7"/>
      <c r="W23" s="7"/>
      <c r="X23" s="8"/>
      <c r="Z23" s="6" t="s">
        <v>29</v>
      </c>
      <c r="AA23" s="7"/>
      <c r="AB23" s="7"/>
      <c r="AC23" s="7"/>
      <c r="AD23" s="7"/>
      <c r="AE23" s="7"/>
      <c r="AF23" s="8"/>
      <c r="AH23" s="6" t="s">
        <v>29</v>
      </c>
      <c r="AI23" s="7"/>
      <c r="AJ23" s="7"/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/>
      <c r="M24" s="7"/>
      <c r="N24" s="7"/>
      <c r="O24" s="7"/>
      <c r="P24" s="8"/>
      <c r="R24" s="6" t="s">
        <v>50</v>
      </c>
      <c r="S24" s="7"/>
      <c r="T24" s="7"/>
      <c r="U24" s="7"/>
      <c r="V24" s="7"/>
      <c r="W24" s="7"/>
      <c r="X24" s="8"/>
      <c r="Z24" s="6" t="s">
        <v>50</v>
      </c>
      <c r="AA24" s="7"/>
      <c r="AB24" s="7"/>
      <c r="AC24" s="7"/>
      <c r="AD24" s="7"/>
      <c r="AE24" s="7"/>
      <c r="AF24" s="8"/>
      <c r="AH24" s="6" t="s">
        <v>50</v>
      </c>
      <c r="AI24" s="7"/>
      <c r="AJ24" s="7"/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</sheetData>
  <mergeCells count="68">
    <mergeCell ref="E3:F3"/>
    <mergeCell ref="B3:D3"/>
    <mergeCell ref="G3:H3"/>
    <mergeCell ref="J3:L3"/>
    <mergeCell ref="M3:N3"/>
    <mergeCell ref="O3:P3"/>
    <mergeCell ref="C2:G2"/>
    <mergeCell ref="K2:O2"/>
    <mergeCell ref="R3:T3"/>
    <mergeCell ref="U3:V3"/>
    <mergeCell ref="W3:X3"/>
    <mergeCell ref="Z2:AF2"/>
    <mergeCell ref="Z3:AB3"/>
    <mergeCell ref="AC3:AD3"/>
    <mergeCell ref="AE3:AF3"/>
    <mergeCell ref="S2:W2"/>
    <mergeCell ref="AH2:AN2"/>
    <mergeCell ref="AH3:AJ3"/>
    <mergeCell ref="AK3:AL3"/>
    <mergeCell ref="AM3:AN3"/>
    <mergeCell ref="AP2:AV2"/>
    <mergeCell ref="AP3:AR3"/>
    <mergeCell ref="AS3:AT3"/>
    <mergeCell ref="AU3:AV3"/>
    <mergeCell ref="AX2:BD2"/>
    <mergeCell ref="AX3:AZ3"/>
    <mergeCell ref="BA3:BB3"/>
    <mergeCell ref="BC3:BD3"/>
    <mergeCell ref="BF2:BL2"/>
    <mergeCell ref="BF3:BH3"/>
    <mergeCell ref="BI3:BJ3"/>
    <mergeCell ref="BK3:BL3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topLeftCell="G1" workbookViewId="0">
      <selection activeCell="V35" sqref="V35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>F40</f>
        <v>1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0</v>
      </c>
    </row>
    <row r="4" spans="2:22" ht="19" x14ac:dyDescent="0.25">
      <c r="B4" s="6" t="s">
        <v>11</v>
      </c>
      <c r="C4" s="8">
        <f>F41</f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>F42</f>
        <v>1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0</v>
      </c>
    </row>
    <row r="6" spans="2:22" ht="19" x14ac:dyDescent="0.25">
      <c r="B6" s="6" t="s">
        <v>13</v>
      </c>
      <c r="C6" s="8">
        <f>F43</f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0</v>
      </c>
    </row>
    <row r="7" spans="2:22" ht="19" x14ac:dyDescent="0.25">
      <c r="B7" s="6" t="s">
        <v>14</v>
      </c>
      <c r="C7" s="8">
        <f>F44</f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>F45</f>
        <v>1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0</v>
      </c>
    </row>
    <row r="9" spans="2:22" ht="19" x14ac:dyDescent="0.25">
      <c r="B9" s="6" t="s">
        <v>16</v>
      </c>
      <c r="C9" s="8">
        <f>F46</f>
        <v>1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>F47</f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0</v>
      </c>
    </row>
    <row r="11" spans="2:22" ht="19" x14ac:dyDescent="0.25">
      <c r="B11" s="6" t="s">
        <v>18</v>
      </c>
      <c r="C11" s="8">
        <f>F48</f>
        <v>0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  <c r="U11" s="50" t="s">
        <v>107</v>
      </c>
      <c r="V11" s="22">
        <v>0</v>
      </c>
    </row>
    <row r="12" spans="2:22" ht="19" x14ac:dyDescent="0.25">
      <c r="B12" s="6" t="s">
        <v>20</v>
      </c>
      <c r="C12" s="8">
        <f>F49</f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>F50</f>
        <v>1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68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>F51</f>
        <v>1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90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>F52</f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0</v>
      </c>
    </row>
    <row r="16" spans="2:22" ht="19" x14ac:dyDescent="0.25">
      <c r="B16" s="6" t="s">
        <v>24</v>
      </c>
      <c r="C16" s="8">
        <f>F53</f>
        <v>1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80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>F54</f>
        <v>0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0</v>
      </c>
    </row>
    <row r="18" spans="2:22" ht="19" x14ac:dyDescent="0.25">
      <c r="B18" s="6" t="s">
        <v>26</v>
      </c>
      <c r="C18" s="8">
        <f>F55</f>
        <v>0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22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>F56</f>
        <v>1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0</v>
      </c>
    </row>
    <row r="20" spans="2:22" ht="19" x14ac:dyDescent="0.25">
      <c r="B20" s="6" t="s">
        <v>28</v>
      </c>
      <c r="C20" s="8">
        <f>F57</f>
        <v>0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1</v>
      </c>
    </row>
    <row r="21" spans="2:22" ht="19" x14ac:dyDescent="0.25">
      <c r="B21" s="6" t="s">
        <v>29</v>
      </c>
      <c r="C21" s="8">
        <f>F58</f>
        <v>1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90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>F59</f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0</v>
      </c>
    </row>
    <row r="31" spans="2:22" x14ac:dyDescent="0.2">
      <c r="U31" s="50" t="s">
        <v>105</v>
      </c>
      <c r="V31" s="22">
        <v>2</v>
      </c>
    </row>
    <row r="32" spans="2:22" x14ac:dyDescent="0.2">
      <c r="U32" s="50" t="s">
        <v>106</v>
      </c>
      <c r="V32" s="22">
        <v>0</v>
      </c>
    </row>
    <row r="33" spans="5:22" x14ac:dyDescent="0.2">
      <c r="U33" s="50" t="s">
        <v>107</v>
      </c>
      <c r="V33" s="22">
        <v>2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17" t="s">
        <v>48</v>
      </c>
      <c r="F37" s="118"/>
      <c r="G37" s="118"/>
      <c r="H37" s="118"/>
      <c r="I37" s="118"/>
      <c r="J37" s="118"/>
      <c r="K37" s="119"/>
    </row>
    <row r="38" spans="5:22" ht="19" x14ac:dyDescent="0.25">
      <c r="E38" s="111" t="s">
        <v>0</v>
      </c>
      <c r="F38" s="112"/>
      <c r="G38" s="112"/>
      <c r="H38" s="115" t="s">
        <v>4</v>
      </c>
      <c r="I38" s="115"/>
      <c r="J38" s="113" t="s">
        <v>7</v>
      </c>
      <c r="K38" s="11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1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1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90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0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68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1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80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1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90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0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90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0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0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0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0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1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68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1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90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0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0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0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0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1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80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0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0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0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0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0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22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0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1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77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0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1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90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0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0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17" t="s">
        <v>1</v>
      </c>
      <c r="C2" s="118"/>
      <c r="D2" s="118"/>
      <c r="E2" s="118"/>
      <c r="F2" s="118"/>
      <c r="G2" s="118"/>
      <c r="H2" s="119"/>
      <c r="J2" s="117" t="s">
        <v>30</v>
      </c>
      <c r="K2" s="118"/>
      <c r="L2" s="118"/>
      <c r="M2" s="118"/>
      <c r="N2" s="118"/>
      <c r="O2" s="118"/>
      <c r="P2" s="119"/>
      <c r="R2" s="117" t="s">
        <v>31</v>
      </c>
      <c r="S2" s="118"/>
      <c r="T2" s="118"/>
      <c r="U2" s="118"/>
      <c r="V2" s="118"/>
      <c r="W2" s="118"/>
      <c r="X2" s="119"/>
      <c r="Z2" s="117" t="s">
        <v>32</v>
      </c>
      <c r="AA2" s="118"/>
      <c r="AB2" s="118"/>
      <c r="AC2" s="118"/>
      <c r="AD2" s="118"/>
      <c r="AE2" s="118"/>
      <c r="AF2" s="119"/>
      <c r="AH2" s="117" t="s">
        <v>33</v>
      </c>
      <c r="AI2" s="118"/>
      <c r="AJ2" s="118"/>
      <c r="AK2" s="118"/>
      <c r="AL2" s="118"/>
      <c r="AM2" s="118"/>
      <c r="AN2" s="119"/>
      <c r="AP2" s="117" t="s">
        <v>34</v>
      </c>
      <c r="AQ2" s="118"/>
      <c r="AR2" s="118"/>
      <c r="AS2" s="118"/>
      <c r="AT2" s="118"/>
      <c r="AU2" s="118"/>
      <c r="AV2" s="119"/>
      <c r="AX2" s="117" t="s">
        <v>35</v>
      </c>
      <c r="AY2" s="118"/>
      <c r="AZ2" s="118"/>
      <c r="BA2" s="118"/>
      <c r="BB2" s="118"/>
      <c r="BC2" s="118"/>
      <c r="BD2" s="119"/>
      <c r="BF2" s="117" t="s">
        <v>36</v>
      </c>
      <c r="BG2" s="118"/>
      <c r="BH2" s="118"/>
      <c r="BI2" s="118"/>
      <c r="BJ2" s="118"/>
      <c r="BK2" s="118"/>
      <c r="BL2" s="119"/>
      <c r="BN2" s="117" t="s">
        <v>37</v>
      </c>
      <c r="BO2" s="118"/>
      <c r="BP2" s="118"/>
      <c r="BQ2" s="118"/>
      <c r="BR2" s="118"/>
      <c r="BS2" s="118"/>
      <c r="BT2" s="119"/>
      <c r="BV2" s="117" t="s">
        <v>38</v>
      </c>
      <c r="BW2" s="118"/>
      <c r="BX2" s="118"/>
      <c r="BY2" s="118"/>
      <c r="BZ2" s="118"/>
      <c r="CA2" s="118"/>
      <c r="CB2" s="119"/>
      <c r="CD2" s="117" t="s">
        <v>39</v>
      </c>
      <c r="CE2" s="118"/>
      <c r="CF2" s="118"/>
      <c r="CG2" s="118"/>
      <c r="CH2" s="118"/>
      <c r="CI2" s="118"/>
      <c r="CJ2" s="119"/>
      <c r="CL2" s="117" t="s">
        <v>40</v>
      </c>
      <c r="CM2" s="118"/>
      <c r="CN2" s="118"/>
      <c r="CO2" s="118"/>
      <c r="CP2" s="118"/>
      <c r="CQ2" s="118"/>
      <c r="CR2" s="119"/>
      <c r="CT2" s="117" t="s">
        <v>41</v>
      </c>
      <c r="CU2" s="118"/>
      <c r="CV2" s="118"/>
      <c r="CW2" s="118"/>
      <c r="CX2" s="118"/>
      <c r="CY2" s="118"/>
      <c r="CZ2" s="119"/>
      <c r="DB2" s="117" t="s">
        <v>45</v>
      </c>
      <c r="DC2" s="118"/>
      <c r="DD2" s="118"/>
      <c r="DE2" s="118"/>
      <c r="DF2" s="118"/>
      <c r="DG2" s="118"/>
      <c r="DH2" s="119"/>
      <c r="DJ2" s="117" t="s">
        <v>44</v>
      </c>
      <c r="DK2" s="118"/>
      <c r="DL2" s="118"/>
      <c r="DM2" s="118"/>
      <c r="DN2" s="118"/>
      <c r="DO2" s="118"/>
      <c r="DP2" s="119"/>
      <c r="DR2" s="117" t="s">
        <v>43</v>
      </c>
      <c r="DS2" s="118"/>
      <c r="DT2" s="118"/>
      <c r="DU2" s="118"/>
      <c r="DV2" s="118"/>
      <c r="DW2" s="118"/>
      <c r="DX2" s="119"/>
      <c r="DZ2" s="117" t="s">
        <v>42</v>
      </c>
      <c r="EA2" s="118"/>
      <c r="EB2" s="118"/>
      <c r="EC2" s="118"/>
      <c r="ED2" s="118"/>
      <c r="EE2" s="118"/>
      <c r="EF2" s="119"/>
    </row>
    <row r="3" spans="2:136" ht="19" x14ac:dyDescent="0.25">
      <c r="B3" s="111" t="s">
        <v>0</v>
      </c>
      <c r="C3" s="112"/>
      <c r="D3" s="112"/>
      <c r="E3" s="115" t="s">
        <v>4</v>
      </c>
      <c r="F3" s="115"/>
      <c r="G3" s="113" t="s">
        <v>7</v>
      </c>
      <c r="H3" s="114"/>
      <c r="J3" s="111" t="s">
        <v>0</v>
      </c>
      <c r="K3" s="112"/>
      <c r="L3" s="112"/>
      <c r="M3" s="115" t="s">
        <v>4</v>
      </c>
      <c r="N3" s="115"/>
      <c r="O3" s="113" t="s">
        <v>7</v>
      </c>
      <c r="P3" s="114"/>
      <c r="R3" s="111" t="s">
        <v>0</v>
      </c>
      <c r="S3" s="112"/>
      <c r="T3" s="112"/>
      <c r="U3" s="115" t="s">
        <v>4</v>
      </c>
      <c r="V3" s="115"/>
      <c r="W3" s="113" t="s">
        <v>7</v>
      </c>
      <c r="X3" s="114"/>
      <c r="Z3" s="111" t="s">
        <v>0</v>
      </c>
      <c r="AA3" s="112"/>
      <c r="AB3" s="112"/>
      <c r="AC3" s="115" t="s">
        <v>4</v>
      </c>
      <c r="AD3" s="115"/>
      <c r="AE3" s="113" t="s">
        <v>7</v>
      </c>
      <c r="AF3" s="114"/>
      <c r="AH3" s="111" t="s">
        <v>0</v>
      </c>
      <c r="AI3" s="112"/>
      <c r="AJ3" s="112"/>
      <c r="AK3" s="115" t="s">
        <v>4</v>
      </c>
      <c r="AL3" s="115"/>
      <c r="AM3" s="113" t="s">
        <v>7</v>
      </c>
      <c r="AN3" s="114"/>
      <c r="AP3" s="111" t="s">
        <v>0</v>
      </c>
      <c r="AQ3" s="112"/>
      <c r="AR3" s="112"/>
      <c r="AS3" s="115" t="s">
        <v>4</v>
      </c>
      <c r="AT3" s="115"/>
      <c r="AU3" s="113" t="s">
        <v>7</v>
      </c>
      <c r="AV3" s="114"/>
      <c r="AX3" s="111" t="s">
        <v>0</v>
      </c>
      <c r="AY3" s="112"/>
      <c r="AZ3" s="112"/>
      <c r="BA3" s="115" t="s">
        <v>4</v>
      </c>
      <c r="BB3" s="115"/>
      <c r="BC3" s="113" t="s">
        <v>7</v>
      </c>
      <c r="BD3" s="114"/>
      <c r="BF3" s="111" t="s">
        <v>0</v>
      </c>
      <c r="BG3" s="112"/>
      <c r="BH3" s="112"/>
      <c r="BI3" s="115" t="s">
        <v>4</v>
      </c>
      <c r="BJ3" s="115"/>
      <c r="BK3" s="113" t="s">
        <v>7</v>
      </c>
      <c r="BL3" s="114"/>
      <c r="BN3" s="111" t="s">
        <v>0</v>
      </c>
      <c r="BO3" s="112"/>
      <c r="BP3" s="112"/>
      <c r="BQ3" s="115" t="s">
        <v>4</v>
      </c>
      <c r="BR3" s="115"/>
      <c r="BS3" s="113" t="s">
        <v>7</v>
      </c>
      <c r="BT3" s="114"/>
      <c r="BV3" s="111" t="s">
        <v>0</v>
      </c>
      <c r="BW3" s="112"/>
      <c r="BX3" s="112"/>
      <c r="BY3" s="115" t="s">
        <v>4</v>
      </c>
      <c r="BZ3" s="115"/>
      <c r="CA3" s="113" t="s">
        <v>7</v>
      </c>
      <c r="CB3" s="114"/>
      <c r="CD3" s="111" t="s">
        <v>0</v>
      </c>
      <c r="CE3" s="112"/>
      <c r="CF3" s="112"/>
      <c r="CG3" s="115" t="s">
        <v>4</v>
      </c>
      <c r="CH3" s="115"/>
      <c r="CI3" s="113" t="s">
        <v>7</v>
      </c>
      <c r="CJ3" s="114"/>
      <c r="CL3" s="111" t="s">
        <v>0</v>
      </c>
      <c r="CM3" s="112"/>
      <c r="CN3" s="112"/>
      <c r="CO3" s="115" t="s">
        <v>4</v>
      </c>
      <c r="CP3" s="115"/>
      <c r="CQ3" s="113" t="s">
        <v>7</v>
      </c>
      <c r="CR3" s="114"/>
      <c r="CT3" s="111" t="s">
        <v>0</v>
      </c>
      <c r="CU3" s="112"/>
      <c r="CV3" s="112"/>
      <c r="CW3" s="115" t="s">
        <v>4</v>
      </c>
      <c r="CX3" s="115"/>
      <c r="CY3" s="113" t="s">
        <v>7</v>
      </c>
      <c r="CZ3" s="114"/>
      <c r="DB3" s="111" t="s">
        <v>0</v>
      </c>
      <c r="DC3" s="112"/>
      <c r="DD3" s="112"/>
      <c r="DE3" s="115" t="s">
        <v>4</v>
      </c>
      <c r="DF3" s="115"/>
      <c r="DG3" s="113" t="s">
        <v>7</v>
      </c>
      <c r="DH3" s="114"/>
      <c r="DJ3" s="111" t="s">
        <v>0</v>
      </c>
      <c r="DK3" s="112"/>
      <c r="DL3" s="112"/>
      <c r="DM3" s="115" t="s">
        <v>4</v>
      </c>
      <c r="DN3" s="115"/>
      <c r="DO3" s="113" t="s">
        <v>7</v>
      </c>
      <c r="DP3" s="114"/>
      <c r="DR3" s="111" t="s">
        <v>0</v>
      </c>
      <c r="DS3" s="112"/>
      <c r="DT3" s="112"/>
      <c r="DU3" s="115" t="s">
        <v>4</v>
      </c>
      <c r="DV3" s="115"/>
      <c r="DW3" s="113" t="s">
        <v>7</v>
      </c>
      <c r="DX3" s="114"/>
      <c r="DZ3" s="111" t="s">
        <v>0</v>
      </c>
      <c r="EA3" s="112"/>
      <c r="EB3" s="112"/>
      <c r="EC3" s="115" t="s">
        <v>4</v>
      </c>
      <c r="ED3" s="115"/>
      <c r="EE3" s="113" t="s">
        <v>7</v>
      </c>
      <c r="EF3" s="11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17" t="s">
        <v>47</v>
      </c>
      <c r="D39" s="118"/>
      <c r="E39" s="118"/>
      <c r="F39" s="118"/>
      <c r="G39" s="118"/>
      <c r="H39" s="118"/>
      <c r="I39" s="119"/>
    </row>
    <row r="40" spans="3:9" ht="19" x14ac:dyDescent="0.25">
      <c r="C40" s="111" t="s">
        <v>0</v>
      </c>
      <c r="D40" s="112"/>
      <c r="E40" s="112"/>
      <c r="F40" s="115" t="s">
        <v>4</v>
      </c>
      <c r="G40" s="115"/>
      <c r="H40" s="113" t="s">
        <v>7</v>
      </c>
      <c r="I40" s="11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topLeftCell="A45"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</v>
      </c>
      <c r="F3" s="6" t="s">
        <v>10</v>
      </c>
      <c r="G3" s="8">
        <f t="shared" ref="G3:G24" si="0">H42</f>
        <v>90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1</v>
      </c>
      <c r="F5" s="6" t="s">
        <v>12</v>
      </c>
      <c r="G5" s="8">
        <f t="shared" si="0"/>
        <v>90</v>
      </c>
      <c r="I5" s="6" t="s">
        <v>12</v>
      </c>
      <c r="J5" s="8">
        <f t="shared" si="1"/>
        <v>0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68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</v>
      </c>
      <c r="F8" s="6" t="s">
        <v>15</v>
      </c>
      <c r="G8" s="8">
        <f t="shared" si="0"/>
        <v>80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1</v>
      </c>
      <c r="F9" s="6" t="s">
        <v>16</v>
      </c>
      <c r="G9" s="8">
        <f t="shared" si="0"/>
        <v>90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0</v>
      </c>
      <c r="F11" s="6" t="s">
        <v>18</v>
      </c>
      <c r="G11" s="8">
        <f t="shared" si="0"/>
        <v>10</v>
      </c>
      <c r="I11" s="6" t="s">
        <v>18</v>
      </c>
      <c r="J11" s="8">
        <f t="shared" si="1"/>
        <v>0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10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1</v>
      </c>
      <c r="F14" s="6" t="s">
        <v>21</v>
      </c>
      <c r="G14" s="8">
        <f t="shared" si="0"/>
        <v>68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1</v>
      </c>
      <c r="F15" s="6" t="s">
        <v>22</v>
      </c>
      <c r="G15" s="8">
        <f t="shared" si="0"/>
        <v>90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</v>
      </c>
      <c r="F17" s="6" t="s">
        <v>24</v>
      </c>
      <c r="G17" s="8">
        <f t="shared" si="0"/>
        <v>80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0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0</v>
      </c>
      <c r="F19" s="6" t="s">
        <v>26</v>
      </c>
      <c r="G19" s="8">
        <f t="shared" si="0"/>
        <v>22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0</v>
      </c>
    </row>
    <row r="20" spans="3:19" ht="19" x14ac:dyDescent="0.25">
      <c r="C20" s="6" t="s">
        <v>27</v>
      </c>
      <c r="D20" s="8">
        <f t="shared" si="5"/>
        <v>1</v>
      </c>
      <c r="F20" s="6" t="s">
        <v>27</v>
      </c>
      <c r="G20" s="8">
        <f t="shared" si="0"/>
        <v>77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0</v>
      </c>
      <c r="F21" s="6" t="s">
        <v>28</v>
      </c>
      <c r="G21" s="8">
        <f t="shared" si="0"/>
        <v>22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1</v>
      </c>
      <c r="F22" s="6" t="s">
        <v>29</v>
      </c>
      <c r="G22" s="8">
        <f t="shared" si="0"/>
        <v>90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0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0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20" t="s">
        <v>46</v>
      </c>
      <c r="G39" s="121"/>
      <c r="H39" s="121"/>
      <c r="I39" s="121"/>
      <c r="J39" s="121"/>
      <c r="K39" s="121"/>
      <c r="L39" s="122"/>
    </row>
    <row r="40" spans="6:12" ht="19" x14ac:dyDescent="0.25">
      <c r="F40" s="111" t="s">
        <v>0</v>
      </c>
      <c r="G40" s="112"/>
      <c r="H40" s="112"/>
      <c r="I40" s="115" t="s">
        <v>4</v>
      </c>
      <c r="J40" s="115"/>
      <c r="K40" s="113" t="s">
        <v>7</v>
      </c>
      <c r="L40" s="11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1</v>
      </c>
      <c r="H42" s="7">
        <f>'Estadisticas 1º Vuelta'!G40+'Estadisticas 2º Vuelta'!E42</f>
        <v>90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1</v>
      </c>
      <c r="H44" s="7">
        <f>'Estadisticas 1º Vuelta'!G42+'Estadisticas 2º Vuelta'!E44</f>
        <v>90</v>
      </c>
      <c r="I44" s="7">
        <f>'Estadisticas 1º Vuelta'!H42+'Estadisticas 2º Vuelta'!F44</f>
        <v>0</v>
      </c>
      <c r="J44" s="7">
        <f>'Estadisticas 1º Vuelta'!I42+'Estadisticas 2º Vuelta'!G44</f>
        <v>0</v>
      </c>
      <c r="K44" s="7">
        <f>'Estadisticas 1º Vuelta'!J42+'Estadisticas 2º Vuelta'!H44</f>
        <v>0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68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1</v>
      </c>
      <c r="H47" s="7">
        <f>'Estadisticas 1º Vuelta'!G45+'Estadisticas 2º Vuelta'!E47</f>
        <v>80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1</v>
      </c>
      <c r="H48" s="7">
        <f>'Estadisticas 1º Vuelta'!G46+'Estadisticas 2º Vuelta'!E48</f>
        <v>90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0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90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0</v>
      </c>
      <c r="H50" s="7">
        <f>'Estadisticas 1º Vuelta'!G48+'Estadisticas 2º Vuelta'!E50</f>
        <v>10</v>
      </c>
      <c r="I50" s="7">
        <f>'Estadisticas 1º Vuelta'!H48+'Estadisticas 2º Vuelta'!F50</f>
        <v>0</v>
      </c>
      <c r="J50" s="7">
        <f>'Estadisticas 1º Vuelta'!I48+'Estadisticas 2º Vuelta'!G50</f>
        <v>0</v>
      </c>
      <c r="K50" s="7">
        <f>'Estadisticas 1º Vuelta'!J48+'Estadisticas 2º Vuelta'!H50</f>
        <v>0</v>
      </c>
      <c r="L50" s="8">
        <f>'Estadisticas 1º Vuelta'!K48+'Estadisticas 2º Vuelta'!I50</f>
        <v>0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10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1</v>
      </c>
      <c r="H53" s="7">
        <f>'Estadisticas 1º Vuelta'!G50+'Estadisticas 2º Vuelta'!E53</f>
        <v>68</v>
      </c>
      <c r="I53" s="7">
        <f>'Estadisticas 1º Vuelta'!H50+'Estadisticas 2º Vuelta'!F53</f>
        <v>0</v>
      </c>
      <c r="J53" s="7">
        <f>'Estadisticas 1º Vuelta'!I50+'Estadisticas 2º Vuelta'!G53</f>
        <v>0</v>
      </c>
      <c r="K53" s="7">
        <f>'Estadisticas 1º Vuelta'!J50+'Estadisticas 2º Vuelta'!H53</f>
        <v>0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1</v>
      </c>
      <c r="H54" s="7">
        <f>'Estadisticas 1º Vuelta'!G51+'Estadisticas 2º Vuelta'!E54</f>
        <v>90</v>
      </c>
      <c r="I54" s="7">
        <f>'Estadisticas 1º Vuelta'!H51+'Estadisticas 2º Vuelta'!F54</f>
        <v>0</v>
      </c>
      <c r="J54" s="7">
        <f>'Estadisticas 1º Vuelta'!I51+'Estadisticas 2º Vuelta'!G54</f>
        <v>0</v>
      </c>
      <c r="K54" s="7">
        <f>'Estadisticas 1º Vuelta'!J51+'Estadisticas 2º Vuelta'!H54</f>
        <v>0</v>
      </c>
      <c r="L54" s="8">
        <f>'Estadisticas 1º Vuelta'!K51+'Estadisticas 2º Vuelta'!I54</f>
        <v>0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0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1</v>
      </c>
      <c r="H56" s="7">
        <f>'Estadisticas 1º Vuelta'!G53+'Estadisticas 2º Vuelta'!E56</f>
        <v>80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0</v>
      </c>
      <c r="L56" s="8">
        <f>'Estadisticas 1º Vuelta'!K53+'Estadisticas 2º Vuelta'!I56</f>
        <v>0</v>
      </c>
    </row>
    <row r="57" spans="6:12" ht="19" x14ac:dyDescent="0.25">
      <c r="F57" s="6" t="s">
        <v>25</v>
      </c>
      <c r="G57" s="7">
        <f>'Estadisticas 1º Vuelta'!F54+'Estadisticas 2º Vuelta'!D57</f>
        <v>0</v>
      </c>
      <c r="H57" s="7">
        <f>'Estadisticas 1º Vuelta'!G54+'Estadisticas 2º Vuelta'!E57</f>
        <v>0</v>
      </c>
      <c r="I57" s="7">
        <f>'Estadisticas 1º Vuelta'!H54+'Estadisticas 2º Vuelta'!F57</f>
        <v>0</v>
      </c>
      <c r="J57" s="7">
        <f>'Estadisticas 1º Vuelta'!I54+'Estadisticas 2º Vuelta'!G57</f>
        <v>0</v>
      </c>
      <c r="K57" s="7">
        <f>'Estadisticas 1º Vuelta'!J54+'Estadisticas 2º Vuelta'!H57</f>
        <v>0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0</v>
      </c>
      <c r="H58" s="7">
        <f>'Estadisticas 1º Vuelta'!G55+'Estadisticas 2º Vuelta'!E58</f>
        <v>22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0</v>
      </c>
    </row>
    <row r="59" spans="6:12" ht="19" x14ac:dyDescent="0.25">
      <c r="F59" s="6" t="s">
        <v>27</v>
      </c>
      <c r="G59" s="7">
        <f>'Estadisticas 1º Vuelta'!F56+'Estadisticas 2º Vuelta'!D59</f>
        <v>1</v>
      </c>
      <c r="H59" s="7">
        <f>'Estadisticas 1º Vuelta'!G56+'Estadisticas 2º Vuelta'!E59</f>
        <v>77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0</v>
      </c>
      <c r="H60" s="7">
        <f>'Estadisticas 1º Vuelta'!G57+'Estadisticas 2º Vuelta'!E60</f>
        <v>22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0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1</v>
      </c>
      <c r="H61" s="7">
        <f>'Estadisticas 1º Vuelta'!G58+'Estadisticas 2º Vuelta'!E61</f>
        <v>90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0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0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2023-09-16T11:57:00Z</dcterms:modified>
</cp:coreProperties>
</file>