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Proyecto Final Redes - Grupo#1\"/>
    </mc:Choice>
  </mc:AlternateContent>
  <xr:revisionPtr revIDLastSave="0" documentId="13_ncr:1_{4E2E85C5-CF3A-4FEE-9E09-DA3050A382A8}" xr6:coauthVersionLast="45" xr6:coauthVersionMax="45" xr10:uidLastSave="{00000000-0000-0000-0000-000000000000}"/>
  <bookViews>
    <workbookView xWindow="-108" yWindow="-108" windowWidth="23256" windowHeight="12576" xr2:uid="{362E718D-B855-4164-A587-88C1AB70A1D0}"/>
  </bookViews>
  <sheets>
    <sheet name="Presupuesto del proyect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9" i="2" l="1"/>
  <c r="J14" i="2" l="1"/>
  <c r="K62" i="2"/>
  <c r="J58" i="2"/>
  <c r="K58" i="2" s="1"/>
  <c r="K61" i="2"/>
  <c r="J60" i="2"/>
  <c r="K60" i="2" s="1"/>
  <c r="K53" i="2"/>
  <c r="K48" i="2"/>
  <c r="K42" i="2"/>
  <c r="K41" i="2" l="1"/>
  <c r="K40" i="2"/>
  <c r="K39" i="2"/>
  <c r="K37" i="2"/>
  <c r="K36" i="2"/>
  <c r="K35" i="2"/>
  <c r="K34" i="2"/>
  <c r="K28" i="2"/>
  <c r="K21" i="2"/>
  <c r="K14" i="2"/>
  <c r="C14" i="2"/>
  <c r="C27" i="2" s="1"/>
  <c r="C28" i="2" s="1"/>
  <c r="K63" i="2" l="1"/>
</calcChain>
</file>

<file path=xl/sharedStrings.xml><?xml version="1.0" encoding="utf-8"?>
<sst xmlns="http://schemas.openxmlformats.org/spreadsheetml/2006/main" count="101" uniqueCount="82">
  <si>
    <t>Puertos básicos de conmutación RJ-45: 48 Puertos</t>
  </si>
  <si>
    <t>Tipo de interruptor: Gestionado</t>
  </si>
  <si>
    <t>Tipo de interfaz ethernet: Gigabit Ethernet</t>
  </si>
  <si>
    <t>Ethernet LAN (RJ-45) cantidad de puertos: 5</t>
  </si>
  <si>
    <t>DHCP, servidor y soporte de VPN</t>
  </si>
  <si>
    <t>Puertos básicos de conmutación RJ-45: 24 Puertos</t>
  </si>
  <si>
    <t>SRCOOL12K Gen 2</t>
  </si>
  <si>
    <t>Fabricante: Tripp Lite</t>
  </si>
  <si>
    <t>Enfriar un recinto de rack, un centro de datos micro o un punto caliente utilizando el conducto de refrigeración flexible.</t>
  </si>
  <si>
    <t>Enfriar un espacio pequeño, como una sala de servidores o un armario de red, utilizando las rejillas de ventilación ajustables.</t>
  </si>
  <si>
    <t>Añada refrigeración suplementaria cuando el nuevo equipo abruma los sistemas existentes.</t>
  </si>
  <si>
    <t>Enfriar servidores y equipos de red en espacios de TI improvisados.</t>
  </si>
  <si>
    <t>Funcionalidades:</t>
  </si>
  <si>
    <t>Tapa para Caja Intellinet</t>
  </si>
  <si>
    <t>2 Salidas - Blanco</t>
  </si>
  <si>
    <t>Ducto Panduit LD5</t>
  </si>
  <si>
    <t>1.8 Mts - PVC - Blanco</t>
  </si>
  <si>
    <t>100 Piezas - Blanco</t>
  </si>
  <si>
    <t>Cincho Thorsman 4200-01000</t>
  </si>
  <si>
    <t>Pinza Ponchadora Belden CPRJ11-45</t>
  </si>
  <si>
    <t>RJ-45/RJ-11 - Para Plugs de 4,6 y 8 Hilos</t>
  </si>
  <si>
    <t>Probador de Cable FLUKE Networks MS2-100</t>
  </si>
  <si>
    <t>Conectores de prueba: Par trenzado: UTP, FTP, SSTP El conector modular de 8 pines acepta enchufes modulares de 8 pines (RJ45) y 4 pines (RJ11)</t>
  </si>
  <si>
    <t>Muestra los resultados en una pantalla</t>
  </si>
  <si>
    <t xml:space="preserve">Kit de Desarmadores BRobotix </t>
  </si>
  <si>
    <t>Kit de Desarmadores BRobotix 100245 - 29 en 1 - Azul</t>
  </si>
  <si>
    <t>Juego de Pinzas de Corte Epcom EP-345 - Pinza de Punta Redonda - Pinza de Diagonal - Punta de Aguja</t>
  </si>
  <si>
    <t>Juego de Pinzas de Corte Epcom EP-345</t>
  </si>
  <si>
    <t>Plug Xcase - Cat5e - RJ-45 - Transparente - 100 Piezas</t>
  </si>
  <si>
    <t>Plug Xcase - Cat5e - RJ-45</t>
  </si>
  <si>
    <t>Gabinete Intellinet</t>
  </si>
  <si>
    <t>Gabinete Intellinet - 19" - con capacidad de 27 unidades</t>
  </si>
  <si>
    <t>Cable UTP - Intellinet</t>
  </si>
  <si>
    <t>Blindaje U/UTP - 1M</t>
  </si>
  <si>
    <t>Cable Serial - Cisco</t>
  </si>
  <si>
    <t>Cisco CAB-SS-2626X Smart Serial Crossover Cable 3 pies</t>
  </si>
  <si>
    <t>Switch Cisco - 48 Puertos - Gigabit</t>
  </si>
  <si>
    <t>Fabricante Cisco</t>
  </si>
  <si>
    <t>Capacidad de conmutación: 100Gbits/s</t>
  </si>
  <si>
    <t>Soporta VLAN y capacidad de DHCP</t>
  </si>
  <si>
    <t>Switch Cisco SG250X-24 - 24 Puertos - Gigabit</t>
  </si>
  <si>
    <t>Capacidad de conmutación: 128Gbits/s</t>
  </si>
  <si>
    <t>Router Cisco ISR 4331 - 5 Puertos - Gigabit</t>
  </si>
  <si>
    <t>Fabricante: Cisco</t>
  </si>
  <si>
    <t>Modelo: ISR 4331</t>
  </si>
  <si>
    <t>Con Zone based firewall (ZBFW)</t>
  </si>
  <si>
    <t>Protocolo de ruteo: BGP,EIGRP,IS-IS,OSPF</t>
  </si>
  <si>
    <t>Cableado Externo</t>
  </si>
  <si>
    <t>Tec -G</t>
  </si>
  <si>
    <t>m</t>
  </si>
  <si>
    <t>Tec-O</t>
  </si>
  <si>
    <t>Hardware</t>
  </si>
  <si>
    <t>Router Cisco RV345 - 16 Puertos - Gigabit</t>
  </si>
  <si>
    <t>Modelo: RV345-K9-NA</t>
  </si>
  <si>
    <t>Ethernet LAN (RJ-45) cantidad de puertos: 16</t>
  </si>
  <si>
    <t>DHCP y soporte de VPN</t>
  </si>
  <si>
    <t>Punto de Acceso  D-link DAP-2682</t>
  </si>
  <si>
    <t>Fabricante: D-Link</t>
  </si>
  <si>
    <t xml:space="preserve">Punto de acceso, antena WiFi 2300 Mbps, WiFi AC Wave 2 MU-MIMO, Antenas 4x4 y roaming para entornos empresariales </t>
  </si>
  <si>
    <t xml:space="preserve">Seguridad avanzada con la última encriptación 128 bit y acceso/loggin para acceso a Internet de usuarios mediante Portal Captivo personalizable, así como pasarela de pagos y ticketing </t>
  </si>
  <si>
    <t xml:space="preserve">Varios modos funcionamiento; punto de acceso, cliente Wireless, WDS, WDS con punto de acceso; nAT Passthrough </t>
  </si>
  <si>
    <t xml:space="preserve">Gestión standalone o unificada para la administración de hasta 1.000 puntos de acceso con segmentación, roaming, gestión de RF y canales y otras opciones; con software gratuito D-Link Nuclias Connect o la controladora hub física DNH-100 para gestión en local o en remoto </t>
  </si>
  <si>
    <t>Tec -H</t>
  </si>
  <si>
    <t>O-G</t>
  </si>
  <si>
    <t>O-L</t>
  </si>
  <si>
    <t>L-G</t>
  </si>
  <si>
    <t>L-J</t>
  </si>
  <si>
    <t>J-G</t>
  </si>
  <si>
    <t>J-M</t>
  </si>
  <si>
    <t>M-G</t>
  </si>
  <si>
    <t>M-Q</t>
  </si>
  <si>
    <t>Q-G</t>
  </si>
  <si>
    <t>Q-H</t>
  </si>
  <si>
    <t>Red Universidad Rafael Landívar</t>
  </si>
  <si>
    <t xml:space="preserve">Carlos Andrés Morales Lara </t>
  </si>
  <si>
    <t>Iván Andrés Arango Saucedo</t>
  </si>
  <si>
    <t>Max Fernando Diaz Carranza</t>
  </si>
  <si>
    <t>Diego Andrés Diaz Peñate</t>
  </si>
  <si>
    <t>Carlos Raúl Lam Marroquin</t>
  </si>
  <si>
    <t>Eduardo Antonio Peláez Cifuentes</t>
  </si>
  <si>
    <t xml:space="preserve">Cable de fibra optica Monomodo 50mts </t>
  </si>
  <si>
    <t>Cable de Fibra Optica SC-9/125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</si>
</sst>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rgb="FF23232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4" fontId="3" fillId="0" borderId="3" xfId="1" applyFont="1" applyBorder="1" applyAlignment="1">
      <alignment horizontal="center" vertical="center"/>
    </xf>
    <xf numFmtId="44" fontId="3" fillId="0" borderId="4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44" fontId="3" fillId="0" borderId="11" xfId="1" applyFont="1" applyBorder="1" applyAlignment="1">
      <alignment horizontal="center" vertical="center"/>
    </xf>
    <xf numFmtId="44" fontId="3" fillId="0" borderId="1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44" fontId="3" fillId="0" borderId="11" xfId="1" applyFont="1" applyBorder="1" applyAlignment="1">
      <alignment horizontal="center" vertical="center"/>
    </xf>
    <xf numFmtId="44" fontId="3" fillId="0" borderId="22" xfId="1" applyFont="1" applyBorder="1" applyAlignment="1">
      <alignment horizontal="center" vertical="center"/>
    </xf>
    <xf numFmtId="44" fontId="3" fillId="0" borderId="23" xfId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44" fontId="3" fillId="0" borderId="12" xfId="1" applyFont="1" applyBorder="1" applyAlignment="1">
      <alignment horizontal="center" vertical="center"/>
    </xf>
    <xf numFmtId="44" fontId="3" fillId="0" borderId="20" xfId="1" applyFont="1" applyBorder="1" applyAlignment="1">
      <alignment horizontal="center" vertical="center"/>
    </xf>
    <xf numFmtId="44" fontId="3" fillId="0" borderId="21" xfId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4" fontId="2" fillId="3" borderId="26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2</xdr:row>
      <xdr:rowOff>130180</xdr:rowOff>
    </xdr:from>
    <xdr:to>
      <xdr:col>0</xdr:col>
      <xdr:colOff>956942</xdr:colOff>
      <xdr:row>7</xdr:row>
      <xdr:rowOff>100063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E0121EE-C78C-43AC-B93C-CFCC7D905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" y="503560"/>
          <a:ext cx="812162" cy="884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8777-54CE-4F25-8EAD-3F24EBF0A8F3}">
  <dimension ref="B2:K63"/>
  <sheetViews>
    <sheetView showGridLines="0" tabSelected="1" zoomScale="70" zoomScaleNormal="70" workbookViewId="0">
      <selection activeCell="A40" sqref="A40"/>
    </sheetView>
  </sheetViews>
  <sheetFormatPr baseColWidth="10" defaultRowHeight="14.4" x14ac:dyDescent="0.3"/>
  <cols>
    <col min="1" max="1" width="15.77734375" customWidth="1"/>
    <col min="2" max="2" width="15.77734375" bestFit="1" customWidth="1"/>
    <col min="3" max="3" width="16.21875" customWidth="1"/>
    <col min="4" max="4" width="8.88671875" bestFit="1" customWidth="1"/>
    <col min="7" max="7" width="45.109375" bestFit="1" customWidth="1"/>
    <col min="8" max="8" width="246.5546875" bestFit="1" customWidth="1"/>
    <col min="11" max="11" width="13" customWidth="1"/>
  </cols>
  <sheetData>
    <row r="2" spans="2:11" ht="15" thickBot="1" x14ac:dyDescent="0.35"/>
    <row r="3" spans="2:11" x14ac:dyDescent="0.3">
      <c r="B3" s="45" t="s">
        <v>73</v>
      </c>
      <c r="C3" s="46"/>
      <c r="D3" s="47"/>
    </row>
    <row r="4" spans="2:11" x14ac:dyDescent="0.3">
      <c r="B4" s="43" t="s">
        <v>74</v>
      </c>
      <c r="C4" s="44"/>
      <c r="D4" s="22">
        <v>1171316</v>
      </c>
    </row>
    <row r="5" spans="2:11" x14ac:dyDescent="0.3">
      <c r="B5" s="43" t="s">
        <v>75</v>
      </c>
      <c r="C5" s="44"/>
      <c r="D5" s="22">
        <v>1158116</v>
      </c>
    </row>
    <row r="6" spans="2:11" x14ac:dyDescent="0.3">
      <c r="B6" s="43" t="s">
        <v>76</v>
      </c>
      <c r="C6" s="44"/>
      <c r="D6" s="22">
        <v>1145916</v>
      </c>
    </row>
    <row r="7" spans="2:11" x14ac:dyDescent="0.3">
      <c r="B7" s="43" t="s">
        <v>77</v>
      </c>
      <c r="C7" s="44"/>
      <c r="D7" s="22">
        <v>1315916</v>
      </c>
    </row>
    <row r="8" spans="2:11" x14ac:dyDescent="0.3">
      <c r="B8" s="43" t="s">
        <v>78</v>
      </c>
      <c r="C8" s="44"/>
      <c r="D8" s="22">
        <v>1193916</v>
      </c>
    </row>
    <row r="9" spans="2:11" ht="15" thickBot="1" x14ac:dyDescent="0.35">
      <c r="B9" s="48" t="s">
        <v>79</v>
      </c>
      <c r="C9" s="49"/>
      <c r="D9" s="23">
        <v>1096917</v>
      </c>
    </row>
    <row r="13" spans="2:11" ht="15" thickBot="1" x14ac:dyDescent="0.35">
      <c r="B13" s="42" t="s">
        <v>47</v>
      </c>
      <c r="C13" s="42"/>
      <c r="D13" s="42"/>
      <c r="G13" t="s">
        <v>51</v>
      </c>
    </row>
    <row r="14" spans="2:11" x14ac:dyDescent="0.3">
      <c r="B14" s="24" t="s">
        <v>48</v>
      </c>
      <c r="C14" s="25">
        <f>150+(150*0.2)</f>
        <v>180</v>
      </c>
      <c r="D14" s="24" t="s">
        <v>49</v>
      </c>
      <c r="G14" s="39" t="s">
        <v>42</v>
      </c>
      <c r="H14" s="1" t="s">
        <v>43</v>
      </c>
      <c r="I14" s="30">
        <v>3406.4</v>
      </c>
      <c r="J14" s="33">
        <f>(7*3)+2</f>
        <v>23</v>
      </c>
      <c r="K14" s="36">
        <f>I14*J14</f>
        <v>78347.199999999997</v>
      </c>
    </row>
    <row r="15" spans="2:11" x14ac:dyDescent="0.3">
      <c r="B15" s="24" t="s">
        <v>50</v>
      </c>
      <c r="C15" s="25">
        <v>320</v>
      </c>
      <c r="D15" s="24" t="s">
        <v>49</v>
      </c>
      <c r="G15" s="40"/>
      <c r="H15" s="2" t="s">
        <v>44</v>
      </c>
      <c r="I15" s="31"/>
      <c r="J15" s="34"/>
      <c r="K15" s="37"/>
    </row>
    <row r="16" spans="2:11" x14ac:dyDescent="0.3">
      <c r="B16" s="24" t="s">
        <v>62</v>
      </c>
      <c r="C16" s="24">
        <v>220</v>
      </c>
      <c r="D16" s="24" t="s">
        <v>49</v>
      </c>
      <c r="G16" s="40"/>
      <c r="H16" s="8" t="s">
        <v>3</v>
      </c>
      <c r="I16" s="31"/>
      <c r="J16" s="34"/>
      <c r="K16" s="37"/>
    </row>
    <row r="17" spans="2:11" ht="16.8" x14ac:dyDescent="0.3">
      <c r="B17" s="24" t="s">
        <v>63</v>
      </c>
      <c r="C17" s="24">
        <v>240</v>
      </c>
      <c r="D17" s="24" t="s">
        <v>49</v>
      </c>
      <c r="G17" s="40"/>
      <c r="H17" s="13" t="s">
        <v>45</v>
      </c>
      <c r="I17" s="31"/>
      <c r="J17" s="34"/>
      <c r="K17" s="37"/>
    </row>
    <row r="18" spans="2:11" ht="16.8" x14ac:dyDescent="0.3">
      <c r="B18" s="24" t="s">
        <v>64</v>
      </c>
      <c r="C18" s="24">
        <v>460</v>
      </c>
      <c r="D18" s="24" t="s">
        <v>49</v>
      </c>
      <c r="G18" s="40"/>
      <c r="H18" s="13" t="s">
        <v>46</v>
      </c>
      <c r="I18" s="31"/>
      <c r="J18" s="34"/>
      <c r="K18" s="37"/>
    </row>
    <row r="19" spans="2:11" x14ac:dyDescent="0.3">
      <c r="B19" s="24" t="s">
        <v>65</v>
      </c>
      <c r="C19" s="24">
        <v>150</v>
      </c>
      <c r="D19" s="24" t="s">
        <v>49</v>
      </c>
      <c r="G19" s="40"/>
      <c r="H19" s="8" t="s">
        <v>4</v>
      </c>
      <c r="I19" s="31"/>
      <c r="J19" s="34"/>
      <c r="K19" s="37"/>
    </row>
    <row r="20" spans="2:11" ht="15" thickBot="1" x14ac:dyDescent="0.35">
      <c r="B20" s="24" t="s">
        <v>66</v>
      </c>
      <c r="C20" s="24">
        <v>75</v>
      </c>
      <c r="D20" s="24" t="s">
        <v>49</v>
      </c>
      <c r="G20" s="41"/>
      <c r="H20" s="9" t="s">
        <v>2</v>
      </c>
      <c r="I20" s="32"/>
      <c r="J20" s="35"/>
      <c r="K20" s="38"/>
    </row>
    <row r="21" spans="2:11" x14ac:dyDescent="0.3">
      <c r="B21" s="24" t="s">
        <v>67</v>
      </c>
      <c r="C21" s="24">
        <v>130</v>
      </c>
      <c r="D21" s="24" t="s">
        <v>49</v>
      </c>
      <c r="G21" s="39" t="s">
        <v>52</v>
      </c>
      <c r="H21" s="1" t="s">
        <v>43</v>
      </c>
      <c r="I21" s="30">
        <v>273.88</v>
      </c>
      <c r="J21" s="33">
        <v>1</v>
      </c>
      <c r="K21" s="36">
        <f>I21*J21</f>
        <v>273.88</v>
      </c>
    </row>
    <row r="22" spans="2:11" x14ac:dyDescent="0.3">
      <c r="B22" s="24" t="s">
        <v>68</v>
      </c>
      <c r="C22" s="24">
        <v>75</v>
      </c>
      <c r="D22" s="24" t="s">
        <v>49</v>
      </c>
      <c r="G22" s="40"/>
      <c r="H22" s="2" t="s">
        <v>53</v>
      </c>
      <c r="I22" s="31"/>
      <c r="J22" s="34"/>
      <c r="K22" s="37"/>
    </row>
    <row r="23" spans="2:11" x14ac:dyDescent="0.3">
      <c r="B23" s="24" t="s">
        <v>69</v>
      </c>
      <c r="C23" s="24">
        <v>200</v>
      </c>
      <c r="D23" s="24" t="s">
        <v>49</v>
      </c>
      <c r="G23" s="40"/>
      <c r="H23" s="8" t="s">
        <v>54</v>
      </c>
      <c r="I23" s="31"/>
      <c r="J23" s="34"/>
      <c r="K23" s="37"/>
    </row>
    <row r="24" spans="2:11" ht="16.8" x14ac:dyDescent="0.3">
      <c r="B24" s="24" t="s">
        <v>70</v>
      </c>
      <c r="C24" s="24">
        <v>220</v>
      </c>
      <c r="D24" s="24" t="s">
        <v>49</v>
      </c>
      <c r="G24" s="40"/>
      <c r="H24" s="13" t="s">
        <v>46</v>
      </c>
      <c r="I24" s="31"/>
      <c r="J24" s="34"/>
      <c r="K24" s="37"/>
    </row>
    <row r="25" spans="2:11" x14ac:dyDescent="0.3">
      <c r="B25" s="24" t="s">
        <v>71</v>
      </c>
      <c r="C25" s="24">
        <v>550</v>
      </c>
      <c r="D25" s="24" t="s">
        <v>49</v>
      </c>
      <c r="G25" s="40"/>
      <c r="H25" s="8" t="s">
        <v>55</v>
      </c>
      <c r="I25" s="31"/>
      <c r="J25" s="34"/>
      <c r="K25" s="37"/>
    </row>
    <row r="26" spans="2:11" x14ac:dyDescent="0.3">
      <c r="B26" s="24" t="s">
        <v>72</v>
      </c>
      <c r="C26" s="24">
        <v>500</v>
      </c>
      <c r="D26" s="24" t="s">
        <v>49</v>
      </c>
      <c r="G26" s="40"/>
      <c r="H26" s="20" t="s">
        <v>2</v>
      </c>
      <c r="I26" s="31"/>
      <c r="J26" s="34"/>
      <c r="K26" s="37"/>
    </row>
    <row r="27" spans="2:11" ht="15" thickBot="1" x14ac:dyDescent="0.35">
      <c r="B27" s="20"/>
      <c r="C27" s="26">
        <f>SUM(C14:C26)</f>
        <v>3320</v>
      </c>
      <c r="D27" s="20"/>
      <c r="G27" s="41"/>
      <c r="H27" s="9"/>
      <c r="I27" s="32"/>
      <c r="J27" s="35"/>
      <c r="K27" s="38"/>
    </row>
    <row r="28" spans="2:11" x14ac:dyDescent="0.3">
      <c r="B28" s="20"/>
      <c r="C28" s="20">
        <f>C27+(C27*0.2)</f>
        <v>3984</v>
      </c>
      <c r="D28" s="20"/>
      <c r="G28" s="39" t="s">
        <v>6</v>
      </c>
      <c r="H28" s="1" t="s">
        <v>7</v>
      </c>
      <c r="I28" s="30">
        <v>651.79999999999995</v>
      </c>
      <c r="J28" s="33">
        <v>8</v>
      </c>
      <c r="K28" s="36">
        <f>I28*J28</f>
        <v>5214.3999999999996</v>
      </c>
    </row>
    <row r="29" spans="2:11" x14ac:dyDescent="0.3">
      <c r="B29" s="20"/>
      <c r="C29" s="20"/>
      <c r="D29" s="20"/>
      <c r="G29" s="40"/>
      <c r="H29" s="14" t="s">
        <v>12</v>
      </c>
      <c r="I29" s="31"/>
      <c r="J29" s="34"/>
      <c r="K29" s="37"/>
    </row>
    <row r="30" spans="2:11" x14ac:dyDescent="0.3">
      <c r="G30" s="40"/>
      <c r="H30" s="15" t="s">
        <v>8</v>
      </c>
      <c r="I30" s="31"/>
      <c r="J30" s="34"/>
      <c r="K30" s="37"/>
    </row>
    <row r="31" spans="2:11" x14ac:dyDescent="0.3">
      <c r="G31" s="40"/>
      <c r="H31" s="15" t="s">
        <v>9</v>
      </c>
      <c r="I31" s="31"/>
      <c r="J31" s="34"/>
      <c r="K31" s="37"/>
    </row>
    <row r="32" spans="2:11" x14ac:dyDescent="0.3">
      <c r="G32" s="40"/>
      <c r="H32" s="15" t="s">
        <v>10</v>
      </c>
      <c r="I32" s="31"/>
      <c r="J32" s="34"/>
      <c r="K32" s="37"/>
    </row>
    <row r="33" spans="7:11" ht="15" thickBot="1" x14ac:dyDescent="0.35">
      <c r="G33" s="41"/>
      <c r="H33" s="21" t="s">
        <v>11</v>
      </c>
      <c r="I33" s="32"/>
      <c r="J33" s="35"/>
      <c r="K33" s="38"/>
    </row>
    <row r="34" spans="7:11" ht="15" thickBot="1" x14ac:dyDescent="0.35">
      <c r="G34" s="3" t="s">
        <v>18</v>
      </c>
      <c r="H34" s="4" t="s">
        <v>17</v>
      </c>
      <c r="I34" s="5">
        <v>1.23</v>
      </c>
      <c r="J34" s="4">
        <v>1000</v>
      </c>
      <c r="K34" s="6">
        <f t="shared" ref="K34:K35" si="0">I34*J34</f>
        <v>1230</v>
      </c>
    </row>
    <row r="35" spans="7:11" ht="15" thickBot="1" x14ac:dyDescent="0.35">
      <c r="G35" s="16" t="s">
        <v>19</v>
      </c>
      <c r="H35" s="17" t="s">
        <v>20</v>
      </c>
      <c r="I35" s="18">
        <v>38.159999999999997</v>
      </c>
      <c r="J35" s="17">
        <v>40</v>
      </c>
      <c r="K35" s="19">
        <f t="shared" si="0"/>
        <v>1526.3999999999999</v>
      </c>
    </row>
    <row r="36" spans="7:11" ht="15" thickBot="1" x14ac:dyDescent="0.35">
      <c r="G36" s="3" t="s">
        <v>30</v>
      </c>
      <c r="H36" s="4" t="s">
        <v>31</v>
      </c>
      <c r="I36" s="5">
        <v>978.22</v>
      </c>
      <c r="J36" s="4">
        <v>8</v>
      </c>
      <c r="K36" s="6">
        <f>I36*J36</f>
        <v>7825.76</v>
      </c>
    </row>
    <row r="37" spans="7:11" ht="14.4" customHeight="1" x14ac:dyDescent="0.3">
      <c r="G37" s="27" t="s">
        <v>21</v>
      </c>
      <c r="H37" s="1" t="s">
        <v>22</v>
      </c>
      <c r="I37" s="30">
        <v>38.159999999999997</v>
      </c>
      <c r="J37" s="33">
        <v>30</v>
      </c>
      <c r="K37" s="36">
        <f t="shared" ref="K37" si="1">I37*J37</f>
        <v>1144.8</v>
      </c>
    </row>
    <row r="38" spans="7:11" ht="15" thickBot="1" x14ac:dyDescent="0.35">
      <c r="G38" s="29"/>
      <c r="H38" s="7" t="s">
        <v>23</v>
      </c>
      <c r="I38" s="32"/>
      <c r="J38" s="35"/>
      <c r="K38" s="38"/>
    </row>
    <row r="39" spans="7:11" ht="15" thickBot="1" x14ac:dyDescent="0.35">
      <c r="G39" s="3" t="s">
        <v>24</v>
      </c>
      <c r="H39" s="4" t="s">
        <v>25</v>
      </c>
      <c r="I39" s="5">
        <v>13.25</v>
      </c>
      <c r="J39" s="4">
        <v>10</v>
      </c>
      <c r="K39" s="6">
        <f>I39*J39</f>
        <v>132.5</v>
      </c>
    </row>
    <row r="40" spans="7:11" ht="15" thickBot="1" x14ac:dyDescent="0.35">
      <c r="G40" s="3" t="s">
        <v>27</v>
      </c>
      <c r="H40" s="4" t="s">
        <v>26</v>
      </c>
      <c r="I40" s="5">
        <v>9.6199999999999992</v>
      </c>
      <c r="J40" s="4">
        <v>10</v>
      </c>
      <c r="K40" s="6">
        <f>I40*J40</f>
        <v>96.199999999999989</v>
      </c>
    </row>
    <row r="41" spans="7:11" ht="15" thickBot="1" x14ac:dyDescent="0.35">
      <c r="G41" s="3" t="s">
        <v>29</v>
      </c>
      <c r="H41" s="4" t="s">
        <v>28</v>
      </c>
      <c r="I41" s="5">
        <v>5</v>
      </c>
      <c r="J41" s="4">
        <v>40</v>
      </c>
      <c r="K41" s="6">
        <f>I41*J41</f>
        <v>200</v>
      </c>
    </row>
    <row r="42" spans="7:11" x14ac:dyDescent="0.3">
      <c r="G42" s="39" t="s">
        <v>56</v>
      </c>
      <c r="H42" s="1" t="s">
        <v>57</v>
      </c>
      <c r="I42" s="30">
        <v>182.36</v>
      </c>
      <c r="J42" s="33">
        <v>176</v>
      </c>
      <c r="K42" s="36">
        <f>I42*J42</f>
        <v>32095.360000000001</v>
      </c>
    </row>
    <row r="43" spans="7:11" x14ac:dyDescent="0.3">
      <c r="G43" s="40"/>
      <c r="H43" s="14" t="s">
        <v>12</v>
      </c>
      <c r="I43" s="31"/>
      <c r="J43" s="34"/>
      <c r="K43" s="37"/>
    </row>
    <row r="44" spans="7:11" x14ac:dyDescent="0.3">
      <c r="G44" s="40"/>
      <c r="H44" t="s">
        <v>58</v>
      </c>
      <c r="I44" s="31"/>
      <c r="J44" s="34"/>
      <c r="K44" s="37"/>
    </row>
    <row r="45" spans="7:11" x14ac:dyDescent="0.3">
      <c r="G45" s="40"/>
      <c r="H45" t="s">
        <v>59</v>
      </c>
      <c r="I45" s="31"/>
      <c r="J45" s="34"/>
      <c r="K45" s="37"/>
    </row>
    <row r="46" spans="7:11" x14ac:dyDescent="0.3">
      <c r="G46" s="40"/>
      <c r="H46" t="s">
        <v>60</v>
      </c>
      <c r="I46" s="31"/>
      <c r="J46" s="34"/>
      <c r="K46" s="37"/>
    </row>
    <row r="47" spans="7:11" ht="15" thickBot="1" x14ac:dyDescent="0.35">
      <c r="G47" s="41"/>
      <c r="H47" t="s">
        <v>61</v>
      </c>
      <c r="I47" s="32"/>
      <c r="J47" s="35"/>
      <c r="K47" s="38"/>
    </row>
    <row r="48" spans="7:11" ht="16.8" x14ac:dyDescent="0.3">
      <c r="G48" s="27" t="s">
        <v>36</v>
      </c>
      <c r="H48" s="12" t="s">
        <v>37</v>
      </c>
      <c r="I48" s="30">
        <v>1149</v>
      </c>
      <c r="J48" s="33">
        <v>84</v>
      </c>
      <c r="K48" s="36">
        <f>I48*J48</f>
        <v>96516</v>
      </c>
    </row>
    <row r="49" spans="7:11" ht="16.8" x14ac:dyDescent="0.3">
      <c r="G49" s="28"/>
      <c r="H49" s="10" t="s">
        <v>0</v>
      </c>
      <c r="I49" s="31"/>
      <c r="J49" s="34"/>
      <c r="K49" s="37"/>
    </row>
    <row r="50" spans="7:11" ht="16.8" x14ac:dyDescent="0.3">
      <c r="G50" s="28"/>
      <c r="H50" s="10" t="s">
        <v>39</v>
      </c>
      <c r="I50" s="31"/>
      <c r="J50" s="34"/>
      <c r="K50" s="37"/>
    </row>
    <row r="51" spans="7:11" ht="16.8" x14ac:dyDescent="0.3">
      <c r="G51" s="28"/>
      <c r="H51" s="13" t="s">
        <v>38</v>
      </c>
      <c r="I51" s="31"/>
      <c r="J51" s="34"/>
      <c r="K51" s="37"/>
    </row>
    <row r="52" spans="7:11" ht="17.399999999999999" thickBot="1" x14ac:dyDescent="0.35">
      <c r="G52" s="29"/>
      <c r="H52" s="11" t="s">
        <v>1</v>
      </c>
      <c r="I52" s="32"/>
      <c r="J52" s="35"/>
      <c r="K52" s="38"/>
    </row>
    <row r="53" spans="7:11" ht="16.8" customHeight="1" x14ac:dyDescent="0.3">
      <c r="G53" s="27" t="s">
        <v>40</v>
      </c>
      <c r="H53" s="12" t="s">
        <v>37</v>
      </c>
      <c r="I53" s="30">
        <v>598.72</v>
      </c>
      <c r="J53" s="33">
        <v>63</v>
      </c>
      <c r="K53" s="36">
        <f>I53*J53</f>
        <v>37719.360000000001</v>
      </c>
    </row>
    <row r="54" spans="7:11" ht="16.8" x14ac:dyDescent="0.3">
      <c r="G54" s="28"/>
      <c r="H54" s="10" t="s">
        <v>5</v>
      </c>
      <c r="I54" s="31"/>
      <c r="J54" s="34"/>
      <c r="K54" s="37"/>
    </row>
    <row r="55" spans="7:11" ht="16.8" x14ac:dyDescent="0.3">
      <c r="G55" s="28"/>
      <c r="H55" s="10" t="s">
        <v>39</v>
      </c>
      <c r="I55" s="31"/>
      <c r="J55" s="34"/>
      <c r="K55" s="37"/>
    </row>
    <row r="56" spans="7:11" ht="16.8" x14ac:dyDescent="0.3">
      <c r="G56" s="28"/>
      <c r="H56" s="13" t="s">
        <v>41</v>
      </c>
      <c r="I56" s="31"/>
      <c r="J56" s="34"/>
      <c r="K56" s="37"/>
    </row>
    <row r="57" spans="7:11" ht="17.399999999999999" thickBot="1" x14ac:dyDescent="0.35">
      <c r="G57" s="29"/>
      <c r="H57" s="11" t="s">
        <v>1</v>
      </c>
      <c r="I57" s="32"/>
      <c r="J57" s="35"/>
      <c r="K57" s="38"/>
    </row>
    <row r="58" spans="7:11" ht="15" thickBot="1" x14ac:dyDescent="0.35">
      <c r="G58" s="3" t="s">
        <v>32</v>
      </c>
      <c r="H58" s="4" t="s">
        <v>33</v>
      </c>
      <c r="I58" s="5">
        <v>1.7</v>
      </c>
      <c r="J58" s="4">
        <f>8500+(8500*0.2)</f>
        <v>10200</v>
      </c>
      <c r="K58" s="6">
        <f t="shared" ref="K58" si="2">I58*J58</f>
        <v>17340</v>
      </c>
    </row>
    <row r="59" spans="7:11" ht="15" thickBot="1" x14ac:dyDescent="0.35">
      <c r="G59" s="3" t="s">
        <v>81</v>
      </c>
      <c r="H59" s="4" t="s">
        <v>80</v>
      </c>
      <c r="I59" s="5">
        <v>809</v>
      </c>
      <c r="J59" s="4">
        <v>5</v>
      </c>
      <c r="K59" s="6">
        <f>I59*J59</f>
        <v>4045</v>
      </c>
    </row>
    <row r="60" spans="7:11" ht="15" thickBot="1" x14ac:dyDescent="0.35">
      <c r="G60" s="3" t="s">
        <v>13</v>
      </c>
      <c r="H60" s="4" t="s">
        <v>14</v>
      </c>
      <c r="I60" s="5">
        <v>1.42</v>
      </c>
      <c r="J60" s="4">
        <f>250*5</f>
        <v>1250</v>
      </c>
      <c r="K60" s="6">
        <f t="shared" ref="K60:K62" si="3">I60*J60</f>
        <v>1775</v>
      </c>
    </row>
    <row r="61" spans="7:11" ht="15" thickBot="1" x14ac:dyDescent="0.35">
      <c r="G61" s="3" t="s">
        <v>34</v>
      </c>
      <c r="H61" s="4" t="s">
        <v>35</v>
      </c>
      <c r="I61" s="5">
        <v>5</v>
      </c>
      <c r="J61" s="4">
        <v>27</v>
      </c>
      <c r="K61" s="6">
        <f t="shared" si="3"/>
        <v>135</v>
      </c>
    </row>
    <row r="62" spans="7:11" ht="15" thickBot="1" x14ac:dyDescent="0.35">
      <c r="G62" s="3" t="s">
        <v>15</v>
      </c>
      <c r="H62" s="4" t="s">
        <v>16</v>
      </c>
      <c r="I62" s="5">
        <v>6.98</v>
      </c>
      <c r="J62" s="4">
        <v>6801</v>
      </c>
      <c r="K62" s="6">
        <f t="shared" si="3"/>
        <v>47470.98</v>
      </c>
    </row>
    <row r="63" spans="7:11" ht="15" thickBot="1" x14ac:dyDescent="0.35">
      <c r="K63" s="50">
        <f>SUM(K21:K62)</f>
        <v>254740.63999999998</v>
      </c>
    </row>
  </sheetData>
  <mergeCells count="36">
    <mergeCell ref="B13:D13"/>
    <mergeCell ref="B6:C6"/>
    <mergeCell ref="B7:C7"/>
    <mergeCell ref="B3:D3"/>
    <mergeCell ref="B8:C8"/>
    <mergeCell ref="B9:C9"/>
    <mergeCell ref="B4:C4"/>
    <mergeCell ref="B5:C5"/>
    <mergeCell ref="G37:G38"/>
    <mergeCell ref="I37:I38"/>
    <mergeCell ref="J37:J38"/>
    <mergeCell ref="K37:K38"/>
    <mergeCell ref="G28:G33"/>
    <mergeCell ref="I28:I33"/>
    <mergeCell ref="J28:J33"/>
    <mergeCell ref="K28:K33"/>
    <mergeCell ref="G14:G20"/>
    <mergeCell ref="I14:I20"/>
    <mergeCell ref="J14:J20"/>
    <mergeCell ref="K14:K20"/>
    <mergeCell ref="G21:G27"/>
    <mergeCell ref="I21:I27"/>
    <mergeCell ref="J21:J27"/>
    <mergeCell ref="K21:K27"/>
    <mergeCell ref="G53:G57"/>
    <mergeCell ref="I53:I57"/>
    <mergeCell ref="J53:J57"/>
    <mergeCell ref="K53:K57"/>
    <mergeCell ref="G42:G47"/>
    <mergeCell ref="I42:I47"/>
    <mergeCell ref="J42:J47"/>
    <mergeCell ref="K42:K47"/>
    <mergeCell ref="G48:G52"/>
    <mergeCell ref="I48:I52"/>
    <mergeCell ref="J48:J52"/>
    <mergeCell ref="K48:K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 del 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Morales</dc:creator>
  <cp:lastModifiedBy>Carlos Morales</cp:lastModifiedBy>
  <dcterms:created xsi:type="dcterms:W3CDTF">2020-10-10T21:53:55Z</dcterms:created>
  <dcterms:modified xsi:type="dcterms:W3CDTF">2020-11-18T22:42:08Z</dcterms:modified>
</cp:coreProperties>
</file>