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a\Desktop\Concurso BMV\"/>
    </mc:Choice>
  </mc:AlternateContent>
  <xr:revisionPtr revIDLastSave="0" documentId="13_ncr:1_{0F127067-C745-40F8-A88C-5B02ECF24E3F}" xr6:coauthVersionLast="47" xr6:coauthVersionMax="47" xr10:uidLastSave="{00000000-0000-0000-0000-000000000000}"/>
  <bookViews>
    <workbookView xWindow="24" yWindow="24" windowWidth="23016" windowHeight="12336" xr2:uid="{9AAED7C5-5E79-449C-A2E3-6AA010412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" i="1" l="1"/>
  <c r="X31" i="1"/>
  <c r="Y5" i="1"/>
  <c r="Y6" i="1"/>
  <c r="AC30" i="1"/>
  <c r="X6" i="1"/>
  <c r="X5" i="1"/>
  <c r="W6" i="1"/>
  <c r="W5" i="1"/>
  <c r="V5" i="1"/>
  <c r="V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X36" i="1"/>
  <c r="X33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W7" i="1"/>
  <c r="W8" i="1"/>
  <c r="W9" i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V28" i="1" s="1"/>
  <c r="U6" i="1"/>
  <c r="E13" i="1"/>
  <c r="E14" i="1" s="1"/>
  <c r="E15" i="1" s="1"/>
  <c r="I18" i="1"/>
  <c r="I12" i="1"/>
  <c r="I14" i="1" s="1"/>
  <c r="H12" i="1"/>
  <c r="G12" i="1"/>
  <c r="G14" i="1" s="1"/>
  <c r="F12" i="1"/>
  <c r="F13" i="1" s="1"/>
  <c r="G13" i="1" s="1"/>
  <c r="F5" i="1"/>
  <c r="G5" i="1" s="1"/>
  <c r="W28" i="1" l="1"/>
  <c r="X28" i="1"/>
  <c r="X35" i="1" s="1"/>
  <c r="X37" i="1" s="1"/>
  <c r="F14" i="1"/>
  <c r="F15" i="1" s="1"/>
  <c r="G15" i="1" s="1"/>
  <c r="H13" i="1"/>
  <c r="I13" i="1" s="1"/>
  <c r="H14" i="1"/>
  <c r="H15" i="1" l="1"/>
  <c r="I15" i="1" s="1"/>
  <c r="I17" i="1" s="1"/>
  <c r="I19" i="1" s="1"/>
  <c r="I23" i="1" s="1"/>
</calcChain>
</file>

<file path=xl/sharedStrings.xml><?xml version="1.0" encoding="utf-8"?>
<sst xmlns="http://schemas.openxmlformats.org/spreadsheetml/2006/main" count="42" uniqueCount="41">
  <si>
    <t>So</t>
  </si>
  <si>
    <t>Delta</t>
  </si>
  <si>
    <t>Call</t>
  </si>
  <si>
    <t>K</t>
  </si>
  <si>
    <t>Costo</t>
  </si>
  <si>
    <t>Costo Acum</t>
  </si>
  <si>
    <t>Diff</t>
  </si>
  <si>
    <t>Costo total</t>
  </si>
  <si>
    <t>Primas</t>
  </si>
  <si>
    <t>TOTAL</t>
  </si>
  <si>
    <t>NO CUBRIR</t>
  </si>
  <si>
    <t>Beneficio</t>
  </si>
  <si>
    <t>Activo acum</t>
  </si>
  <si>
    <t>Gamma</t>
  </si>
  <si>
    <t>st</t>
  </si>
  <si>
    <t>k</t>
  </si>
  <si>
    <t>call</t>
  </si>
  <si>
    <t>put</t>
  </si>
  <si>
    <t>delta call</t>
  </si>
  <si>
    <t>delta put</t>
  </si>
  <si>
    <t>gamma</t>
  </si>
  <si>
    <t>dif delta</t>
  </si>
  <si>
    <t>compra activo</t>
  </si>
  <si>
    <t>acum activo</t>
  </si>
  <si>
    <t>acum dinero</t>
  </si>
  <si>
    <t>1 o 0</t>
  </si>
  <si>
    <t>inverso</t>
  </si>
  <si>
    <t>perdida sin cobre</t>
  </si>
  <si>
    <t>perdida total sin cobertura</t>
  </si>
  <si>
    <t>perdida/ganancia c/cobertura</t>
  </si>
  <si>
    <t>prima</t>
  </si>
  <si>
    <t>total</t>
  </si>
  <si>
    <t>gnancia diaria</t>
  </si>
  <si>
    <t>usuario</t>
  </si>
  <si>
    <t>beneficio/perdida usuario</t>
  </si>
  <si>
    <t>k1</t>
  </si>
  <si>
    <t>k2</t>
  </si>
  <si>
    <t>k3</t>
  </si>
  <si>
    <t>k4</t>
  </si>
  <si>
    <t>k5</t>
  </si>
  <si>
    <t>vista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</si>
</sst>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4" borderId="0" xfId="0" applyFont="1" applyFill="1" applyAlignment="1">
      <alignment horizontal="right" vertical="center" wrapText="1"/>
    </xf>
    <xf numFmtId="11" fontId="1" fillId="4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11" fontId="1" fillId="3" borderId="0" xfId="0" applyNumberFormat="1" applyFont="1" applyFill="1" applyAlignment="1">
      <alignment horizontal="right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72C6-ABB6-4E86-8EBD-B88AF9083FC8}">
  <dimension ref="D2:AD37"/>
  <sheetViews>
    <sheetView tabSelected="1" topLeftCell="Q19" zoomScaleNormal="100" workbookViewId="0">
      <selection activeCell="X33" sqref="X33"/>
    </sheetView>
  </sheetViews>
  <sheetFormatPr baseColWidth="10" defaultColWidth="8.88671875" defaultRowHeight="14.4" x14ac:dyDescent="0.3"/>
  <cols>
    <col min="4" max="4" width="11.44140625" bestFit="1" customWidth="1"/>
    <col min="22" max="22" width="12.6640625" bestFit="1" customWidth="1"/>
    <col min="23" max="23" width="10.88671875" bestFit="1" customWidth="1"/>
    <col min="24" max="24" width="11.109375" bestFit="1" customWidth="1"/>
    <col min="25" max="25" width="12.21875" bestFit="1" customWidth="1"/>
  </cols>
  <sheetData>
    <row r="2" spans="4:25" x14ac:dyDescent="0.3">
      <c r="R2" t="s">
        <v>25</v>
      </c>
      <c r="S2" t="s">
        <v>26</v>
      </c>
    </row>
    <row r="3" spans="4:25" x14ac:dyDescent="0.3">
      <c r="V3" s="6"/>
      <c r="W3" s="6"/>
      <c r="X3" s="6"/>
      <c r="Y3" t="s">
        <v>33</v>
      </c>
    </row>
    <row r="4" spans="4:25" x14ac:dyDescent="0.3">
      <c r="N4" s="6" t="s">
        <v>14</v>
      </c>
      <c r="O4" s="6" t="s">
        <v>15</v>
      </c>
      <c r="P4" s="6" t="s">
        <v>16</v>
      </c>
      <c r="Q4" s="6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t="s">
        <v>22</v>
      </c>
      <c r="W4" t="s">
        <v>23</v>
      </c>
      <c r="X4" t="s">
        <v>24</v>
      </c>
      <c r="Y4" t="s">
        <v>32</v>
      </c>
    </row>
    <row r="5" spans="4:25" x14ac:dyDescent="0.3">
      <c r="E5">
        <v>0</v>
      </c>
      <c r="F5">
        <f>+E5+1</f>
        <v>1</v>
      </c>
      <c r="G5">
        <f t="shared" ref="G5" si="0">+F5+1</f>
        <v>2</v>
      </c>
      <c r="H5">
        <v>29</v>
      </c>
      <c r="I5">
        <v>30</v>
      </c>
      <c r="N5" s="2">
        <v>16.700001</v>
      </c>
      <c r="O5" s="2">
        <v>16.7</v>
      </c>
      <c r="P5" s="2">
        <v>1.363912</v>
      </c>
      <c r="Q5" s="3">
        <v>4.8173030000000004E-10</v>
      </c>
      <c r="R5" s="2">
        <v>0.548323</v>
      </c>
      <c r="S5" s="2">
        <v>-0.451677</v>
      </c>
      <c r="T5" s="2">
        <v>0.39601199999999998</v>
      </c>
      <c r="V5">
        <f>N5*R5</f>
        <v>9.1569946483229998</v>
      </c>
      <c r="W5">
        <f>R5</f>
        <v>0.548323</v>
      </c>
      <c r="X5">
        <f>V5</f>
        <v>9.1569946483229998</v>
      </c>
      <c r="Y5">
        <f>MAX(N5-O5,0)</f>
        <v>1.0000000010279564E-6</v>
      </c>
    </row>
    <row r="6" spans="4:25" x14ac:dyDescent="0.3">
      <c r="D6" t="s">
        <v>0</v>
      </c>
      <c r="E6">
        <v>100</v>
      </c>
      <c r="F6">
        <v>149.59285764462655</v>
      </c>
      <c r="G6">
        <v>128.98482703383712</v>
      </c>
      <c r="H6">
        <v>104</v>
      </c>
      <c r="I6">
        <v>180</v>
      </c>
      <c r="M6" s="4">
        <v>2</v>
      </c>
      <c r="N6" s="4">
        <v>17.649999999999999</v>
      </c>
      <c r="O6" s="4">
        <v>16.7</v>
      </c>
      <c r="P6" s="4">
        <v>1.363912</v>
      </c>
      <c r="Q6" s="5">
        <v>4.8173030000000004E-10</v>
      </c>
      <c r="R6" s="4">
        <v>0.75346500000000005</v>
      </c>
      <c r="S6" s="4">
        <v>-0.246535</v>
      </c>
      <c r="T6" s="4">
        <v>0.31541999999999998</v>
      </c>
      <c r="U6">
        <f>R6-R5</f>
        <v>0.20514200000000005</v>
      </c>
      <c r="V6">
        <f>U6*N6</f>
        <v>3.6207563000000005</v>
      </c>
      <c r="W6">
        <f>W5+U6</f>
        <v>0.75346500000000005</v>
      </c>
      <c r="X6">
        <f>X5+V6</f>
        <v>12.777750948323</v>
      </c>
      <c r="Y6">
        <f>MAX(N6-O6,0)</f>
        <v>0.94999999999999929</v>
      </c>
    </row>
    <row r="7" spans="4:25" x14ac:dyDescent="0.3">
      <c r="D7" t="s">
        <v>1</v>
      </c>
      <c r="E7">
        <v>0.5</v>
      </c>
      <c r="F7">
        <v>0.8</v>
      </c>
      <c r="G7">
        <v>0.7</v>
      </c>
      <c r="H7">
        <v>0.8</v>
      </c>
      <c r="I7">
        <v>1</v>
      </c>
      <c r="M7" s="2">
        <v>3</v>
      </c>
      <c r="N7" s="2">
        <v>18.450001</v>
      </c>
      <c r="O7" s="2">
        <v>16.7</v>
      </c>
      <c r="P7" s="2">
        <v>1.363912</v>
      </c>
      <c r="Q7" s="3">
        <v>4.8173030000000004E-10</v>
      </c>
      <c r="R7" s="2">
        <v>0.87229900000000005</v>
      </c>
      <c r="S7" s="2">
        <v>-0.12770100000000001</v>
      </c>
      <c r="T7" s="2">
        <v>0.20894299999999999</v>
      </c>
      <c r="U7">
        <f t="shared" ref="U7:U28" si="1">R7-R6</f>
        <v>0.118834</v>
      </c>
      <c r="V7">
        <f t="shared" ref="V7:V28" si="2">U7*N7</f>
        <v>2.1924874188339998</v>
      </c>
      <c r="W7">
        <f t="shared" ref="W7:W28" si="3">W6+U7</f>
        <v>0.87229900000000005</v>
      </c>
      <c r="X7">
        <f t="shared" ref="X7:X28" si="4">X6+V7</f>
        <v>14.970238367157</v>
      </c>
      <c r="Y7">
        <f t="shared" ref="Y6:Y28" si="5">MAX(N7-O7,0)</f>
        <v>1.750001000000001</v>
      </c>
    </row>
    <row r="8" spans="4:25" x14ac:dyDescent="0.3">
      <c r="D8" t="s">
        <v>13</v>
      </c>
      <c r="E8">
        <v>0.8</v>
      </c>
      <c r="M8" s="4">
        <v>4</v>
      </c>
      <c r="N8" s="4">
        <v>18.75</v>
      </c>
      <c r="O8" s="4">
        <v>16.7</v>
      </c>
      <c r="P8" s="4">
        <v>1.363912</v>
      </c>
      <c r="Q8" s="5">
        <v>4.8173030000000004E-10</v>
      </c>
      <c r="R8" s="4">
        <v>0.90349900000000005</v>
      </c>
      <c r="S8" s="4">
        <v>-9.6501000000000003E-2</v>
      </c>
      <c r="T8" s="4">
        <v>0.17097899999999999</v>
      </c>
      <c r="U8">
        <f t="shared" si="1"/>
        <v>3.1200000000000006E-2</v>
      </c>
      <c r="V8">
        <f t="shared" si="2"/>
        <v>0.58500000000000008</v>
      </c>
      <c r="W8">
        <f t="shared" si="3"/>
        <v>0.90349900000000005</v>
      </c>
      <c r="X8">
        <f t="shared" si="4"/>
        <v>15.555238367157001</v>
      </c>
      <c r="Y8">
        <f t="shared" si="5"/>
        <v>2.0500000000000007</v>
      </c>
    </row>
    <row r="9" spans="4:25" x14ac:dyDescent="0.3">
      <c r="D9" t="s">
        <v>2</v>
      </c>
      <c r="E9" s="1">
        <v>5</v>
      </c>
      <c r="M9" s="2">
        <v>5</v>
      </c>
      <c r="N9" s="2">
        <v>19.329999999999998</v>
      </c>
      <c r="O9" s="2">
        <v>16.7</v>
      </c>
      <c r="P9" s="2">
        <v>1.363912</v>
      </c>
      <c r="Q9" s="3">
        <v>4.8173030000000004E-10</v>
      </c>
      <c r="R9" s="2">
        <v>0.94655199999999995</v>
      </c>
      <c r="S9" s="2">
        <v>-5.3448000000000002E-2</v>
      </c>
      <c r="T9" s="2">
        <v>0.10875</v>
      </c>
      <c r="U9">
        <f t="shared" si="1"/>
        <v>4.3052999999999897E-2</v>
      </c>
      <c r="V9">
        <f t="shared" si="2"/>
        <v>0.83221448999999792</v>
      </c>
      <c r="W9">
        <f t="shared" si="3"/>
        <v>0.94655199999999995</v>
      </c>
      <c r="X9">
        <f t="shared" si="4"/>
        <v>16.387452857156998</v>
      </c>
      <c r="Y9">
        <f t="shared" si="5"/>
        <v>2.629999999999999</v>
      </c>
    </row>
    <row r="10" spans="4:25" x14ac:dyDescent="0.3">
      <c r="D10" t="s">
        <v>3</v>
      </c>
      <c r="E10">
        <v>100</v>
      </c>
      <c r="M10" s="4">
        <v>6</v>
      </c>
      <c r="N10" s="4">
        <v>19.48</v>
      </c>
      <c r="O10" s="4">
        <v>16.7</v>
      </c>
      <c r="P10" s="4">
        <v>1.363912</v>
      </c>
      <c r="Q10" s="5">
        <v>4.8173030000000004E-10</v>
      </c>
      <c r="R10" s="4">
        <v>0.954592</v>
      </c>
      <c r="S10" s="4">
        <v>-4.5407999999999997E-2</v>
      </c>
      <c r="T10" s="4">
        <v>9.5477999999999993E-2</v>
      </c>
      <c r="U10">
        <f t="shared" si="1"/>
        <v>8.0400000000000471E-3</v>
      </c>
      <c r="V10">
        <f t="shared" si="2"/>
        <v>0.15661920000000093</v>
      </c>
      <c r="W10">
        <f t="shared" si="3"/>
        <v>0.954592</v>
      </c>
      <c r="X10">
        <f t="shared" si="4"/>
        <v>16.544072057156999</v>
      </c>
      <c r="Y10">
        <f t="shared" si="5"/>
        <v>2.7800000000000011</v>
      </c>
    </row>
    <row r="11" spans="4:25" x14ac:dyDescent="0.3">
      <c r="M11" s="2">
        <v>7</v>
      </c>
      <c r="N11" s="2">
        <v>19.91</v>
      </c>
      <c r="O11" s="2">
        <v>16.7</v>
      </c>
      <c r="P11" s="2">
        <v>1.363912</v>
      </c>
      <c r="Q11" s="3">
        <v>4.8173030000000004E-10</v>
      </c>
      <c r="R11" s="2">
        <v>0.97216999999999998</v>
      </c>
      <c r="S11" s="2">
        <v>-2.7830000000000001E-2</v>
      </c>
      <c r="T11" s="2">
        <v>6.3925999999999997E-2</v>
      </c>
      <c r="U11">
        <f t="shared" si="1"/>
        <v>1.7577999999999983E-2</v>
      </c>
      <c r="V11">
        <f t="shared" si="2"/>
        <v>0.34997797999999963</v>
      </c>
      <c r="W11">
        <f t="shared" si="3"/>
        <v>0.97216999999999998</v>
      </c>
      <c r="X11">
        <f t="shared" si="4"/>
        <v>16.894050037156997</v>
      </c>
      <c r="Y11">
        <f t="shared" si="5"/>
        <v>3.2100000000000009</v>
      </c>
    </row>
    <row r="12" spans="4:25" x14ac:dyDescent="0.3">
      <c r="D12" t="s">
        <v>6</v>
      </c>
      <c r="F12">
        <f>+F7-E7</f>
        <v>0.30000000000000004</v>
      </c>
      <c r="G12">
        <f>+G7-F7</f>
        <v>-0.10000000000000009</v>
      </c>
      <c r="H12">
        <f t="shared" ref="H12:I12" si="6">+H7-G7</f>
        <v>0.10000000000000009</v>
      </c>
      <c r="I12">
        <f t="shared" si="6"/>
        <v>0.19999999999999996</v>
      </c>
      <c r="M12" s="4">
        <v>8</v>
      </c>
      <c r="N12" s="4">
        <v>19.93</v>
      </c>
      <c r="O12" s="4">
        <v>16.7</v>
      </c>
      <c r="P12" s="4">
        <v>1.363912</v>
      </c>
      <c r="Q12" s="5">
        <v>4.8173030000000004E-10</v>
      </c>
      <c r="R12" s="4">
        <v>0.97281799999999996</v>
      </c>
      <c r="S12" s="4">
        <v>-2.7182000000000001E-2</v>
      </c>
      <c r="T12" s="4">
        <v>6.2683000000000003E-2</v>
      </c>
      <c r="U12">
        <f t="shared" si="1"/>
        <v>6.4799999999998192E-4</v>
      </c>
      <c r="V12">
        <f t="shared" si="2"/>
        <v>1.2914639999999639E-2</v>
      </c>
      <c r="W12">
        <f t="shared" si="3"/>
        <v>0.97281799999999996</v>
      </c>
      <c r="X12">
        <f t="shared" si="4"/>
        <v>16.906964677156996</v>
      </c>
      <c r="Y12">
        <f t="shared" si="5"/>
        <v>3.2300000000000004</v>
      </c>
    </row>
    <row r="13" spans="4:25" x14ac:dyDescent="0.3">
      <c r="D13" t="s">
        <v>12</v>
      </c>
      <c r="E13">
        <f>+E7*1.2</f>
        <v>0.6</v>
      </c>
      <c r="F13">
        <f>+F12+E13</f>
        <v>0.9</v>
      </c>
      <c r="G13">
        <f>+G12+F13</f>
        <v>0.79999999999999993</v>
      </c>
      <c r="H13">
        <f t="shared" ref="H13:I13" si="7">+H12+G13</f>
        <v>0.9</v>
      </c>
      <c r="I13">
        <f t="shared" si="7"/>
        <v>1.1000000000000001</v>
      </c>
      <c r="M13" s="2">
        <v>9</v>
      </c>
      <c r="N13" s="2">
        <v>20.010000000000002</v>
      </c>
      <c r="O13" s="2">
        <v>16.7</v>
      </c>
      <c r="P13" s="2">
        <v>1.363912</v>
      </c>
      <c r="Q13" s="3">
        <v>4.8173030000000004E-10</v>
      </c>
      <c r="R13" s="2">
        <v>0.97527900000000001</v>
      </c>
      <c r="S13" s="2">
        <v>-2.4721E-2</v>
      </c>
      <c r="T13" s="2">
        <v>5.7897999999999998E-2</v>
      </c>
      <c r="U13">
        <f t="shared" si="1"/>
        <v>2.4610000000000465E-3</v>
      </c>
      <c r="V13">
        <f t="shared" si="2"/>
        <v>4.9244610000000931E-2</v>
      </c>
      <c r="W13">
        <f t="shared" si="3"/>
        <v>0.97527900000000001</v>
      </c>
      <c r="X13">
        <f t="shared" si="4"/>
        <v>16.956209287156998</v>
      </c>
      <c r="Y13">
        <f t="shared" si="5"/>
        <v>3.3100000000000023</v>
      </c>
    </row>
    <row r="14" spans="4:25" x14ac:dyDescent="0.3">
      <c r="D14" t="s">
        <v>4</v>
      </c>
      <c r="E14">
        <f>+E13*E6</f>
        <v>60</v>
      </c>
      <c r="F14">
        <f>+F12*F6</f>
        <v>44.877857293387969</v>
      </c>
      <c r="G14">
        <f>+G12*G6</f>
        <v>-12.898482703383724</v>
      </c>
      <c r="H14">
        <f t="shared" ref="H14:I14" si="8">+H12*H6</f>
        <v>10.400000000000009</v>
      </c>
      <c r="I14">
        <f t="shared" si="8"/>
        <v>35.999999999999993</v>
      </c>
      <c r="M14" s="4">
        <v>10</v>
      </c>
      <c r="N14" s="4">
        <v>20.100000000000001</v>
      </c>
      <c r="O14" s="4">
        <v>16.7</v>
      </c>
      <c r="P14" s="4">
        <v>1.363912</v>
      </c>
      <c r="Q14" s="5">
        <v>4.8173030000000004E-10</v>
      </c>
      <c r="R14" s="4">
        <v>0.97781099999999999</v>
      </c>
      <c r="S14" s="4">
        <v>-2.2189E-2</v>
      </c>
      <c r="T14" s="4">
        <v>5.2866000000000003E-2</v>
      </c>
      <c r="U14">
        <f t="shared" si="1"/>
        <v>2.5319999999999787E-3</v>
      </c>
      <c r="V14">
        <f t="shared" si="2"/>
        <v>5.0893199999999576E-2</v>
      </c>
      <c r="W14">
        <f t="shared" si="3"/>
        <v>0.97781099999999999</v>
      </c>
      <c r="X14">
        <f t="shared" si="4"/>
        <v>17.007102487156999</v>
      </c>
      <c r="Y14">
        <f t="shared" si="5"/>
        <v>3.4000000000000021</v>
      </c>
    </row>
    <row r="15" spans="4:25" x14ac:dyDescent="0.3">
      <c r="D15" t="s">
        <v>5</v>
      </c>
      <c r="E15">
        <f>+E14</f>
        <v>60</v>
      </c>
      <c r="F15">
        <f>+E15+F14</f>
        <v>104.87785729338796</v>
      </c>
      <c r="G15">
        <f>+F15+G14</f>
        <v>91.979374590004241</v>
      </c>
      <c r="H15">
        <f t="shared" ref="H15:I15" si="9">+G15+H14</f>
        <v>102.37937459000425</v>
      </c>
      <c r="I15" s="1">
        <f t="shared" si="9"/>
        <v>138.37937459000423</v>
      </c>
      <c r="M15" s="2">
        <v>11</v>
      </c>
      <c r="N15" s="2">
        <v>20.48</v>
      </c>
      <c r="O15" s="2">
        <v>16.7</v>
      </c>
      <c r="P15" s="2">
        <v>1.363912</v>
      </c>
      <c r="Q15" s="3">
        <v>4.8173030000000004E-10</v>
      </c>
      <c r="R15" s="2">
        <v>0.986147</v>
      </c>
      <c r="S15" s="2">
        <v>-1.3853000000000001E-2</v>
      </c>
      <c r="T15" s="2">
        <v>3.5362999999999999E-2</v>
      </c>
      <c r="U15">
        <f t="shared" si="1"/>
        <v>8.3360000000000101E-3</v>
      </c>
      <c r="V15">
        <f t="shared" si="2"/>
        <v>0.1707212800000002</v>
      </c>
      <c r="W15">
        <f t="shared" si="3"/>
        <v>0.986147</v>
      </c>
      <c r="X15">
        <f t="shared" si="4"/>
        <v>17.177823767156998</v>
      </c>
      <c r="Y15">
        <f t="shared" si="5"/>
        <v>3.7800000000000011</v>
      </c>
    </row>
    <row r="16" spans="4:25" x14ac:dyDescent="0.3">
      <c r="M16" s="4">
        <v>12</v>
      </c>
      <c r="N16" s="4">
        <v>20.48</v>
      </c>
      <c r="O16" s="4">
        <v>16.7</v>
      </c>
      <c r="P16" s="4">
        <v>1.363912</v>
      </c>
      <c r="Q16" s="5">
        <v>4.8173030000000004E-10</v>
      </c>
      <c r="R16" s="4">
        <v>0.986147</v>
      </c>
      <c r="S16" s="4">
        <v>-1.3853000000000001E-2</v>
      </c>
      <c r="T16" s="4">
        <v>3.5362999999999999E-2</v>
      </c>
      <c r="U16">
        <f t="shared" si="1"/>
        <v>0</v>
      </c>
      <c r="V16">
        <f t="shared" si="2"/>
        <v>0</v>
      </c>
      <c r="W16">
        <f t="shared" si="3"/>
        <v>0.986147</v>
      </c>
      <c r="X16">
        <f t="shared" si="4"/>
        <v>17.177823767156998</v>
      </c>
      <c r="Y16">
        <f t="shared" si="5"/>
        <v>3.7800000000000011</v>
      </c>
    </row>
    <row r="17" spans="8:30" x14ac:dyDescent="0.3">
      <c r="H17" t="s">
        <v>7</v>
      </c>
      <c r="I17">
        <f>+I15</f>
        <v>138.37937459000423</v>
      </c>
      <c r="M17" s="2">
        <v>13</v>
      </c>
      <c r="N17" s="2">
        <v>20.329999999999998</v>
      </c>
      <c r="O17" s="2">
        <v>16.7</v>
      </c>
      <c r="P17" s="2">
        <v>1.363912</v>
      </c>
      <c r="Q17" s="3">
        <v>4.8173030000000004E-10</v>
      </c>
      <c r="R17" s="2">
        <v>0.98326899999999995</v>
      </c>
      <c r="S17" s="2">
        <v>-1.6730999999999999E-2</v>
      </c>
      <c r="T17" s="2">
        <v>4.1589000000000001E-2</v>
      </c>
      <c r="U17">
        <f t="shared" si="1"/>
        <v>-2.8780000000000472E-3</v>
      </c>
      <c r="V17">
        <f t="shared" si="2"/>
        <v>-5.8509740000000955E-2</v>
      </c>
      <c r="W17">
        <f t="shared" si="3"/>
        <v>0.98326899999999995</v>
      </c>
      <c r="X17">
        <f t="shared" si="4"/>
        <v>17.119314027156996</v>
      </c>
      <c r="Y17">
        <f t="shared" si="5"/>
        <v>3.629999999999999</v>
      </c>
    </row>
    <row r="18" spans="8:30" x14ac:dyDescent="0.3">
      <c r="H18" t="s">
        <v>8</v>
      </c>
      <c r="I18">
        <f>-E9</f>
        <v>-5</v>
      </c>
      <c r="M18" s="4">
        <v>14</v>
      </c>
      <c r="N18" s="4">
        <v>21.23</v>
      </c>
      <c r="O18" s="4">
        <v>16.7</v>
      </c>
      <c r="P18" s="4">
        <v>1.363912</v>
      </c>
      <c r="Q18" s="5">
        <v>4.8173030000000004E-10</v>
      </c>
      <c r="R18" s="4">
        <v>0.99488699999999997</v>
      </c>
      <c r="S18" s="4">
        <v>-5.1130000000000004E-3</v>
      </c>
      <c r="T18" s="4">
        <v>1.4751E-2</v>
      </c>
      <c r="U18">
        <f t="shared" si="1"/>
        <v>1.1618000000000017E-2</v>
      </c>
      <c r="V18">
        <f t="shared" si="2"/>
        <v>0.24665014000000038</v>
      </c>
      <c r="W18">
        <f t="shared" si="3"/>
        <v>0.99488699999999997</v>
      </c>
      <c r="X18">
        <f t="shared" si="4"/>
        <v>17.365964167156996</v>
      </c>
      <c r="Y18">
        <f t="shared" si="5"/>
        <v>4.5300000000000011</v>
      </c>
    </row>
    <row r="19" spans="8:30" x14ac:dyDescent="0.3">
      <c r="H19" t="s">
        <v>9</v>
      </c>
      <c r="I19">
        <f>+I17+I18</f>
        <v>133.37937459000423</v>
      </c>
      <c r="M19" s="2">
        <v>15</v>
      </c>
      <c r="N19" s="2">
        <v>20.83</v>
      </c>
      <c r="O19" s="2">
        <v>16.7</v>
      </c>
      <c r="P19" s="2">
        <v>1.363912</v>
      </c>
      <c r="Q19" s="3">
        <v>4.8173030000000004E-10</v>
      </c>
      <c r="R19" s="2">
        <v>0.99120600000000003</v>
      </c>
      <c r="S19" s="2">
        <v>-8.7939999999999997E-3</v>
      </c>
      <c r="T19" s="2">
        <v>2.3819E-2</v>
      </c>
      <c r="U19">
        <f t="shared" si="1"/>
        <v>-3.6809999999999343E-3</v>
      </c>
      <c r="V19">
        <f t="shared" si="2"/>
        <v>-7.6675229999998623E-2</v>
      </c>
      <c r="W19">
        <f t="shared" si="3"/>
        <v>0.99120600000000003</v>
      </c>
      <c r="X19">
        <f t="shared" si="4"/>
        <v>17.289288937156996</v>
      </c>
      <c r="Y19">
        <f t="shared" si="5"/>
        <v>4.129999999999999</v>
      </c>
    </row>
    <row r="20" spans="8:30" x14ac:dyDescent="0.3">
      <c r="M20" s="4">
        <v>16</v>
      </c>
      <c r="N20" s="4">
        <v>19.989999999999998</v>
      </c>
      <c r="O20" s="4">
        <v>16.7</v>
      </c>
      <c r="P20" s="4">
        <v>1.363912</v>
      </c>
      <c r="Q20" s="5">
        <v>4.8173030000000004E-10</v>
      </c>
      <c r="R20" s="4">
        <v>0.97468299999999997</v>
      </c>
      <c r="S20" s="4">
        <v>-2.5316999999999999E-2</v>
      </c>
      <c r="T20" s="4">
        <v>5.9066E-2</v>
      </c>
      <c r="U20">
        <f t="shared" si="1"/>
        <v>-1.6523000000000065E-2</v>
      </c>
      <c r="V20">
        <f t="shared" si="2"/>
        <v>-0.33029477000000129</v>
      </c>
      <c r="W20">
        <f t="shared" si="3"/>
        <v>0.97468299999999997</v>
      </c>
      <c r="X20">
        <f t="shared" si="4"/>
        <v>16.958994167156995</v>
      </c>
      <c r="Y20">
        <f t="shared" si="5"/>
        <v>3.2899999999999991</v>
      </c>
    </row>
    <row r="21" spans="8:30" x14ac:dyDescent="0.3">
      <c r="H21" t="s">
        <v>10</v>
      </c>
      <c r="I21">
        <v>180</v>
      </c>
      <c r="M21" s="2">
        <v>17</v>
      </c>
      <c r="N21" s="2">
        <v>20.030000999999999</v>
      </c>
      <c r="O21" s="2">
        <v>16.7</v>
      </c>
      <c r="P21" s="2">
        <v>1.363912</v>
      </c>
      <c r="Q21" s="3">
        <v>4.8173030000000004E-10</v>
      </c>
      <c r="R21" s="2">
        <v>0.97586200000000001</v>
      </c>
      <c r="S21" s="2">
        <v>-2.4138E-2</v>
      </c>
      <c r="T21" s="2">
        <v>5.6748E-2</v>
      </c>
      <c r="U21">
        <f t="shared" si="1"/>
        <v>1.1790000000000411E-3</v>
      </c>
      <c r="V21">
        <f t="shared" si="2"/>
        <v>2.3615371179000821E-2</v>
      </c>
      <c r="W21">
        <f t="shared" si="3"/>
        <v>0.97586200000000001</v>
      </c>
      <c r="X21">
        <f t="shared" si="4"/>
        <v>16.982609538335996</v>
      </c>
      <c r="Y21">
        <f t="shared" si="5"/>
        <v>3.3300009999999993</v>
      </c>
    </row>
    <row r="22" spans="8:30" x14ac:dyDescent="0.3">
      <c r="M22" s="4">
        <v>18</v>
      </c>
      <c r="N22" s="4">
        <v>19.950001</v>
      </c>
      <c r="O22" s="4">
        <v>16.7</v>
      </c>
      <c r="P22" s="4">
        <v>1.363912</v>
      </c>
      <c r="Q22" s="5">
        <v>4.8173030000000004E-10</v>
      </c>
      <c r="R22" s="4">
        <v>0.97345199999999998</v>
      </c>
      <c r="S22" s="4">
        <v>-2.6547999999999999E-2</v>
      </c>
      <c r="T22" s="4">
        <v>6.1459E-2</v>
      </c>
      <c r="U22">
        <f t="shared" si="1"/>
        <v>-2.4100000000000232E-3</v>
      </c>
      <c r="V22">
        <f t="shared" si="2"/>
        <v>-4.8079502410000467E-2</v>
      </c>
      <c r="W22">
        <f t="shared" si="3"/>
        <v>0.97345199999999998</v>
      </c>
      <c r="X22">
        <f t="shared" si="4"/>
        <v>16.934530035925995</v>
      </c>
      <c r="Y22">
        <f t="shared" si="5"/>
        <v>3.250001000000001</v>
      </c>
    </row>
    <row r="23" spans="8:30" x14ac:dyDescent="0.3">
      <c r="H23" t="s">
        <v>11</v>
      </c>
      <c r="I23">
        <f>+I21-I19</f>
        <v>46.620625409995768</v>
      </c>
      <c r="M23" s="2">
        <v>19</v>
      </c>
      <c r="N23" s="2">
        <v>19.969999000000001</v>
      </c>
      <c r="O23" s="2">
        <v>16.7</v>
      </c>
      <c r="P23" s="2">
        <v>1.363912</v>
      </c>
      <c r="Q23" s="3">
        <v>4.8173030000000004E-10</v>
      </c>
      <c r="R23" s="2">
        <v>0.974074</v>
      </c>
      <c r="S23" s="2">
        <v>-2.5926000000000001E-2</v>
      </c>
      <c r="T23" s="2">
        <v>6.0253000000000001E-2</v>
      </c>
      <c r="U23">
        <f t="shared" si="1"/>
        <v>6.2200000000001143E-4</v>
      </c>
      <c r="V23">
        <f t="shared" si="2"/>
        <v>1.2421339378000228E-2</v>
      </c>
      <c r="W23">
        <f t="shared" si="3"/>
        <v>0.974074</v>
      </c>
      <c r="X23">
        <f t="shared" si="4"/>
        <v>16.946951375303996</v>
      </c>
      <c r="Y23">
        <f t="shared" si="5"/>
        <v>3.2699990000000021</v>
      </c>
    </row>
    <row r="24" spans="8:30" x14ac:dyDescent="0.3">
      <c r="M24" s="4">
        <v>20</v>
      </c>
      <c r="N24" s="4">
        <v>19.940000999999999</v>
      </c>
      <c r="O24" s="4">
        <v>16.7</v>
      </c>
      <c r="P24" s="4">
        <v>1.363912</v>
      </c>
      <c r="Q24" s="5">
        <v>4.8173030000000004E-10</v>
      </c>
      <c r="R24" s="4">
        <v>0.973136</v>
      </c>
      <c r="S24" s="4">
        <v>-2.6863999999999999E-2</v>
      </c>
      <c r="T24" s="4">
        <v>6.2067999999999998E-2</v>
      </c>
      <c r="U24">
        <f t="shared" si="1"/>
        <v>-9.3799999999999439E-4</v>
      </c>
      <c r="V24">
        <f t="shared" si="2"/>
        <v>-1.8703720937999886E-2</v>
      </c>
      <c r="W24">
        <f t="shared" si="3"/>
        <v>0.973136</v>
      </c>
      <c r="X24">
        <f t="shared" si="4"/>
        <v>16.928247654365997</v>
      </c>
      <c r="Y24">
        <f t="shared" si="5"/>
        <v>3.2400009999999995</v>
      </c>
    </row>
    <row r="25" spans="8:30" x14ac:dyDescent="0.3">
      <c r="M25" s="2">
        <v>21</v>
      </c>
      <c r="N25" s="2">
        <v>20.02</v>
      </c>
      <c r="O25" s="2">
        <v>16.7</v>
      </c>
      <c r="P25" s="2">
        <v>1.363912</v>
      </c>
      <c r="Q25" s="3">
        <v>4.8173030000000004E-10</v>
      </c>
      <c r="R25" s="2">
        <v>0.97557199999999999</v>
      </c>
      <c r="S25" s="2">
        <v>-2.4427999999999998E-2</v>
      </c>
      <c r="T25" s="2">
        <v>5.7320999999999997E-2</v>
      </c>
      <c r="U25">
        <f t="shared" si="1"/>
        <v>2.4359999999999937E-3</v>
      </c>
      <c r="V25">
        <f t="shared" si="2"/>
        <v>4.8768719999999877E-2</v>
      </c>
      <c r="W25">
        <f t="shared" si="3"/>
        <v>0.97557199999999999</v>
      </c>
      <c r="X25">
        <f t="shared" si="4"/>
        <v>16.977016374365995</v>
      </c>
      <c r="Y25">
        <f t="shared" si="5"/>
        <v>3.3200000000000003</v>
      </c>
    </row>
    <row r="26" spans="8:30" x14ac:dyDescent="0.3">
      <c r="M26" s="4">
        <v>22</v>
      </c>
      <c r="N26" s="4">
        <v>19.93</v>
      </c>
      <c r="O26" s="4">
        <v>16.7</v>
      </c>
      <c r="P26" s="4">
        <v>1.363912</v>
      </c>
      <c r="Q26" s="5">
        <v>4.8173030000000004E-10</v>
      </c>
      <c r="R26" s="4">
        <v>0.97281799999999996</v>
      </c>
      <c r="S26" s="4">
        <v>-2.7182000000000001E-2</v>
      </c>
      <c r="T26" s="4">
        <v>6.2683000000000003E-2</v>
      </c>
      <c r="U26">
        <f t="shared" si="1"/>
        <v>-2.7540000000000342E-3</v>
      </c>
      <c r="V26">
        <f t="shared" si="2"/>
        <v>-5.488722000000068E-2</v>
      </c>
      <c r="W26">
        <f t="shared" si="3"/>
        <v>0.97281799999999996</v>
      </c>
      <c r="X26">
        <f t="shared" si="4"/>
        <v>16.922129154365994</v>
      </c>
      <c r="Y26">
        <f t="shared" si="5"/>
        <v>3.2300000000000004</v>
      </c>
    </row>
    <row r="27" spans="8:30" x14ac:dyDescent="0.3">
      <c r="M27" s="2">
        <v>23</v>
      </c>
      <c r="N27" s="2">
        <v>19.559999000000001</v>
      </c>
      <c r="O27" s="2">
        <v>16.7</v>
      </c>
      <c r="P27" s="2">
        <v>1.363912</v>
      </c>
      <c r="Q27" s="3">
        <v>4.8173030000000004E-10</v>
      </c>
      <c r="R27" s="2">
        <v>0.95844200000000002</v>
      </c>
      <c r="S27" s="2">
        <v>-4.1557999999999998E-2</v>
      </c>
      <c r="T27" s="2">
        <v>8.8887999999999995E-2</v>
      </c>
      <c r="U27">
        <f t="shared" si="1"/>
        <v>-1.4375999999999944E-2</v>
      </c>
      <c r="V27">
        <f t="shared" si="2"/>
        <v>-0.28119454562399893</v>
      </c>
      <c r="W27">
        <f t="shared" si="3"/>
        <v>0.95844200000000002</v>
      </c>
      <c r="X27">
        <f t="shared" si="4"/>
        <v>16.640934608741993</v>
      </c>
      <c r="Y27">
        <f t="shared" si="5"/>
        <v>2.859999000000002</v>
      </c>
    </row>
    <row r="28" spans="8:30" x14ac:dyDescent="0.3">
      <c r="M28" s="4">
        <v>24</v>
      </c>
      <c r="N28" s="4">
        <v>19.940000999999999</v>
      </c>
      <c r="O28" s="4">
        <v>16.7</v>
      </c>
      <c r="P28" s="4">
        <v>1.363912</v>
      </c>
      <c r="Q28" s="5">
        <v>4.8173030000000004E-10</v>
      </c>
      <c r="R28" s="4">
        <v>0.973136</v>
      </c>
      <c r="S28" s="4">
        <v>-2.6863999999999999E-2</v>
      </c>
      <c r="T28" s="4">
        <v>6.2067999999999998E-2</v>
      </c>
      <c r="U28">
        <f t="shared" si="1"/>
        <v>1.4693999999999985E-2</v>
      </c>
      <c r="V28">
        <f t="shared" si="2"/>
        <v>0.2929983746939997</v>
      </c>
      <c r="W28">
        <f t="shared" si="3"/>
        <v>0.973136</v>
      </c>
      <c r="X28">
        <f t="shared" si="4"/>
        <v>16.933932983435994</v>
      </c>
      <c r="Y28">
        <f t="shared" si="5"/>
        <v>3.2400009999999995</v>
      </c>
    </row>
    <row r="29" spans="8:30" x14ac:dyDescent="0.3">
      <c r="AC29" t="s">
        <v>40</v>
      </c>
    </row>
    <row r="30" spans="8:30" x14ac:dyDescent="0.3">
      <c r="Z30" t="s">
        <v>34</v>
      </c>
      <c r="AC30" s="1">
        <f>Y28-X32</f>
        <v>1.8760889999999995</v>
      </c>
      <c r="AD30" s="1" t="s">
        <v>35</v>
      </c>
    </row>
    <row r="31" spans="8:30" x14ac:dyDescent="0.3">
      <c r="W31" t="s">
        <v>27</v>
      </c>
      <c r="X31">
        <f>O28-N28</f>
        <v>-3.2400009999999995</v>
      </c>
      <c r="AC31" s="1"/>
      <c r="AD31" s="1" t="s">
        <v>36</v>
      </c>
    </row>
    <row r="32" spans="8:30" x14ac:dyDescent="0.3">
      <c r="W32" t="s">
        <v>30</v>
      </c>
      <c r="X32">
        <f>P28</f>
        <v>1.363912</v>
      </c>
      <c r="AC32" s="1"/>
      <c r="AD32" s="1" t="s">
        <v>37</v>
      </c>
    </row>
    <row r="33" spans="22:30" x14ac:dyDescent="0.3">
      <c r="V33" t="s">
        <v>28</v>
      </c>
      <c r="X33">
        <f>X31+X32</f>
        <v>-1.8760889999999995</v>
      </c>
      <c r="AC33" s="1"/>
      <c r="AD33" s="1" t="s">
        <v>38</v>
      </c>
    </row>
    <row r="34" spans="22:30" x14ac:dyDescent="0.3">
      <c r="AC34" s="1"/>
      <c r="AD34" s="1" t="s">
        <v>39</v>
      </c>
    </row>
    <row r="35" spans="22:30" x14ac:dyDescent="0.3">
      <c r="V35" t="s">
        <v>29</v>
      </c>
      <c r="X35">
        <f>O28-X28</f>
        <v>-0.23393298343599511</v>
      </c>
    </row>
    <row r="36" spans="22:30" x14ac:dyDescent="0.3">
      <c r="W36" t="s">
        <v>30</v>
      </c>
      <c r="X36">
        <f>P28</f>
        <v>1.363912</v>
      </c>
    </row>
    <row r="37" spans="22:30" x14ac:dyDescent="0.3">
      <c r="W37" t="s">
        <v>31</v>
      </c>
      <c r="X37">
        <f>X36+X35</f>
        <v>1.1299790165640049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Zarate</dc:creator>
  <cp:lastModifiedBy>Andres Villanueva</cp:lastModifiedBy>
  <dcterms:created xsi:type="dcterms:W3CDTF">2022-04-20T20:39:14Z</dcterms:created>
  <dcterms:modified xsi:type="dcterms:W3CDTF">2022-04-24T18:31:11Z</dcterms:modified>
</cp:coreProperties>
</file>