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URSO DATA MINING\11 - ÁRVORES DE DECISÃO\"/>
    </mc:Choice>
  </mc:AlternateContent>
  <bookViews>
    <workbookView xWindow="0" yWindow="0" windowWidth="21600" windowHeight="9135"/>
  </bookViews>
  <sheets>
    <sheet name="Info" sheetId="1" r:id="rId1"/>
    <sheet name="Gini Index" sheetId="2" r:id="rId2"/>
    <sheet name="Chi-Square" sheetId="3" r:id="rId3"/>
    <sheet name="Info_Gain" sheetId="6" r:id="rId4"/>
    <sheet name="Red. Varianc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H21" i="7" s="1"/>
  <c r="I21" i="7" s="1"/>
  <c r="G20" i="7"/>
  <c r="H20" i="7" s="1"/>
  <c r="I20" i="7" s="1"/>
  <c r="I16" i="7"/>
  <c r="G16" i="7"/>
  <c r="H16" i="7" s="1"/>
  <c r="G17" i="7"/>
  <c r="H17" i="7" s="1"/>
  <c r="I17" i="7" s="1"/>
  <c r="G15" i="7"/>
  <c r="H15" i="7" s="1"/>
  <c r="I15" i="7" s="1"/>
  <c r="E22" i="6"/>
  <c r="G22" i="6" s="1"/>
  <c r="I22" i="6" s="1"/>
  <c r="E21" i="6"/>
  <c r="F21" i="6" s="1"/>
  <c r="J19" i="6"/>
  <c r="E18" i="6"/>
  <c r="G18" i="6" s="1"/>
  <c r="I18" i="6" s="1"/>
  <c r="E17" i="6"/>
  <c r="F17" i="6" s="1"/>
  <c r="E16" i="6"/>
  <c r="G16" i="6" s="1"/>
  <c r="I16" i="6" s="1"/>
  <c r="J24" i="3"/>
  <c r="L24" i="3" s="1"/>
  <c r="I24" i="3"/>
  <c r="K24" i="3" s="1"/>
  <c r="F24" i="3"/>
  <c r="J23" i="3"/>
  <c r="L23" i="3" s="1"/>
  <c r="I23" i="3"/>
  <c r="K23" i="3" s="1"/>
  <c r="F23" i="3"/>
  <c r="K19" i="3"/>
  <c r="L18" i="3"/>
  <c r="L17" i="3"/>
  <c r="K18" i="3"/>
  <c r="K17" i="3"/>
  <c r="I18" i="3"/>
  <c r="J18" i="3"/>
  <c r="J17" i="3"/>
  <c r="I17" i="3"/>
  <c r="F18" i="3"/>
  <c r="J23" i="2"/>
  <c r="J22" i="2"/>
  <c r="J18" i="2"/>
  <c r="J17" i="2"/>
  <c r="G23" i="2"/>
  <c r="H23" i="2" s="1"/>
  <c r="G22" i="2"/>
  <c r="H22" i="2" s="1"/>
  <c r="H24" i="2" s="1"/>
  <c r="G17" i="2"/>
  <c r="H17" i="2" s="1"/>
  <c r="G18" i="2"/>
  <c r="H18" i="2" s="1"/>
  <c r="G21" i="6" l="1"/>
  <c r="I21" i="6" s="1"/>
  <c r="H21" i="6"/>
  <c r="J21" i="6" s="1"/>
  <c r="F22" i="6"/>
  <c r="F18" i="6"/>
  <c r="H17" i="6"/>
  <c r="J17" i="6" s="1"/>
  <c r="G17" i="6"/>
  <c r="I17" i="6" s="1"/>
  <c r="F16" i="6"/>
  <c r="K25" i="3"/>
  <c r="F17" i="3"/>
  <c r="H19" i="2"/>
  <c r="H22" i="6" l="1"/>
  <c r="J22" i="6"/>
  <c r="J23" i="6" s="1"/>
  <c r="H18" i="6"/>
  <c r="J18" i="6" s="1"/>
  <c r="H16" i="6"/>
  <c r="J16" i="6"/>
</calcChain>
</file>

<file path=xl/sharedStrings.xml><?xml version="1.0" encoding="utf-8"?>
<sst xmlns="http://schemas.openxmlformats.org/spreadsheetml/2006/main" count="96" uniqueCount="59">
  <si>
    <t>Cálculos do artigo A complete tutorial on tree based modeling from scracth</t>
  </si>
  <si>
    <t>https://www.analyticsvidhya.com/blog/2016/04/complete-tutorial-tree-based-modeling-scratch-in-python/</t>
  </si>
  <si>
    <t>Gini Index</t>
  </si>
  <si>
    <t>Split on Gender:</t>
  </si>
  <si>
    <t>Gini for subnode female:</t>
  </si>
  <si>
    <t>Play Cricket</t>
  </si>
  <si>
    <t>Not play cricket</t>
  </si>
  <si>
    <t>Gini</t>
  </si>
  <si>
    <t>Gini for Subnode male:</t>
  </si>
  <si>
    <t>Calculate weighted Gini for Split Gender:</t>
  </si>
  <si>
    <t>Representatividade</t>
  </si>
  <si>
    <t>Split on class:</t>
  </si>
  <si>
    <t>Gini for subnode Class IX:</t>
  </si>
  <si>
    <t>Gini for subnode Class X:</t>
  </si>
  <si>
    <t>Calculate weighted Gini for Split Class:</t>
  </si>
  <si>
    <t>Quantidade</t>
  </si>
  <si>
    <t>Above, you can see that Gini score for Split on Gender is higher than Split on Class, hence, the node split will take place on Gender.</t>
  </si>
  <si>
    <t>Total</t>
  </si>
  <si>
    <t>Node</t>
  </si>
  <si>
    <t>Female:</t>
  </si>
  <si>
    <t>Male:</t>
  </si>
  <si>
    <t>Expected Play Cricket</t>
  </si>
  <si>
    <t>Expected not to play cricket</t>
  </si>
  <si>
    <t>Deviation Play Cricket</t>
  </si>
  <si>
    <t>Deviation Not Play Cricket</t>
  </si>
  <si>
    <t>Not Play Cricket</t>
  </si>
  <si>
    <t>Chi-Square</t>
  </si>
  <si>
    <t>Total Chi-Square</t>
  </si>
  <si>
    <t>Split on Class:</t>
  </si>
  <si>
    <t>IX</t>
  </si>
  <si>
    <t>X</t>
  </si>
  <si>
    <t>Above, you can see that Gini score for Split on Gender also identifies the Gender split is more significant compare to Class.</t>
  </si>
  <si>
    <t>Entropy</t>
  </si>
  <si>
    <t>Parent</t>
  </si>
  <si>
    <t xml:space="preserve"> (p) ou probabilidade de sucesso</t>
  </si>
  <si>
    <t xml:space="preserve"> (q) ou probabilidade de fracasso</t>
  </si>
  <si>
    <t>Log p base 2</t>
  </si>
  <si>
    <t>Log q base 2</t>
  </si>
  <si>
    <t>Observation</t>
  </si>
  <si>
    <t>1 shows that it is a impure node</t>
  </si>
  <si>
    <t>Male</t>
  </si>
  <si>
    <t>Split Gender</t>
  </si>
  <si>
    <t>Weighted entropy of sub-nodes</t>
  </si>
  <si>
    <t>Class IX</t>
  </si>
  <si>
    <t>Class X</t>
  </si>
  <si>
    <t>Split Class</t>
  </si>
  <si>
    <t>Above, you can see that entropy for Split on Gender is the lowest among all, so the tree will split on Gender.</t>
  </si>
  <si>
    <t>We can derive information gain from entropy as 1 - entropy.</t>
  </si>
  <si>
    <t>Reducion in Variance</t>
  </si>
  <si>
    <t>Root</t>
  </si>
  <si>
    <t>Play Cricket (valor 1)</t>
  </si>
  <si>
    <t>Not play cricket (valor 0)</t>
  </si>
  <si>
    <t>Mean (média aritmética)</t>
  </si>
  <si>
    <t>Valor</t>
  </si>
  <si>
    <t>Variance (variância)</t>
  </si>
  <si>
    <t>Above, you can see that gender split has lower variance compare to parend node,,</t>
  </si>
  <si>
    <t>so the split would take place on gender variable.</t>
  </si>
  <si>
    <t>Mario José Calvão Monnerat do Prado</t>
  </si>
  <si>
    <t>Dirac/8ª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</si>
</sst>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4" fontId="0" fillId="0" borderId="0" xfId="0" applyNumberFormat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/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/>
    <xf numFmtId="4" fontId="0" fillId="0" borderId="0" xfId="0" applyNumberFormat="1" applyFill="1" applyBorder="1"/>
    <xf numFmtId="4" fontId="2" fillId="0" borderId="1" xfId="0" applyNumberFormat="1" applyFont="1" applyBorder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1" fillId="0" borderId="1" xfId="0" applyNumberFormat="1" applyFont="1" applyBorder="1" applyAlignment="1"/>
    <xf numFmtId="0" fontId="1" fillId="0" borderId="1" xfId="0" applyFont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913646</xdr:colOff>
      <xdr:row>12</xdr:row>
      <xdr:rowOff>123571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028571" cy="2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913646</xdr:colOff>
      <xdr:row>12</xdr:row>
      <xdr:rowOff>123571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6028571" cy="20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351671</xdr:colOff>
      <xdr:row>10</xdr:row>
      <xdr:rowOff>123571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8571" cy="2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399296</xdr:colOff>
      <xdr:row>10</xdr:row>
      <xdr:rowOff>123571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8571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tabSelected="1" workbookViewId="0">
      <selection activeCell="C14" sqref="C14"/>
    </sheetView>
  </sheetViews>
  <sheetFormatPr defaultRowHeight="15" x14ac:dyDescent="0.25"/>
  <cols>
    <col min="1" max="1" width="10.7109375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s="16">
        <v>43404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K26"/>
  <sheetViews>
    <sheetView topLeftCell="B1" workbookViewId="0">
      <selection activeCell="C20" sqref="C20"/>
    </sheetView>
  </sheetViews>
  <sheetFormatPr defaultRowHeight="15" x14ac:dyDescent="0.25"/>
  <cols>
    <col min="1" max="2" width="9.140625" style="1"/>
    <col min="3" max="3" width="38" style="1" bestFit="1" customWidth="1"/>
    <col min="4" max="5" width="9.140625" style="1"/>
    <col min="6" max="6" width="11.28515625" style="1" bestFit="1" customWidth="1"/>
    <col min="7" max="7" width="14.85546875" style="1" bestFit="1" customWidth="1"/>
    <col min="8" max="8" width="9.140625" style="1"/>
    <col min="9" max="9" width="11.42578125" style="1" bestFit="1" customWidth="1"/>
    <col min="10" max="16384" width="9.140625" style="1"/>
  </cols>
  <sheetData>
    <row r="15" spans="3:11" x14ac:dyDescent="0.25">
      <c r="C15" s="1" t="s">
        <v>2</v>
      </c>
    </row>
    <row r="16" spans="3:11" ht="18.75" x14ac:dyDescent="0.3">
      <c r="C16" s="11" t="s">
        <v>3</v>
      </c>
      <c r="D16" s="7"/>
      <c r="E16" s="7"/>
      <c r="F16" s="7" t="s">
        <v>5</v>
      </c>
      <c r="G16" s="7" t="s">
        <v>6</v>
      </c>
      <c r="H16" s="7" t="s">
        <v>7</v>
      </c>
      <c r="I16" s="7" t="s">
        <v>15</v>
      </c>
      <c r="J16" s="7" t="s">
        <v>10</v>
      </c>
      <c r="K16" s="7"/>
    </row>
    <row r="17" spans="3:11" x14ac:dyDescent="0.25">
      <c r="C17" s="7" t="s">
        <v>4</v>
      </c>
      <c r="D17" s="7"/>
      <c r="E17" s="7"/>
      <c r="F17" s="7">
        <v>0.2</v>
      </c>
      <c r="G17" s="7">
        <f>1-F17</f>
        <v>0.8</v>
      </c>
      <c r="H17" s="7">
        <f>F17^2+G17^2</f>
        <v>0.68000000000000016</v>
      </c>
      <c r="I17" s="7">
        <v>10</v>
      </c>
      <c r="J17" s="7">
        <f>I17/SUM(I17:I18)</f>
        <v>0.33333333333333331</v>
      </c>
      <c r="K17" s="7"/>
    </row>
    <row r="18" spans="3:11" x14ac:dyDescent="0.25">
      <c r="C18" s="7" t="s">
        <v>8</v>
      </c>
      <c r="D18" s="7"/>
      <c r="E18" s="7"/>
      <c r="F18" s="7">
        <v>0.65</v>
      </c>
      <c r="G18" s="7">
        <f>1-F18</f>
        <v>0.35</v>
      </c>
      <c r="H18" s="7">
        <f>F18^2+G18^2</f>
        <v>0.54500000000000004</v>
      </c>
      <c r="I18" s="7">
        <v>20</v>
      </c>
      <c r="J18" s="7">
        <f>I18/SUM(I17:I18)</f>
        <v>0.66666666666666663</v>
      </c>
      <c r="K18" s="7"/>
    </row>
    <row r="19" spans="3:11" ht="18.75" x14ac:dyDescent="0.3">
      <c r="C19" s="7" t="s">
        <v>9</v>
      </c>
      <c r="D19" s="7"/>
      <c r="E19" s="7"/>
      <c r="F19" s="7"/>
      <c r="G19" s="7"/>
      <c r="H19" s="11">
        <f>J17*H17+J18*H18</f>
        <v>0.59000000000000008</v>
      </c>
      <c r="I19" s="9"/>
      <c r="J19" s="7"/>
      <c r="K19" s="7"/>
    </row>
    <row r="21" spans="3:11" ht="18.75" x14ac:dyDescent="0.3">
      <c r="C21" s="11" t="s">
        <v>11</v>
      </c>
      <c r="D21" s="7"/>
      <c r="E21" s="7"/>
      <c r="F21" s="7" t="s">
        <v>5</v>
      </c>
      <c r="G21" s="7" t="s">
        <v>6</v>
      </c>
      <c r="H21" s="7" t="s">
        <v>7</v>
      </c>
      <c r="I21" s="7" t="s">
        <v>15</v>
      </c>
      <c r="J21" s="7" t="s">
        <v>10</v>
      </c>
    </row>
    <row r="22" spans="3:11" x14ac:dyDescent="0.25">
      <c r="C22" s="7" t="s">
        <v>12</v>
      </c>
      <c r="D22" s="7"/>
      <c r="E22" s="7"/>
      <c r="F22" s="7">
        <v>0.43</v>
      </c>
      <c r="G22" s="7">
        <f>1-F22</f>
        <v>0.57000000000000006</v>
      </c>
      <c r="H22" s="7">
        <f>F22^2+G22^2</f>
        <v>0.50980000000000003</v>
      </c>
      <c r="I22" s="7">
        <v>14</v>
      </c>
      <c r="J22" s="7">
        <f>I22/SUM(I22:I23)</f>
        <v>0.46666666666666667</v>
      </c>
    </row>
    <row r="23" spans="3:11" x14ac:dyDescent="0.25">
      <c r="C23" s="7" t="s">
        <v>13</v>
      </c>
      <c r="D23" s="7"/>
      <c r="E23" s="7"/>
      <c r="F23" s="7">
        <v>0.56000000000000005</v>
      </c>
      <c r="G23" s="7">
        <f>1-F23</f>
        <v>0.43999999999999995</v>
      </c>
      <c r="H23" s="7">
        <f>F23^2+G23^2</f>
        <v>0.50719999999999998</v>
      </c>
      <c r="I23" s="7">
        <v>16</v>
      </c>
      <c r="J23" s="7">
        <f>I23/SUM(I22:I23)</f>
        <v>0.53333333333333333</v>
      </c>
    </row>
    <row r="24" spans="3:11" x14ac:dyDescent="0.25">
      <c r="C24" s="7" t="s">
        <v>14</v>
      </c>
      <c r="D24" s="7"/>
      <c r="E24" s="7"/>
      <c r="F24" s="7"/>
      <c r="G24" s="7"/>
      <c r="H24" s="9">
        <f>J22*H22+J23*H23</f>
        <v>0.50841333333333338</v>
      </c>
      <c r="I24" s="7"/>
      <c r="J24" s="7"/>
    </row>
    <row r="26" spans="3:11" x14ac:dyDescent="0.25">
      <c r="C26" s="1" t="s"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L27"/>
  <sheetViews>
    <sheetView workbookViewId="0">
      <selection activeCell="C24" sqref="C24"/>
    </sheetView>
  </sheetViews>
  <sheetFormatPr defaultRowHeight="15" x14ac:dyDescent="0.25"/>
  <cols>
    <col min="1" max="2" width="9.140625" style="1"/>
    <col min="3" max="3" width="38" style="1" bestFit="1" customWidth="1"/>
    <col min="4" max="5" width="9.140625" style="1"/>
    <col min="6" max="6" width="11.28515625" style="1" bestFit="1" customWidth="1"/>
    <col min="7" max="7" width="14.85546875" style="1" bestFit="1" customWidth="1"/>
    <col min="8" max="8" width="9.140625" style="1"/>
    <col min="9" max="9" width="11.42578125" style="1" bestFit="1" customWidth="1"/>
    <col min="10" max="10" width="15.7109375" style="1" bestFit="1" customWidth="1"/>
    <col min="11" max="16384" width="9.140625" style="1"/>
  </cols>
  <sheetData>
    <row r="15" spans="3:12" ht="18.75" x14ac:dyDescent="0.3">
      <c r="C15" s="3" t="s">
        <v>3</v>
      </c>
      <c r="K15" s="12" t="s">
        <v>26</v>
      </c>
      <c r="L15" s="13"/>
    </row>
    <row r="16" spans="3:12" s="4" customFormat="1" ht="60" x14ac:dyDescent="0.25">
      <c r="C16" s="5" t="s">
        <v>18</v>
      </c>
      <c r="D16" s="6" t="s">
        <v>5</v>
      </c>
      <c r="E16" s="6" t="s">
        <v>6</v>
      </c>
      <c r="F16" s="6" t="s">
        <v>17</v>
      </c>
      <c r="G16" s="6" t="s">
        <v>21</v>
      </c>
      <c r="H16" s="6" t="s">
        <v>22</v>
      </c>
      <c r="I16" s="6" t="s">
        <v>23</v>
      </c>
      <c r="J16" s="6" t="s">
        <v>24</v>
      </c>
      <c r="K16" s="6" t="s">
        <v>5</v>
      </c>
      <c r="L16" s="6" t="s">
        <v>25</v>
      </c>
    </row>
    <row r="17" spans="3:12" x14ac:dyDescent="0.25">
      <c r="C17" s="7" t="s">
        <v>19</v>
      </c>
      <c r="D17" s="7">
        <v>2</v>
      </c>
      <c r="E17" s="7">
        <v>8</v>
      </c>
      <c r="F17" s="7">
        <f>SUM(D17:E17)</f>
        <v>10</v>
      </c>
      <c r="G17" s="7">
        <v>5</v>
      </c>
      <c r="H17" s="7">
        <v>5</v>
      </c>
      <c r="I17" s="7">
        <f>D17-G17</f>
        <v>-3</v>
      </c>
      <c r="J17" s="7">
        <f>E17-H17</f>
        <v>3</v>
      </c>
      <c r="K17" s="7">
        <f>(I17^2/H17)^(1/2)</f>
        <v>1.3416407864998738</v>
      </c>
      <c r="L17" s="7">
        <f>(J17^2/H17)^(1/2)</f>
        <v>1.3416407864998738</v>
      </c>
    </row>
    <row r="18" spans="3:12" x14ac:dyDescent="0.25">
      <c r="C18" s="7" t="s">
        <v>20</v>
      </c>
      <c r="D18" s="7">
        <v>13</v>
      </c>
      <c r="E18" s="7">
        <v>7</v>
      </c>
      <c r="F18" s="7">
        <f>SUM(D18:E18)</f>
        <v>20</v>
      </c>
      <c r="G18" s="7">
        <v>10</v>
      </c>
      <c r="H18" s="7">
        <v>10</v>
      </c>
      <c r="I18" s="7">
        <f>D18-G18</f>
        <v>3</v>
      </c>
      <c r="J18" s="7">
        <f>E18-H18</f>
        <v>-3</v>
      </c>
      <c r="K18" s="7">
        <f>(I18^2/H18)^(1/2)</f>
        <v>0.94868329805051377</v>
      </c>
      <c r="L18" s="7">
        <f>(J18^2/H18)^(1/2)</f>
        <v>0.94868329805051377</v>
      </c>
    </row>
    <row r="19" spans="3:12" ht="18.75" x14ac:dyDescent="0.3">
      <c r="I19" s="3"/>
      <c r="J19" s="2" t="s">
        <v>27</v>
      </c>
      <c r="K19" s="14">
        <f>SUM(K17:L18)</f>
        <v>4.5806481691007752</v>
      </c>
      <c r="L19" s="15"/>
    </row>
    <row r="21" spans="3:12" ht="18.75" x14ac:dyDescent="0.3">
      <c r="C21" s="3" t="s">
        <v>28</v>
      </c>
      <c r="K21" s="12" t="s">
        <v>26</v>
      </c>
      <c r="L21" s="13"/>
    </row>
    <row r="22" spans="3:12" ht="60" x14ac:dyDescent="0.25">
      <c r="C22" s="5" t="s">
        <v>18</v>
      </c>
      <c r="D22" s="6" t="s">
        <v>5</v>
      </c>
      <c r="E22" s="6" t="s">
        <v>6</v>
      </c>
      <c r="F22" s="6" t="s">
        <v>17</v>
      </c>
      <c r="G22" s="6" t="s">
        <v>21</v>
      </c>
      <c r="H22" s="6" t="s">
        <v>22</v>
      </c>
      <c r="I22" s="6" t="s">
        <v>23</v>
      </c>
      <c r="J22" s="6" t="s">
        <v>24</v>
      </c>
      <c r="K22" s="6" t="s">
        <v>5</v>
      </c>
      <c r="L22" s="6" t="s">
        <v>25</v>
      </c>
    </row>
    <row r="23" spans="3:12" x14ac:dyDescent="0.25">
      <c r="C23" s="7" t="s">
        <v>29</v>
      </c>
      <c r="D23" s="7">
        <v>6</v>
      </c>
      <c r="E23" s="7">
        <v>8</v>
      </c>
      <c r="F23" s="7">
        <f>SUM(D23:E23)</f>
        <v>14</v>
      </c>
      <c r="G23" s="7">
        <v>7</v>
      </c>
      <c r="H23" s="7">
        <v>7</v>
      </c>
      <c r="I23" s="7">
        <f>D23-G23</f>
        <v>-1</v>
      </c>
      <c r="J23" s="7">
        <f>E23-H23</f>
        <v>1</v>
      </c>
      <c r="K23" s="7">
        <f>(I23^2/H23)^(1/2)</f>
        <v>0.3779644730092272</v>
      </c>
      <c r="L23" s="7">
        <f>(J23^2/H23)^(1/2)</f>
        <v>0.3779644730092272</v>
      </c>
    </row>
    <row r="24" spans="3:12" x14ac:dyDescent="0.25">
      <c r="C24" s="7" t="s">
        <v>30</v>
      </c>
      <c r="D24" s="7">
        <v>9</v>
      </c>
      <c r="E24" s="7">
        <v>7</v>
      </c>
      <c r="F24" s="7">
        <f>SUM(D24:E24)</f>
        <v>16</v>
      </c>
      <c r="G24" s="7">
        <v>8</v>
      </c>
      <c r="H24" s="7">
        <v>8</v>
      </c>
      <c r="I24" s="7">
        <f>D24-G24</f>
        <v>1</v>
      </c>
      <c r="J24" s="7">
        <f>E24-H24</f>
        <v>-1</v>
      </c>
      <c r="K24" s="7">
        <f>(I24^2/H24)^(1/2)</f>
        <v>0.35355339059327379</v>
      </c>
      <c r="L24" s="7">
        <f>(J24^2/H24)^(1/2)</f>
        <v>0.35355339059327379</v>
      </c>
    </row>
    <row r="25" spans="3:12" ht="18.75" x14ac:dyDescent="0.3">
      <c r="I25" s="3"/>
      <c r="J25" s="2" t="s">
        <v>27</v>
      </c>
      <c r="K25" s="14">
        <f>SUM(K23:L24)</f>
        <v>1.4630357272050019</v>
      </c>
      <c r="L25" s="15"/>
    </row>
    <row r="27" spans="3:12" x14ac:dyDescent="0.25">
      <c r="C27" s="1" t="s">
        <v>31</v>
      </c>
    </row>
  </sheetData>
  <mergeCells count="4">
    <mergeCell ref="K15:L15"/>
    <mergeCell ref="K19:L19"/>
    <mergeCell ref="K21:L21"/>
    <mergeCell ref="K25:L2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K26"/>
  <sheetViews>
    <sheetView topLeftCell="A7" workbookViewId="0">
      <selection activeCell="F20" sqref="F20"/>
    </sheetView>
  </sheetViews>
  <sheetFormatPr defaultRowHeight="15" x14ac:dyDescent="0.25"/>
  <cols>
    <col min="2" max="2" width="12" bestFit="1" customWidth="1"/>
    <col min="11" max="11" width="29.42578125" bestFit="1" customWidth="1"/>
  </cols>
  <sheetData>
    <row r="14" spans="2:11" ht="18.75" x14ac:dyDescent="0.3">
      <c r="B14" s="3" t="s">
        <v>32</v>
      </c>
      <c r="C14" s="1"/>
      <c r="D14" s="1"/>
      <c r="E14" s="1"/>
      <c r="F14" s="1"/>
      <c r="G14" s="1"/>
      <c r="H14" s="1"/>
      <c r="I14" s="1"/>
      <c r="J14" s="12"/>
      <c r="K14" s="13"/>
    </row>
    <row r="15" spans="2:11" ht="60" x14ac:dyDescent="0.25">
      <c r="B15" s="5" t="s">
        <v>18</v>
      </c>
      <c r="C15" s="6" t="s">
        <v>5</v>
      </c>
      <c r="D15" s="6" t="s">
        <v>6</v>
      </c>
      <c r="E15" s="6" t="s">
        <v>17</v>
      </c>
      <c r="F15" s="6" t="s">
        <v>34</v>
      </c>
      <c r="G15" s="6" t="s">
        <v>35</v>
      </c>
      <c r="H15" s="6" t="s">
        <v>36</v>
      </c>
      <c r="I15" s="6" t="s">
        <v>37</v>
      </c>
      <c r="J15" s="8" t="s">
        <v>32</v>
      </c>
      <c r="K15" s="6" t="s">
        <v>38</v>
      </c>
    </row>
    <row r="16" spans="2:11" x14ac:dyDescent="0.25">
      <c r="B16" s="7" t="s">
        <v>33</v>
      </c>
      <c r="C16" s="7">
        <v>15</v>
      </c>
      <c r="D16" s="7">
        <v>15</v>
      </c>
      <c r="E16" s="7">
        <f>SUM(C16:D16)</f>
        <v>30</v>
      </c>
      <c r="F16" s="7">
        <f>C16/E16</f>
        <v>0.5</v>
      </c>
      <c r="G16" s="7">
        <f>D16/E16</f>
        <v>0.5</v>
      </c>
      <c r="H16" s="7">
        <f t="shared" ref="H16:I18" si="0">LOG(F16,2)</f>
        <v>-1</v>
      </c>
      <c r="I16" s="7">
        <f t="shared" si="0"/>
        <v>-1</v>
      </c>
      <c r="J16" s="9">
        <f>-F16*H16-G16*I16</f>
        <v>1</v>
      </c>
      <c r="K16" s="7" t="s">
        <v>39</v>
      </c>
    </row>
    <row r="17" spans="2:11" x14ac:dyDescent="0.25">
      <c r="B17" s="7" t="s">
        <v>19</v>
      </c>
      <c r="C17" s="7">
        <v>2</v>
      </c>
      <c r="D17" s="7">
        <v>8</v>
      </c>
      <c r="E17" s="7">
        <f>SUM(C17:D17)</f>
        <v>10</v>
      </c>
      <c r="F17" s="7">
        <f>C17/E17</f>
        <v>0.2</v>
      </c>
      <c r="G17" s="7">
        <f>D17/E17</f>
        <v>0.8</v>
      </c>
      <c r="H17" s="7">
        <f t="shared" si="0"/>
        <v>-2.3219280948873622</v>
      </c>
      <c r="I17" s="7">
        <f t="shared" si="0"/>
        <v>-0.32192809488736229</v>
      </c>
      <c r="J17" s="9">
        <f>-F17*H17-G17*I17</f>
        <v>0.72192809488736231</v>
      </c>
      <c r="K17" s="7"/>
    </row>
    <row r="18" spans="2:11" x14ac:dyDescent="0.25">
      <c r="B18" s="7" t="s">
        <v>40</v>
      </c>
      <c r="C18" s="7">
        <v>13</v>
      </c>
      <c r="D18" s="7">
        <v>7</v>
      </c>
      <c r="E18" s="7">
        <f>SUM(C18:D18)</f>
        <v>20</v>
      </c>
      <c r="F18" s="7">
        <f>C18/E18</f>
        <v>0.65</v>
      </c>
      <c r="G18" s="7">
        <f>D18/E18</f>
        <v>0.35</v>
      </c>
      <c r="H18" s="7">
        <f t="shared" si="0"/>
        <v>-0.62148837674627011</v>
      </c>
      <c r="I18" s="7">
        <f t="shared" si="0"/>
        <v>-1.5145731728297585</v>
      </c>
      <c r="J18" s="9">
        <f>-F18*H18-G18*I18</f>
        <v>0.93406805537549098</v>
      </c>
      <c r="K18" s="7"/>
    </row>
    <row r="19" spans="2:11" x14ac:dyDescent="0.25">
      <c r="B19" s="7" t="s">
        <v>41</v>
      </c>
      <c r="C19" s="7"/>
      <c r="D19" s="7"/>
      <c r="E19" s="7"/>
      <c r="F19" s="7"/>
      <c r="G19" s="7"/>
      <c r="H19" s="7"/>
      <c r="I19" s="7"/>
      <c r="J19" s="9">
        <f>E17/SUM(E17:E18)*J17+E18/SUM(E17:E18)*J18</f>
        <v>0.86335473521278139</v>
      </c>
      <c r="K19" s="7" t="s">
        <v>42</v>
      </c>
    </row>
    <row r="21" spans="2:11" x14ac:dyDescent="0.25">
      <c r="B21" s="7" t="s">
        <v>43</v>
      </c>
      <c r="C21" s="7">
        <v>6</v>
      </c>
      <c r="D21" s="7">
        <v>8</v>
      </c>
      <c r="E21" s="7">
        <f>SUM(C21:D21)</f>
        <v>14</v>
      </c>
      <c r="F21" s="7">
        <f>C21/E21</f>
        <v>0.42857142857142855</v>
      </c>
      <c r="G21" s="7">
        <f>D21/E21</f>
        <v>0.5714285714285714</v>
      </c>
      <c r="H21" s="7">
        <f>LOG(F21,2)</f>
        <v>-1.2223924213364481</v>
      </c>
      <c r="I21" s="7">
        <f>LOG(G21,2)</f>
        <v>-0.80735492205760429</v>
      </c>
      <c r="J21" s="9">
        <f>-F21*H21-G21*I21</f>
        <v>0.98522813603425163</v>
      </c>
      <c r="K21" s="7"/>
    </row>
    <row r="22" spans="2:11" x14ac:dyDescent="0.25">
      <c r="B22" s="7" t="s">
        <v>44</v>
      </c>
      <c r="C22" s="7">
        <v>9</v>
      </c>
      <c r="D22" s="7">
        <v>7</v>
      </c>
      <c r="E22" s="7">
        <f>SUM(C22:D22)</f>
        <v>16</v>
      </c>
      <c r="F22" s="7">
        <f>C22/E22</f>
        <v>0.5625</v>
      </c>
      <c r="G22" s="7">
        <f>D22/E22</f>
        <v>0.4375</v>
      </c>
      <c r="H22" s="7">
        <f>LOG(F22,2)</f>
        <v>-0.83007499855768763</v>
      </c>
      <c r="I22" s="7">
        <f>LOG(G22,2)</f>
        <v>-1.1926450779423958</v>
      </c>
      <c r="J22" s="9">
        <f>-F22*H22-G22*I22</f>
        <v>0.98869940828849745</v>
      </c>
      <c r="K22" s="7"/>
    </row>
    <row r="23" spans="2:11" x14ac:dyDescent="0.25">
      <c r="B23" s="7" t="s">
        <v>45</v>
      </c>
      <c r="C23" s="7"/>
      <c r="D23" s="7"/>
      <c r="E23" s="7"/>
      <c r="F23" s="7"/>
      <c r="G23" s="7"/>
      <c r="H23" s="7"/>
      <c r="I23" s="7"/>
      <c r="J23" s="9">
        <f>E21/SUM(E21:E22)*J21+E22/SUM(E21:E22)*J22</f>
        <v>0.98707948123651601</v>
      </c>
      <c r="K23" s="7" t="s">
        <v>42</v>
      </c>
    </row>
    <row r="25" spans="2:11" x14ac:dyDescent="0.25">
      <c r="B25" s="10" t="s">
        <v>46</v>
      </c>
    </row>
    <row r="26" spans="2:11" x14ac:dyDescent="0.25">
      <c r="B26" s="10" t="s">
        <v>47</v>
      </c>
    </row>
  </sheetData>
  <mergeCells count="1">
    <mergeCell ref="J14:K1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K25"/>
  <sheetViews>
    <sheetView workbookViewId="0">
      <selection activeCell="I16" sqref="I16:I17"/>
    </sheetView>
  </sheetViews>
  <sheetFormatPr defaultRowHeight="15" x14ac:dyDescent="0.25"/>
  <cols>
    <col min="6" max="6" width="11.28515625" customWidth="1"/>
  </cols>
  <sheetData>
    <row r="13" spans="2:11" ht="18.75" x14ac:dyDescent="0.3">
      <c r="B13" s="3" t="s">
        <v>48</v>
      </c>
      <c r="C13" s="1"/>
      <c r="D13" s="1"/>
      <c r="E13" s="1"/>
      <c r="F13" s="1"/>
      <c r="G13" s="1"/>
      <c r="H13" s="1"/>
      <c r="I13" s="1"/>
      <c r="J13" s="12"/>
      <c r="K13" s="13"/>
    </row>
    <row r="14" spans="2:11" ht="60" x14ac:dyDescent="0.25">
      <c r="B14" s="5" t="s">
        <v>18</v>
      </c>
      <c r="C14" s="6" t="s">
        <v>50</v>
      </c>
      <c r="D14" s="6" t="s">
        <v>53</v>
      </c>
      <c r="E14" s="6" t="s">
        <v>51</v>
      </c>
      <c r="F14" s="6" t="s">
        <v>53</v>
      </c>
      <c r="G14" s="6" t="s">
        <v>17</v>
      </c>
      <c r="H14" s="6" t="s">
        <v>52</v>
      </c>
      <c r="I14" s="6" t="s">
        <v>54</v>
      </c>
    </row>
    <row r="15" spans="2:11" x14ac:dyDescent="0.25">
      <c r="B15" s="7" t="s">
        <v>49</v>
      </c>
      <c r="C15" s="7">
        <v>15</v>
      </c>
      <c r="D15" s="7">
        <v>1</v>
      </c>
      <c r="E15" s="7">
        <v>15</v>
      </c>
      <c r="F15" s="7">
        <v>0</v>
      </c>
      <c r="G15" s="7">
        <f>C15+E15</f>
        <v>30</v>
      </c>
      <c r="H15" s="7">
        <f>(C15*D15+E15*F15)/G15</f>
        <v>0.5</v>
      </c>
      <c r="I15" s="7">
        <f>((C15*((D15-H15))^2)+(E15*((F15-H15)^2)))/G15</f>
        <v>0.25</v>
      </c>
    </row>
    <row r="16" spans="2:11" x14ac:dyDescent="0.25">
      <c r="B16" s="7" t="s">
        <v>19</v>
      </c>
      <c r="C16" s="7">
        <v>2</v>
      </c>
      <c r="D16" s="7">
        <v>1</v>
      </c>
      <c r="E16" s="7">
        <v>8</v>
      </c>
      <c r="F16" s="7">
        <v>0</v>
      </c>
      <c r="G16" s="7">
        <f t="shared" ref="G16:G17" si="0">C16+E16</f>
        <v>10</v>
      </c>
      <c r="H16" s="7">
        <f t="shared" ref="H16:H17" si="1">(C16*D16+E16*F16)/G16</f>
        <v>0.2</v>
      </c>
      <c r="I16" s="9">
        <f t="shared" ref="I16:I17" si="2">((C16*((D16-H16))^2)+(E16*((F16-H16)^2)))/G16</f>
        <v>0.16000000000000003</v>
      </c>
    </row>
    <row r="17" spans="2:9" x14ac:dyDescent="0.25">
      <c r="B17" s="7" t="s">
        <v>40</v>
      </c>
      <c r="C17" s="7">
        <v>13</v>
      </c>
      <c r="D17" s="7">
        <v>1</v>
      </c>
      <c r="E17" s="7">
        <v>7</v>
      </c>
      <c r="F17" s="7">
        <v>0</v>
      </c>
      <c r="G17" s="7">
        <f t="shared" si="0"/>
        <v>20</v>
      </c>
      <c r="H17" s="7">
        <f t="shared" si="1"/>
        <v>0.65</v>
      </c>
      <c r="I17" s="9">
        <f t="shared" si="2"/>
        <v>0.22750000000000004</v>
      </c>
    </row>
    <row r="18" spans="2:9" x14ac:dyDescent="0.25">
      <c r="B18" s="7" t="s">
        <v>41</v>
      </c>
      <c r="C18" s="7"/>
      <c r="D18" s="7"/>
      <c r="E18" s="7"/>
      <c r="F18" s="7"/>
      <c r="G18" s="7"/>
      <c r="H18" s="7"/>
      <c r="I18" s="7"/>
    </row>
    <row r="20" spans="2:9" x14ac:dyDescent="0.25">
      <c r="B20" s="7" t="s">
        <v>43</v>
      </c>
      <c r="C20" s="7">
        <v>6</v>
      </c>
      <c r="D20" s="7">
        <v>1</v>
      </c>
      <c r="E20" s="7">
        <v>8</v>
      </c>
      <c r="F20" s="7">
        <v>0</v>
      </c>
      <c r="G20" s="7">
        <f t="shared" ref="G20:G21" si="3">C20+E20</f>
        <v>14</v>
      </c>
      <c r="H20" s="7">
        <f t="shared" ref="H20:H21" si="4">(C20*D20+E20*F20)/G20</f>
        <v>0.42857142857142855</v>
      </c>
      <c r="I20" s="7">
        <f t="shared" ref="I20:I21" si="5">((C20*((D20-H20))^2)+(E20*((F20-H20)^2)))/G20</f>
        <v>0.24489795918367346</v>
      </c>
    </row>
    <row r="21" spans="2:9" x14ac:dyDescent="0.25">
      <c r="B21" s="7" t="s">
        <v>44</v>
      </c>
      <c r="C21" s="7">
        <v>9</v>
      </c>
      <c r="D21" s="7">
        <v>1</v>
      </c>
      <c r="E21" s="7">
        <v>7</v>
      </c>
      <c r="F21" s="7">
        <v>0</v>
      </c>
      <c r="G21" s="7">
        <f t="shared" si="3"/>
        <v>16</v>
      </c>
      <c r="H21" s="7">
        <f t="shared" si="4"/>
        <v>0.5625</v>
      </c>
      <c r="I21" s="7">
        <f t="shared" si="5"/>
        <v>0.24609375</v>
      </c>
    </row>
    <row r="22" spans="2:9" x14ac:dyDescent="0.25">
      <c r="B22" s="7" t="s">
        <v>45</v>
      </c>
      <c r="C22" s="7"/>
      <c r="D22" s="7"/>
      <c r="E22" s="7"/>
      <c r="F22" s="7"/>
      <c r="G22" s="7"/>
      <c r="H22" s="7"/>
      <c r="I22" s="7"/>
    </row>
    <row r="24" spans="2:9" x14ac:dyDescent="0.25">
      <c r="B24" s="10" t="s">
        <v>55</v>
      </c>
    </row>
    <row r="25" spans="2:9" x14ac:dyDescent="0.25">
      <c r="B25" s="10" t="s">
        <v>56</v>
      </c>
    </row>
  </sheetData>
  <mergeCells count="1">
    <mergeCell ref="J13:K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Info</vt:lpstr>
      <vt:lpstr>Gini Index</vt:lpstr>
      <vt:lpstr>Chi-Square</vt:lpstr>
      <vt:lpstr>Info_Gain</vt:lpstr>
      <vt:lpstr>Red. Variance</vt:lpstr>
    </vt:vector>
  </TitlesOfParts>
  <Company>Secretaria de Receita Federal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2018-10-30T19:13:09Z</dcterms:created>
  <dcterms:modified xsi:type="dcterms:W3CDTF">2018-10-31T16:25:33Z</dcterms:modified>
</cp:coreProperties>
</file>