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\Desktop\Codes\Apuntes_2024\2024-2\Evaluación de proyectos\Excels\"/>
    </mc:Choice>
  </mc:AlternateContent>
  <xr:revisionPtr revIDLastSave="0" documentId="13_ncr:1_{131AA0D4-A83E-40F9-93D6-B8FC5BF67CB2}" xr6:coauthVersionLast="47" xr6:coauthVersionMax="47" xr10:uidLastSave="{00000000-0000-0000-0000-000000000000}"/>
  <bookViews>
    <workbookView xWindow="-120" yWindow="-120" windowWidth="29040" windowHeight="15840" activeTab="4" xr2:uid="{53A1CBE7-EF24-4647-958C-2AED564643CD}"/>
  </bookViews>
  <sheets>
    <sheet name="Materia" sheetId="1" r:id="rId1"/>
    <sheet name="Ejercicio 1" sheetId="3" r:id="rId2"/>
    <sheet name="Ejercicio 2" sheetId="4" r:id="rId3"/>
    <sheet name="Ejercicio 3" sheetId="5" r:id="rId4"/>
    <sheet name="Ejercicio 4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4" i="6" l="1"/>
  <c r="F13" i="6"/>
  <c r="V4" i="6"/>
  <c r="F20" i="5"/>
  <c r="J18" i="5"/>
  <c r="J27" i="5"/>
  <c r="J15" i="5"/>
  <c r="J22" i="5" s="1"/>
  <c r="J24" i="5"/>
  <c r="J23" i="5"/>
  <c r="E15" i="4"/>
  <c r="D15" i="4"/>
  <c r="E14" i="4"/>
  <c r="D14" i="4"/>
  <c r="I23" i="3"/>
  <c r="I18" i="3"/>
  <c r="I13" i="3"/>
  <c r="J25" i="5" l="1"/>
  <c r="J16" i="5"/>
  <c r="J17" i="5" l="1"/>
  <c r="J19" i="5" s="1"/>
  <c r="J20" i="5" s="1"/>
  <c r="J28" i="5" s="1"/>
  <c r="J29" i="5" s="1"/>
</calcChain>
</file>

<file path=xl/sharedStrings.xml><?xml version="1.0" encoding="utf-8"?>
<sst xmlns="http://schemas.openxmlformats.org/spreadsheetml/2006/main" count="76" uniqueCount="69">
  <si>
    <t>B/C</t>
  </si>
  <si>
    <t>Ejemplo</t>
  </si>
  <si>
    <t>Fundación Wharton está estudiando otorgar becas universitarias por US$1.5 millones a 10 años, lo cual traería beneficio/año por US$500,000. Por lo anterior se eliminará programa actual de beneficio por US$200,000.
Calcule relación beneficio/costo si tasa interés es 6% anual real efectiva considerando costos de mantenimiento del nuevo programa de US$50,000/año</t>
  </si>
  <si>
    <t>B</t>
  </si>
  <si>
    <t>Tasa Real Efectiva (Anual)</t>
  </si>
  <si>
    <t>Inversión inicial</t>
  </si>
  <si>
    <t>Plazo (Años)</t>
  </si>
  <si>
    <t>Inversión Anualizada</t>
  </si>
  <si>
    <t>Mantención (Anual)</t>
  </si>
  <si>
    <t>Es mayor a 1, por lo que el proyecto se aprueba</t>
  </si>
  <si>
    <t>En el primer año que tanto te conviene</t>
  </si>
  <si>
    <t>Beneficio Neto (Anual)</t>
  </si>
  <si>
    <t>Beneficio Positivo (Anual)</t>
  </si>
  <si>
    <t>Beneficio Negativo (Anual)</t>
  </si>
  <si>
    <t>Beneficio/Costo (Anual)</t>
  </si>
  <si>
    <t>EJEMPLO PROYECTOS EXCLUYENTES</t>
  </si>
  <si>
    <t>SE DESEA CONSTRUIR CARRETERA Y EXISTEN DOS TRAZADOS (A Y B) VALORES EN PESOS</t>
  </si>
  <si>
    <t>A</t>
  </si>
  <si>
    <t>INVERSIÓN INICIAL</t>
  </si>
  <si>
    <t>BENEFICIO/AÑO</t>
  </si>
  <si>
    <t>MANTENCIÓN/AÑO</t>
  </si>
  <si>
    <t>TASA INTERES AÑO</t>
  </si>
  <si>
    <t>VIDA ÚTIL AÑOS</t>
  </si>
  <si>
    <t>INVERSIÓN ANUALIZADA</t>
  </si>
  <si>
    <t>BENEFICIO/COSTO</t>
  </si>
  <si>
    <t>Se elige la alternativa A ya que posee mayor Beneficio/Costo</t>
  </si>
  <si>
    <t>menor o igual a 1 se rechaza</t>
  </si>
  <si>
    <t>mayor a 1 se aprueba</t>
  </si>
  <si>
    <t>Datos dados</t>
  </si>
  <si>
    <t>Desarrollo</t>
  </si>
  <si>
    <t>SE DESEA ILUMINAR UNA CARRETERA QUE TIENE 87.9 KM DE EXTENSIÓN CON INSTALACIÓN DE POSTES CADA 67 METROS
COSTO INSTALACIÓN CADA POSTE ES US$ 3,500
CADA POSTE TIENE DOS LUMINARIAS (LUCES) DE 400 WATTS CADA UNA, QUE PERMANECEN ENCENDIDAS 12 HORAS AL DÍA 365 DÍAS DEL AÑO, SIENDO EL COSTO KW Hora = US$ 0.08
SE TRATA DE EVITAR LOS 247 ACCIDENTES QUE SE PRODUCEN AL AÑO A UN COSTO POR ACCIDENTE DE US$ 4,500
SI TASA DE INTERÉS ES 6% ANUAL Y PERIODO EVALUACIÓN ES 5 AÑOS, CALCULE RELACIÓN BENEFICIO / COSTO</t>
  </si>
  <si>
    <t>DATOS</t>
  </si>
  <si>
    <t>EXTENSIÓN CARRETERA (KM)</t>
  </si>
  <si>
    <t>DISTANCIA INSTALACIÓN DE POSTES (M)</t>
  </si>
  <si>
    <t>COSTO INSTALACIÓN CADA POSTE</t>
  </si>
  <si>
    <t>CANTIDAD LUCES POR POSTE</t>
  </si>
  <si>
    <t>POTENCIA DE CADA LUZ (W)</t>
  </si>
  <si>
    <t>TIEMPO ENCENDIDO AL DIA (HORAS)</t>
  </si>
  <si>
    <t>CANTIDAD DE DIAS EN UN AÑO</t>
  </si>
  <si>
    <t>VALOR KW/HORA</t>
  </si>
  <si>
    <t>CANTIDAD DE ACCIDENTES AL AÑO</t>
  </si>
  <si>
    <t>COSTO POR ACCIDENTE</t>
  </si>
  <si>
    <t>TASA INTERÉS ANUAL</t>
  </si>
  <si>
    <t>PERIODO EVALUACIÓN (AÑOS)</t>
  </si>
  <si>
    <t>CANTIDAD DE POSTES</t>
  </si>
  <si>
    <t>LUCES TOTALES</t>
  </si>
  <si>
    <t>TIEMPO TOTAL ENCENDIDO</t>
  </si>
  <si>
    <t>VALOR ENERGIA</t>
  </si>
  <si>
    <t>PERIODO (AÑOS)</t>
  </si>
  <si>
    <t>BENEFICIO</t>
  </si>
  <si>
    <t>MANTENCIÓN</t>
  </si>
  <si>
    <t>CONSUMO TOTAL KW/H</t>
  </si>
  <si>
    <t>POTENCIA DE CADA LUZ (KW)</t>
  </si>
  <si>
    <t>CONSUMO HORA KW</t>
  </si>
  <si>
    <t>DESARROLLO</t>
  </si>
  <si>
    <t>Valor menor a 1, los costos son mayores a los beneficios por lo que no se aprueba el proyecto</t>
  </si>
  <si>
    <t>SI UNA EMPRESA TIENE RENTABILIDAD 16% Y DISPONE DE $90000 PARA INVERTIR EN CUALQUIERA DE LOS SIGUIENTES PROYECTOS EXCLUYENTES ¿CUÁL DE ESTOS PROYECTOS RECOMIENDA REALIZAR?</t>
  </si>
  <si>
    <t>PROYECTO</t>
  </si>
  <si>
    <t>INVERSIÓN</t>
  </si>
  <si>
    <t>TIR(ANUAL)</t>
  </si>
  <si>
    <t>DISPONIBLE INVERSIÓN</t>
  </si>
  <si>
    <t>RENTABILIDAD EMPRESA</t>
  </si>
  <si>
    <t>APARTE</t>
  </si>
  <si>
    <t>PERIODOS</t>
  </si>
  <si>
    <t>TIR</t>
  </si>
  <si>
    <t>RENTABILIDAD TOTAL</t>
  </si>
  <si>
    <t>PROYECTO A</t>
  </si>
  <si>
    <t>PROYECTO B</t>
  </si>
  <si>
    <t>MAYOR RENTABILIDAD, SE ELIGE ESTE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</si>
</sst>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;[Red]&quot;$&quot;\-#,##0"/>
    <numFmt numFmtId="42" formatCode="_ &quot;$&quot;* #,##0_ ;_ &quot;$&quot;* \-#,##0_ ;_ &quot;$&quot;* &quot;-&quot;_ ;_ @_ "/>
    <numFmt numFmtId="172" formatCode="0.000"/>
    <numFmt numFmtId="176" formatCode="_ &quot;$&quot;* #,##0.00_ ;_ &quot;$&quot;* \-#,##0.00_ ;_ &quot;$&quot;* &quot;-&quot;_ ;_ @_ "/>
  </numFmts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2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42" fontId="0" fillId="0" borderId="1" xfId="0" applyNumberFormat="1" applyBorder="1"/>
    <xf numFmtId="2" fontId="0" fillId="2" borderId="1" xfId="0" applyNumberFormat="1" applyFill="1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9" fontId="0" fillId="0" borderId="1" xfId="0" applyNumberFormat="1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/>
    <xf numFmtId="172" fontId="0" fillId="0" borderId="1" xfId="0" applyNumberFormat="1" applyBorder="1"/>
    <xf numFmtId="2" fontId="0" fillId="0" borderId="1" xfId="0" applyNumberFormat="1" applyBorder="1"/>
    <xf numFmtId="0" fontId="0" fillId="0" borderId="4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vertical="center" wrapText="1"/>
    </xf>
    <xf numFmtId="42" fontId="0" fillId="0" borderId="1" xfId="0" applyNumberFormat="1" applyBorder="1" applyAlignment="1">
      <alignment vertical="center"/>
    </xf>
    <xf numFmtId="9" fontId="0" fillId="0" borderId="1" xfId="0" applyNumberFormat="1" applyBorder="1" applyAlignme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6" fontId="0" fillId="2" borderId="1" xfId="0" applyNumberFormat="1" applyFill="1" applyBorder="1" applyAlignment="1">
      <alignment vertical="center"/>
    </xf>
    <xf numFmtId="172" fontId="0" fillId="2" borderId="1" xfId="0" applyNumberForma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267269</xdr:colOff>
      <xdr:row>17</xdr:row>
      <xdr:rowOff>67136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681EFAB-1A0D-592A-731D-F1377605FC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077269" cy="33056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86745</xdr:colOff>
      <xdr:row>14</xdr:row>
      <xdr:rowOff>95250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4B8FC8B-9D03-4FA1-B3F3-2F222BBB60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3896745" cy="276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E1BD2-3FCE-4211-909A-94484D8C441D}">
  <dimension ref="G4:H5"/>
  <sheetViews>
    <sheetView workbookViewId="0">
      <selection activeCell="H8" sqref="H8"/>
    </sheetView>
  </sheetViews>
  <sheetFormatPr baseColWidth="10" defaultRowHeight="15" x14ac:dyDescent="0.25"/>
  <sheetData>
    <row r="4" spans="7:8" x14ac:dyDescent="0.25">
      <c r="G4" t="s">
        <v>0</v>
      </c>
      <c r="H4" t="s">
        <v>27</v>
      </c>
    </row>
    <row r="5" spans="7:8" x14ac:dyDescent="0.25">
      <c r="H5" t="s">
        <v>26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43F8B-251D-4927-8EEB-FCC8D6EE6297}">
  <dimension ref="G2:M24"/>
  <sheetViews>
    <sheetView workbookViewId="0">
      <selection activeCell="H26" sqref="H26"/>
    </sheetView>
  </sheetViews>
  <sheetFormatPr baseColWidth="10" defaultRowHeight="15" x14ac:dyDescent="0.25"/>
  <cols>
    <col min="6" max="6" width="11" customWidth="1"/>
    <col min="8" max="8" width="12.42578125" customWidth="1"/>
    <col min="9" max="9" width="12.5703125" bestFit="1" customWidth="1"/>
  </cols>
  <sheetData>
    <row r="2" spans="7:13" x14ac:dyDescent="0.25">
      <c r="G2" t="s">
        <v>1</v>
      </c>
    </row>
    <row r="3" spans="7:13" ht="15" customHeight="1" x14ac:dyDescent="0.25">
      <c r="G3" s="1" t="s">
        <v>2</v>
      </c>
      <c r="H3" s="1"/>
      <c r="I3" s="1"/>
      <c r="J3" s="1"/>
      <c r="K3" s="1"/>
      <c r="L3" s="1"/>
      <c r="M3" s="1"/>
    </row>
    <row r="4" spans="7:13" x14ac:dyDescent="0.25">
      <c r="G4" s="1"/>
      <c r="H4" s="1"/>
      <c r="I4" s="1"/>
      <c r="J4" s="1"/>
      <c r="K4" s="1"/>
      <c r="L4" s="1"/>
      <c r="M4" s="1"/>
    </row>
    <row r="5" spans="7:13" x14ac:dyDescent="0.25">
      <c r="G5" s="1"/>
      <c r="H5" s="1"/>
      <c r="I5" s="1"/>
      <c r="J5" s="1"/>
      <c r="K5" s="1"/>
      <c r="L5" s="1"/>
      <c r="M5" s="1"/>
    </row>
    <row r="6" spans="7:13" x14ac:dyDescent="0.25">
      <c r="G6" s="1"/>
      <c r="H6" s="1"/>
      <c r="I6" s="1"/>
      <c r="J6" s="1"/>
      <c r="K6" s="1"/>
      <c r="L6" s="1"/>
      <c r="M6" s="1"/>
    </row>
    <row r="7" spans="7:13" x14ac:dyDescent="0.25">
      <c r="G7" s="1"/>
      <c r="H7" s="1"/>
      <c r="I7" s="1"/>
      <c r="J7" s="1"/>
      <c r="K7" s="1"/>
      <c r="L7" s="1"/>
      <c r="M7" s="1"/>
    </row>
    <row r="8" spans="7:13" x14ac:dyDescent="0.25">
      <c r="G8" s="1"/>
      <c r="H8" s="1"/>
      <c r="I8" s="1"/>
      <c r="J8" s="1"/>
      <c r="K8" s="1"/>
      <c r="L8" s="1"/>
      <c r="M8" s="1"/>
    </row>
    <row r="9" spans="7:13" x14ac:dyDescent="0.25">
      <c r="G9" s="1"/>
      <c r="H9" s="1"/>
      <c r="I9" s="1"/>
      <c r="J9" s="1"/>
      <c r="K9" s="1"/>
      <c r="L9" s="1"/>
      <c r="M9" s="1"/>
    </row>
    <row r="11" spans="7:13" x14ac:dyDescent="0.25">
      <c r="G11" s="4" t="s">
        <v>12</v>
      </c>
      <c r="H11" s="4"/>
      <c r="I11" s="5">
        <v>500000</v>
      </c>
    </row>
    <row r="12" spans="7:13" x14ac:dyDescent="0.25">
      <c r="G12" s="4" t="s">
        <v>13</v>
      </c>
      <c r="H12" s="4"/>
      <c r="I12" s="5">
        <v>200000</v>
      </c>
    </row>
    <row r="13" spans="7:13" x14ac:dyDescent="0.25">
      <c r="G13" s="8" t="s">
        <v>11</v>
      </c>
      <c r="H13" s="8"/>
      <c r="I13" s="9">
        <f>I11-I12</f>
        <v>300000</v>
      </c>
    </row>
    <row r="14" spans="7:13" x14ac:dyDescent="0.25">
      <c r="G14" s="3"/>
      <c r="H14" s="3"/>
      <c r="I14" s="3"/>
    </row>
    <row r="15" spans="7:13" x14ac:dyDescent="0.25">
      <c r="G15" s="4" t="s">
        <v>4</v>
      </c>
      <c r="H15" s="4"/>
      <c r="I15" s="6">
        <v>0.06</v>
      </c>
    </row>
    <row r="16" spans="7:13" x14ac:dyDescent="0.25">
      <c r="G16" s="4" t="s">
        <v>5</v>
      </c>
      <c r="H16" s="4"/>
      <c r="I16" s="5">
        <v>1500000</v>
      </c>
    </row>
    <row r="17" spans="7:10" x14ac:dyDescent="0.25">
      <c r="G17" s="4" t="s">
        <v>6</v>
      </c>
      <c r="H17" s="4"/>
      <c r="I17" s="7">
        <v>10</v>
      </c>
    </row>
    <row r="18" spans="7:10" x14ac:dyDescent="0.25">
      <c r="G18" s="8" t="s">
        <v>7</v>
      </c>
      <c r="H18" s="8"/>
      <c r="I18" s="9">
        <f>-PMT(I15,I17,I16)</f>
        <v>203801.93733057575</v>
      </c>
    </row>
    <row r="20" spans="7:10" x14ac:dyDescent="0.25">
      <c r="G20" s="10" t="s">
        <v>8</v>
      </c>
      <c r="H20" s="10"/>
      <c r="I20" s="13">
        <v>50000</v>
      </c>
    </row>
    <row r="23" spans="7:10" x14ac:dyDescent="0.25">
      <c r="G23" s="12" t="s">
        <v>14</v>
      </c>
      <c r="H23" s="12"/>
      <c r="I23" s="14">
        <f>I13/(I18+I20)</f>
        <v>1.1820240741868393</v>
      </c>
      <c r="J23" t="s">
        <v>9</v>
      </c>
    </row>
    <row r="24" spans="7:10" x14ac:dyDescent="0.25">
      <c r="G24" t="s">
        <v>10</v>
      </c>
    </row>
  </sheetData>
  <mergeCells count="10">
    <mergeCell ref="G23:H23"/>
    <mergeCell ref="G13:H13"/>
    <mergeCell ref="G15:H15"/>
    <mergeCell ref="G16:H16"/>
    <mergeCell ref="G18:H18"/>
    <mergeCell ref="G17:H17"/>
    <mergeCell ref="G20:H20"/>
    <mergeCell ref="G3:M9"/>
    <mergeCell ref="G11:H11"/>
    <mergeCell ref="G12:H1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7A012-9FAA-4E00-BF81-9C94B2F02E9A}">
  <dimension ref="A2:E17"/>
  <sheetViews>
    <sheetView workbookViewId="0">
      <selection activeCell="G16" sqref="G16"/>
    </sheetView>
  </sheetViews>
  <sheetFormatPr baseColWidth="10" defaultRowHeight="15" x14ac:dyDescent="0.25"/>
  <cols>
    <col min="4" max="4" width="11.85546875" bestFit="1" customWidth="1"/>
  </cols>
  <sheetData>
    <row r="2" spans="1:5" x14ac:dyDescent="0.25">
      <c r="B2" t="s">
        <v>15</v>
      </c>
    </row>
    <row r="4" spans="1:5" x14ac:dyDescent="0.25">
      <c r="B4" t="s">
        <v>16</v>
      </c>
    </row>
    <row r="6" spans="1:5" x14ac:dyDescent="0.25">
      <c r="A6" s="4" t="s">
        <v>28</v>
      </c>
      <c r="B6" s="17"/>
      <c r="C6" s="17"/>
      <c r="D6" s="7" t="s">
        <v>17</v>
      </c>
      <c r="E6" s="7" t="s">
        <v>3</v>
      </c>
    </row>
    <row r="7" spans="1:5" x14ac:dyDescent="0.25">
      <c r="A7" s="4"/>
      <c r="B7" s="16" t="s">
        <v>18</v>
      </c>
      <c r="C7" s="4"/>
      <c r="D7" s="5">
        <v>4000000</v>
      </c>
      <c r="E7" s="5">
        <v>6000000</v>
      </c>
    </row>
    <row r="8" spans="1:5" x14ac:dyDescent="0.25">
      <c r="A8" s="4"/>
      <c r="B8" s="25" t="s">
        <v>19</v>
      </c>
      <c r="C8" s="16"/>
      <c r="D8" s="5">
        <v>1250000</v>
      </c>
      <c r="E8" s="5">
        <v>1000000</v>
      </c>
    </row>
    <row r="9" spans="1:5" x14ac:dyDescent="0.25">
      <c r="A9" s="4"/>
      <c r="B9" s="25" t="s">
        <v>20</v>
      </c>
      <c r="C9" s="16"/>
      <c r="D9" s="5">
        <v>200000</v>
      </c>
      <c r="E9" s="5">
        <v>120000</v>
      </c>
    </row>
    <row r="10" spans="1:5" x14ac:dyDescent="0.25">
      <c r="A10" s="4"/>
      <c r="B10" s="3"/>
      <c r="C10" s="3"/>
      <c r="D10" s="3"/>
      <c r="E10" s="3"/>
    </row>
    <row r="11" spans="1:5" x14ac:dyDescent="0.25">
      <c r="A11" s="4"/>
      <c r="B11" s="16" t="s">
        <v>21</v>
      </c>
      <c r="C11" s="4"/>
      <c r="D11" s="6">
        <v>0.08</v>
      </c>
      <c r="E11" s="3"/>
    </row>
    <row r="12" spans="1:5" x14ac:dyDescent="0.25">
      <c r="A12" s="4"/>
      <c r="B12" s="16" t="s">
        <v>22</v>
      </c>
      <c r="C12" s="4"/>
      <c r="D12" s="7">
        <v>20</v>
      </c>
      <c r="E12" s="3"/>
    </row>
    <row r="14" spans="1:5" x14ac:dyDescent="0.25">
      <c r="A14" s="27" t="s">
        <v>29</v>
      </c>
      <c r="B14" s="26" t="s">
        <v>23</v>
      </c>
      <c r="C14" s="22"/>
      <c r="D14" s="13">
        <f>-PMT(D11,D12,D7)</f>
        <v>407408.83529260248</v>
      </c>
      <c r="E14" s="13">
        <f>-PMT(D11,D12,E7)</f>
        <v>611113.25293890375</v>
      </c>
    </row>
    <row r="15" spans="1:5" x14ac:dyDescent="0.25">
      <c r="A15" s="28"/>
      <c r="B15" s="26" t="s">
        <v>24</v>
      </c>
      <c r="C15" s="22"/>
      <c r="D15" s="14">
        <f>D8/(D14+D9)</f>
        <v>2.0579219915328482</v>
      </c>
      <c r="E15" s="24">
        <f>E8/(E14+E9)</f>
        <v>1.3677771480413392</v>
      </c>
    </row>
    <row r="16" spans="1:5" x14ac:dyDescent="0.25">
      <c r="A16" s="28"/>
    </row>
    <row r="17" spans="1:2" x14ac:dyDescent="0.25">
      <c r="A17" s="29"/>
      <c r="B17" t="s">
        <v>25</v>
      </c>
    </row>
  </sheetData>
  <mergeCells count="9">
    <mergeCell ref="B14:C14"/>
    <mergeCell ref="B15:C15"/>
    <mergeCell ref="A6:A12"/>
    <mergeCell ref="A14:A17"/>
    <mergeCell ref="B7:C7"/>
    <mergeCell ref="B8:C8"/>
    <mergeCell ref="B9:C9"/>
    <mergeCell ref="B11:C11"/>
    <mergeCell ref="B12:C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D017-AE0D-4238-8516-9D619A871FDA}">
  <dimension ref="B4:K29"/>
  <sheetViews>
    <sheetView workbookViewId="0">
      <selection activeCell="G33" sqref="G33"/>
    </sheetView>
  </sheetViews>
  <sheetFormatPr baseColWidth="10" defaultRowHeight="15" x14ac:dyDescent="0.25"/>
  <cols>
    <col min="5" max="5" width="12.140625" customWidth="1"/>
    <col min="9" max="9" width="13.7109375" customWidth="1"/>
    <col min="10" max="10" width="13" bestFit="1" customWidth="1"/>
  </cols>
  <sheetData>
    <row r="4" spans="2:11" ht="15" customHeight="1" x14ac:dyDescent="0.25">
      <c r="B4" s="30" t="s">
        <v>30</v>
      </c>
      <c r="C4" s="30"/>
      <c r="D4" s="30"/>
      <c r="E4" s="30"/>
      <c r="F4" s="30"/>
      <c r="G4" s="30"/>
      <c r="H4" s="30"/>
      <c r="I4" s="30"/>
      <c r="J4" s="30"/>
      <c r="K4" s="30"/>
    </row>
    <row r="5" spans="2:11" x14ac:dyDescent="0.25">
      <c r="B5" s="30"/>
      <c r="C5" s="30"/>
      <c r="D5" s="30"/>
      <c r="E5" s="30"/>
      <c r="F5" s="30"/>
      <c r="G5" s="30"/>
      <c r="H5" s="30"/>
      <c r="I5" s="30"/>
      <c r="J5" s="30"/>
      <c r="K5" s="30"/>
    </row>
    <row r="6" spans="2:11" x14ac:dyDescent="0.25">
      <c r="B6" s="30"/>
      <c r="C6" s="30"/>
      <c r="D6" s="30"/>
      <c r="E6" s="30"/>
      <c r="F6" s="30"/>
      <c r="G6" s="30"/>
      <c r="H6" s="30"/>
      <c r="I6" s="30"/>
      <c r="J6" s="30"/>
      <c r="K6" s="30"/>
    </row>
    <row r="7" spans="2:11" x14ac:dyDescent="0.25">
      <c r="B7" s="30"/>
      <c r="C7" s="30"/>
      <c r="D7" s="30"/>
      <c r="E7" s="30"/>
      <c r="F7" s="30"/>
      <c r="G7" s="30"/>
      <c r="H7" s="30"/>
      <c r="I7" s="30"/>
      <c r="J7" s="30"/>
      <c r="K7" s="30"/>
    </row>
    <row r="8" spans="2:11" x14ac:dyDescent="0.25">
      <c r="B8" s="30"/>
      <c r="C8" s="30"/>
      <c r="D8" s="30"/>
      <c r="E8" s="30"/>
      <c r="F8" s="30"/>
      <c r="G8" s="30"/>
      <c r="H8" s="30"/>
      <c r="I8" s="30"/>
      <c r="J8" s="30"/>
      <c r="K8" s="30"/>
    </row>
    <row r="9" spans="2:11" x14ac:dyDescent="0.25">
      <c r="B9" s="30"/>
      <c r="C9" s="30"/>
      <c r="D9" s="30"/>
      <c r="E9" s="30"/>
      <c r="F9" s="30"/>
      <c r="G9" s="30"/>
      <c r="H9" s="30"/>
      <c r="I9" s="30"/>
      <c r="J9" s="30"/>
      <c r="K9" s="30"/>
    </row>
    <row r="10" spans="2:11" x14ac:dyDescent="0.25">
      <c r="B10" s="30"/>
      <c r="C10" s="30"/>
      <c r="D10" s="30"/>
      <c r="E10" s="30"/>
      <c r="F10" s="30"/>
      <c r="G10" s="30"/>
      <c r="H10" s="30"/>
      <c r="I10" s="30"/>
      <c r="J10" s="30"/>
      <c r="K10" s="30"/>
    </row>
    <row r="11" spans="2:11" x14ac:dyDescent="0.25">
      <c r="B11" s="30"/>
      <c r="C11" s="30"/>
      <c r="D11" s="30"/>
      <c r="E11" s="30"/>
      <c r="F11" s="30"/>
      <c r="G11" s="30"/>
      <c r="H11" s="30"/>
      <c r="I11" s="30"/>
      <c r="J11" s="30"/>
      <c r="K11" s="30"/>
    </row>
    <row r="12" spans="2:11" x14ac:dyDescent="0.25">
      <c r="B12" s="30"/>
      <c r="C12" s="30"/>
      <c r="D12" s="30"/>
      <c r="E12" s="30"/>
      <c r="F12" s="30"/>
      <c r="G12" s="30"/>
      <c r="H12" s="30"/>
      <c r="I12" s="30"/>
      <c r="J12" s="30"/>
      <c r="K12" s="30"/>
    </row>
    <row r="14" spans="2:11" x14ac:dyDescent="0.25">
      <c r="C14" s="8" t="s">
        <v>31</v>
      </c>
      <c r="D14" s="8"/>
      <c r="E14" s="8"/>
      <c r="F14" s="8"/>
      <c r="H14" s="8" t="s">
        <v>54</v>
      </c>
      <c r="I14" s="8"/>
      <c r="J14" s="8"/>
    </row>
    <row r="15" spans="2:11" x14ac:dyDescent="0.25">
      <c r="C15" s="4" t="s">
        <v>32</v>
      </c>
      <c r="D15" s="4"/>
      <c r="E15" s="4"/>
      <c r="F15" s="7">
        <v>87.8</v>
      </c>
      <c r="H15" s="21" t="s">
        <v>44</v>
      </c>
      <c r="I15" s="21"/>
      <c r="J15" s="20">
        <f>ROUNDDOWN(F15*1000/F16,0)</f>
        <v>1310</v>
      </c>
    </row>
    <row r="16" spans="2:11" x14ac:dyDescent="0.25">
      <c r="C16" s="4" t="s">
        <v>33</v>
      </c>
      <c r="D16" s="4"/>
      <c r="E16" s="4"/>
      <c r="F16" s="7">
        <v>67</v>
      </c>
      <c r="H16" s="21" t="s">
        <v>45</v>
      </c>
      <c r="I16" s="21"/>
      <c r="J16" s="20">
        <f>J15*2</f>
        <v>2620</v>
      </c>
    </row>
    <row r="17" spans="3:11" x14ac:dyDescent="0.25">
      <c r="C17" s="4" t="s">
        <v>34</v>
      </c>
      <c r="D17" s="4"/>
      <c r="E17" s="4"/>
      <c r="F17" s="5">
        <v>3500</v>
      </c>
      <c r="H17" s="21" t="s">
        <v>53</v>
      </c>
      <c r="I17" s="21"/>
      <c r="J17" s="20">
        <f>J16*F20</f>
        <v>1048</v>
      </c>
    </row>
    <row r="18" spans="3:11" x14ac:dyDescent="0.25">
      <c r="C18" s="4" t="s">
        <v>35</v>
      </c>
      <c r="D18" s="4"/>
      <c r="E18" s="4"/>
      <c r="F18" s="7">
        <v>2</v>
      </c>
      <c r="H18" s="21" t="s">
        <v>46</v>
      </c>
      <c r="I18" s="21"/>
      <c r="J18" s="20">
        <f>F21*F22</f>
        <v>4380</v>
      </c>
    </row>
    <row r="19" spans="3:11" x14ac:dyDescent="0.25">
      <c r="C19" s="4" t="s">
        <v>36</v>
      </c>
      <c r="D19" s="4"/>
      <c r="E19" s="4"/>
      <c r="F19" s="7">
        <v>400</v>
      </c>
      <c r="H19" s="21" t="s">
        <v>51</v>
      </c>
      <c r="I19" s="21"/>
      <c r="J19" s="20">
        <f>J18*J17</f>
        <v>4590240</v>
      </c>
    </row>
    <row r="20" spans="3:11" x14ac:dyDescent="0.25">
      <c r="C20" s="4" t="s">
        <v>52</v>
      </c>
      <c r="D20" s="4"/>
      <c r="E20" s="4"/>
      <c r="F20" s="7">
        <f>F19/1000</f>
        <v>0.4</v>
      </c>
      <c r="H20" s="21" t="s">
        <v>47</v>
      </c>
      <c r="I20" s="21"/>
      <c r="J20" s="31">
        <f>J19*0.08</f>
        <v>367219.20000000001</v>
      </c>
    </row>
    <row r="21" spans="3:11" x14ac:dyDescent="0.25">
      <c r="C21" s="15" t="s">
        <v>37</v>
      </c>
      <c r="D21" s="25"/>
      <c r="E21" s="16"/>
      <c r="F21" s="7">
        <v>12</v>
      </c>
      <c r="H21" s="2"/>
      <c r="I21" s="2"/>
      <c r="J21" s="2"/>
    </row>
    <row r="22" spans="3:11" x14ac:dyDescent="0.25">
      <c r="C22" s="15" t="s">
        <v>38</v>
      </c>
      <c r="D22" s="25"/>
      <c r="E22" s="16"/>
      <c r="F22" s="7">
        <v>365</v>
      </c>
      <c r="H22" s="21" t="s">
        <v>18</v>
      </c>
      <c r="I22" s="21"/>
      <c r="J22" s="31">
        <f>F17*J15</f>
        <v>4585000</v>
      </c>
    </row>
    <row r="23" spans="3:11" x14ac:dyDescent="0.25">
      <c r="C23" s="15" t="s">
        <v>39</v>
      </c>
      <c r="D23" s="25"/>
      <c r="E23" s="16"/>
      <c r="F23" s="33">
        <v>0.08</v>
      </c>
      <c r="H23" s="21" t="s">
        <v>42</v>
      </c>
      <c r="I23" s="21"/>
      <c r="J23" s="32">
        <f>F26</f>
        <v>0.06</v>
      </c>
    </row>
    <row r="24" spans="3:11" x14ac:dyDescent="0.25">
      <c r="C24" s="15" t="s">
        <v>40</v>
      </c>
      <c r="D24" s="25"/>
      <c r="E24" s="16"/>
      <c r="F24" s="7">
        <v>247</v>
      </c>
      <c r="H24" s="21" t="s">
        <v>48</v>
      </c>
      <c r="I24" s="21"/>
      <c r="J24" s="20">
        <f>F27</f>
        <v>5</v>
      </c>
    </row>
    <row r="25" spans="3:11" x14ac:dyDescent="0.25">
      <c r="C25" s="15" t="s">
        <v>41</v>
      </c>
      <c r="D25" s="25"/>
      <c r="E25" s="16"/>
      <c r="F25" s="5">
        <v>4500</v>
      </c>
      <c r="H25" s="34" t="s">
        <v>23</v>
      </c>
      <c r="I25" s="34"/>
      <c r="J25" s="35">
        <f>-PMT(J23,J24,J22)</f>
        <v>1088462.4959770043</v>
      </c>
    </row>
    <row r="26" spans="3:11" x14ac:dyDescent="0.25">
      <c r="C26" s="15" t="s">
        <v>42</v>
      </c>
      <c r="D26" s="25"/>
      <c r="E26" s="16"/>
      <c r="F26" s="6">
        <v>0.06</v>
      </c>
      <c r="H26" s="2"/>
      <c r="I26" s="2"/>
      <c r="J26" s="2"/>
    </row>
    <row r="27" spans="3:11" x14ac:dyDescent="0.25">
      <c r="C27" s="15" t="s">
        <v>43</v>
      </c>
      <c r="D27" s="25"/>
      <c r="E27" s="16"/>
      <c r="F27" s="7">
        <v>5</v>
      </c>
      <c r="H27" s="21" t="s">
        <v>49</v>
      </c>
      <c r="I27" s="21"/>
      <c r="J27" s="31">
        <f>F25*F24</f>
        <v>1111500</v>
      </c>
    </row>
    <row r="28" spans="3:11" x14ac:dyDescent="0.25">
      <c r="H28" s="21" t="s">
        <v>50</v>
      </c>
      <c r="I28" s="21"/>
      <c r="J28" s="31">
        <f>J20</f>
        <v>367219.20000000001</v>
      </c>
    </row>
    <row r="29" spans="3:11" x14ac:dyDescent="0.25">
      <c r="H29" s="34" t="s">
        <v>24</v>
      </c>
      <c r="I29" s="34"/>
      <c r="J29" s="36">
        <f>J27/(J25+J28)</f>
        <v>0.76355978307056949</v>
      </c>
      <c r="K29" t="s">
        <v>55</v>
      </c>
    </row>
  </sheetData>
  <mergeCells count="29">
    <mergeCell ref="C21:E21"/>
    <mergeCell ref="C27:E27"/>
    <mergeCell ref="C20:E20"/>
    <mergeCell ref="H27:I27"/>
    <mergeCell ref="H28:I28"/>
    <mergeCell ref="H29:I29"/>
    <mergeCell ref="H17:I17"/>
    <mergeCell ref="H18:I18"/>
    <mergeCell ref="H19:I19"/>
    <mergeCell ref="H20:I20"/>
    <mergeCell ref="H24:I24"/>
    <mergeCell ref="H25:I25"/>
    <mergeCell ref="C23:E23"/>
    <mergeCell ref="C24:E24"/>
    <mergeCell ref="C25:E25"/>
    <mergeCell ref="C26:E26"/>
    <mergeCell ref="H22:I22"/>
    <mergeCell ref="H23:I23"/>
    <mergeCell ref="C22:E22"/>
    <mergeCell ref="C17:E17"/>
    <mergeCell ref="C18:E18"/>
    <mergeCell ref="C19:E19"/>
    <mergeCell ref="B4:K12"/>
    <mergeCell ref="C14:F14"/>
    <mergeCell ref="C15:E15"/>
    <mergeCell ref="C16:E16"/>
    <mergeCell ref="H15:I15"/>
    <mergeCell ref="H16:I16"/>
    <mergeCell ref="H14:J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E79024-F2FA-4725-8CC7-96DE84AC29D6}">
  <dimension ref="B2:V14"/>
  <sheetViews>
    <sheetView tabSelected="1" workbookViewId="0">
      <selection activeCell="M20" sqref="M20"/>
    </sheetView>
  </sheetViews>
  <sheetFormatPr baseColWidth="10" defaultRowHeight="15" x14ac:dyDescent="0.25"/>
  <sheetData>
    <row r="2" spans="2:22" x14ac:dyDescent="0.25">
      <c r="B2" t="s">
        <v>56</v>
      </c>
      <c r="R2" s="11" t="s">
        <v>62</v>
      </c>
      <c r="S2" s="11"/>
      <c r="T2" s="11"/>
      <c r="U2" s="11"/>
      <c r="V2" s="11"/>
    </row>
    <row r="3" spans="2:22" x14ac:dyDescent="0.25">
      <c r="R3" s="4" t="s">
        <v>63</v>
      </c>
      <c r="S3" s="11">
        <v>1</v>
      </c>
      <c r="T3" s="11">
        <v>2</v>
      </c>
      <c r="U3" s="11">
        <v>3</v>
      </c>
      <c r="V3" s="11" t="s">
        <v>64</v>
      </c>
    </row>
    <row r="4" spans="2:22" x14ac:dyDescent="0.25">
      <c r="C4" s="7" t="s">
        <v>57</v>
      </c>
      <c r="D4" s="7" t="s">
        <v>17</v>
      </c>
      <c r="E4" s="7" t="s">
        <v>3</v>
      </c>
      <c r="R4" s="4"/>
      <c r="S4" s="11">
        <v>-200</v>
      </c>
      <c r="T4" s="11">
        <v>200</v>
      </c>
      <c r="U4" s="11">
        <v>100</v>
      </c>
      <c r="V4" s="19">
        <f>IRR(S4:U4)</f>
        <v>0.36602540378443837</v>
      </c>
    </row>
    <row r="5" spans="2:22" x14ac:dyDescent="0.25">
      <c r="C5" s="7" t="s">
        <v>58</v>
      </c>
      <c r="D5" s="5">
        <v>50000</v>
      </c>
      <c r="E5" s="5">
        <v>85000</v>
      </c>
    </row>
    <row r="6" spans="2:22" x14ac:dyDescent="0.25">
      <c r="C6" s="7" t="s">
        <v>59</v>
      </c>
      <c r="D6" s="6">
        <v>0.35</v>
      </c>
      <c r="E6" s="6">
        <v>0.28999999999999998</v>
      </c>
    </row>
    <row r="8" spans="2:22" x14ac:dyDescent="0.25">
      <c r="B8" t="s">
        <v>54</v>
      </c>
    </row>
    <row r="10" spans="2:22" x14ac:dyDescent="0.25">
      <c r="C10" s="18" t="s">
        <v>61</v>
      </c>
      <c r="D10" s="18"/>
      <c r="E10" s="11">
        <v>0.16</v>
      </c>
    </row>
    <row r="11" spans="2:22" x14ac:dyDescent="0.25">
      <c r="C11" s="18" t="s">
        <v>60</v>
      </c>
      <c r="D11" s="18"/>
      <c r="E11" s="13">
        <v>90000</v>
      </c>
    </row>
    <row r="13" spans="2:22" x14ac:dyDescent="0.25">
      <c r="C13" s="4" t="s">
        <v>65</v>
      </c>
      <c r="D13" s="4"/>
      <c r="E13" s="11" t="s">
        <v>66</v>
      </c>
      <c r="F13" s="23">
        <f>(D5*D6+(E11-D5)*E10)/E11</f>
        <v>0.26555555555555554</v>
      </c>
    </row>
    <row r="14" spans="2:22" x14ac:dyDescent="0.25">
      <c r="C14" s="4"/>
      <c r="D14" s="4"/>
      <c r="E14" s="11" t="s">
        <v>67</v>
      </c>
      <c r="F14" s="23">
        <f>(E5*E6+(E11-E5)*E10)/E11</f>
        <v>0.28277777777777779</v>
      </c>
      <c r="G14" t="s">
        <v>68</v>
      </c>
    </row>
  </sheetData>
  <mergeCells count="4">
    <mergeCell ref="C10:D10"/>
    <mergeCell ref="C11:D11"/>
    <mergeCell ref="R3:R4"/>
    <mergeCell ref="C13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Materia</vt:lpstr>
      <vt:lpstr>Ejercicio 1</vt:lpstr>
      <vt:lpstr>Ejercicio 2</vt:lpstr>
      <vt:lpstr>Ejercicio 3</vt:lpstr>
      <vt:lpstr>Ejercicio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caceres</dc:creator>
  <cp:lastModifiedBy>ivan caceres</cp:lastModifiedBy>
  <dcterms:created xsi:type="dcterms:W3CDTF">2024-11-11T01:11:09Z</dcterms:created>
  <dcterms:modified xsi:type="dcterms:W3CDTF">2024-11-11T02:28:16Z</dcterms:modified>
</cp:coreProperties>
</file>