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Ivaaan\Desktop\git\Apuntes_2024\2024-2\Evaluación de proyectos\Excels\"/>
    </mc:Choice>
  </mc:AlternateContent>
  <xr:revisionPtr revIDLastSave="0" documentId="13_ncr:1_{54E767AD-A70F-4683-A70B-89CD8432782F}" xr6:coauthVersionLast="47" xr6:coauthVersionMax="47" xr10:uidLastSave="{00000000-0000-0000-0000-000000000000}"/>
  <bookViews>
    <workbookView xWindow="-108" yWindow="-108" windowWidth="23256" windowHeight="12456" xr2:uid="{205D8BC2-9408-4C03-8299-97F6114EB3D7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2" i="1" l="1"/>
  <c r="D52" i="1"/>
  <c r="E52" i="1"/>
  <c r="F52" i="1" s="1"/>
  <c r="C51" i="1"/>
  <c r="D51" i="1"/>
  <c r="E51" i="1" s="1"/>
  <c r="F51" i="1" s="1"/>
  <c r="F50" i="1"/>
  <c r="E50" i="1"/>
  <c r="D50" i="1"/>
  <c r="C50" i="1"/>
  <c r="F49" i="1"/>
  <c r="G47" i="1"/>
  <c r="D32" i="1"/>
  <c r="C37" i="1" s="1"/>
  <c r="F36" i="1"/>
  <c r="D22" i="1"/>
  <c r="D20" i="1"/>
  <c r="D19" i="1"/>
  <c r="E17" i="1"/>
  <c r="E9" i="1"/>
  <c r="E10" i="1"/>
  <c r="E11" i="1"/>
  <c r="E8" i="1"/>
  <c r="D33" i="1" l="1"/>
  <c r="D40" i="1" s="1"/>
  <c r="D43" i="1" l="1"/>
  <c r="D41" i="1"/>
  <c r="D38" i="1"/>
  <c r="D37" i="1"/>
  <c r="E37" i="1" s="1"/>
  <c r="F37" i="1" s="1"/>
  <c r="D42" i="1"/>
  <c r="D44" i="1"/>
  <c r="D39" i="1"/>
  <c r="C38" i="1"/>
  <c r="E38" i="1" l="1"/>
  <c r="F38" i="1" s="1"/>
  <c r="C39" i="1"/>
  <c r="E39" i="1" s="1"/>
  <c r="F39" i="1" s="1"/>
  <c r="C40" i="1" l="1"/>
  <c r="E40" i="1" s="1"/>
  <c r="F40" i="1" s="1"/>
  <c r="C41" i="1" s="1"/>
  <c r="E41" i="1" s="1"/>
  <c r="F41" i="1" s="1"/>
  <c r="C42" i="1" s="1"/>
  <c r="E42" i="1" s="1"/>
  <c r="F42" i="1" s="1"/>
  <c r="C43" i="1" s="1"/>
  <c r="E43" i="1" s="1"/>
  <c r="F43" i="1" l="1"/>
  <c r="C44" i="1" s="1"/>
  <c r="E44" i="1" s="1"/>
  <c r="F44" i="1" s="1"/>
</calcChain>
</file>

<file path=xl/sharedStrings.xml><?xml version="1.0" encoding="utf-8"?>
<sst xmlns="http://schemas.openxmlformats.org/spreadsheetml/2006/main" count="37" uniqueCount="32">
  <si>
    <t>EJEMPLO 1</t>
  </si>
  <si>
    <t>Tasa nominal anual</t>
  </si>
  <si>
    <t>Tasa real efectiva mensual</t>
  </si>
  <si>
    <t>Tasa real efectiva trimestral</t>
  </si>
  <si>
    <t>Tasa real efectiva semestral</t>
  </si>
  <si>
    <t>Tasa real efectiva anual</t>
  </si>
  <si>
    <t>Periodos requeridos</t>
  </si>
  <si>
    <t>EJEMPLO 2</t>
  </si>
  <si>
    <t>Compuesta trimestral</t>
  </si>
  <si>
    <t>Compuesta mensual</t>
  </si>
  <si>
    <t>Futuro depositando $500 cada 6 meses</t>
  </si>
  <si>
    <t>* Semestral ya que es cada 6 meses, y 2 porque en 1 semestre caben 2 trimestres</t>
  </si>
  <si>
    <t>14 periodos porque por 7 años se paga semestral</t>
  </si>
  <si>
    <t>Tasa calculada</t>
  </si>
  <si>
    <t>Numero de periodos</t>
  </si>
  <si>
    <t>monto</t>
  </si>
  <si>
    <t>EJEMPLO 3</t>
  </si>
  <si>
    <t>Interés anual</t>
  </si>
  <si>
    <t>Compuesta semestral</t>
  </si>
  <si>
    <t>Tasa real efectiva</t>
  </si>
  <si>
    <t>Periodo (años)</t>
  </si>
  <si>
    <t>Cuota</t>
  </si>
  <si>
    <t>Monto Crédito (Valor Actual)</t>
  </si>
  <si>
    <t>Amortización</t>
  </si>
  <si>
    <t>Saldo</t>
  </si>
  <si>
    <t>Intereses</t>
  </si>
  <si>
    <t>TASA INTERÉS</t>
  </si>
  <si>
    <t>CUOTA</t>
  </si>
  <si>
    <t>NUEVO CRÉDITO BCI</t>
  </si>
  <si>
    <t>INTERES</t>
  </si>
  <si>
    <t>AMORTIZACIÓN</t>
  </si>
  <si>
    <t>SALDO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</si>
</sst>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$&quot;#,##0.00;[Red]&quot;$&quot;\-#,##0.00"/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6" formatCode="_ &quot;$&quot;* #,##0.00_ ;_ &quot;$&quot;* \-#,##0.00_ ;_ &quot;$&quot;* &quot;-&quot;_ ;_ @_ 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9" xfId="0" applyBorder="1"/>
    <xf numFmtId="0" fontId="0" fillId="2" borderId="10" xfId="0" applyFill="1" applyBorder="1" applyAlignment="1">
      <alignment horizontal="center"/>
    </xf>
    <xf numFmtId="9" fontId="0" fillId="2" borderId="11" xfId="0" applyNumberFormat="1" applyFill="1" applyBorder="1"/>
    <xf numFmtId="0" fontId="0" fillId="3" borderId="9" xfId="0" applyFill="1" applyBorder="1"/>
    <xf numFmtId="0" fontId="0" fillId="4" borderId="9" xfId="0" applyFill="1" applyBorder="1"/>
    <xf numFmtId="0" fontId="0" fillId="2" borderId="14" xfId="0" applyFill="1" applyBorder="1"/>
    <xf numFmtId="0" fontId="0" fillId="2" borderId="15" xfId="0" applyFill="1" applyBorder="1"/>
    <xf numFmtId="0" fontId="0" fillId="3" borderId="10" xfId="0" applyFill="1" applyBorder="1"/>
    <xf numFmtId="0" fontId="0" fillId="3" borderId="16" xfId="0" applyFill="1" applyBorder="1"/>
    <xf numFmtId="0" fontId="0" fillId="3" borderId="11" xfId="0" applyFill="1" applyBorder="1"/>
    <xf numFmtId="0" fontId="0" fillId="3" borderId="17" xfId="0" applyFill="1" applyBorder="1"/>
    <xf numFmtId="10" fontId="0" fillId="4" borderId="18" xfId="2" applyNumberFormat="1" applyFont="1" applyFill="1" applyBorder="1"/>
    <xf numFmtId="0" fontId="0" fillId="3" borderId="12" xfId="0" applyFill="1" applyBorder="1"/>
    <xf numFmtId="0" fontId="0" fillId="4" borderId="19" xfId="0" applyFill="1" applyBorder="1"/>
    <xf numFmtId="10" fontId="0" fillId="4" borderId="13" xfId="2" applyNumberFormat="1" applyFont="1" applyFill="1" applyBorder="1"/>
    <xf numFmtId="0" fontId="0" fillId="0" borderId="0" xfId="0" applyFill="1" applyBorder="1"/>
    <xf numFmtId="10" fontId="0" fillId="0" borderId="0" xfId="2" applyNumberFormat="1" applyFont="1" applyFill="1" applyBorder="1"/>
    <xf numFmtId="166" fontId="0" fillId="5" borderId="9" xfId="1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8" xfId="0" applyBorder="1"/>
    <xf numFmtId="0" fontId="0" fillId="5" borderId="9" xfId="0" applyFill="1" applyBorder="1"/>
    <xf numFmtId="42" fontId="0" fillId="5" borderId="9" xfId="1" applyFont="1" applyFill="1" applyBorder="1"/>
    <xf numFmtId="0" fontId="0" fillId="2" borderId="9" xfId="0" applyFill="1" applyBorder="1"/>
    <xf numFmtId="9" fontId="0" fillId="2" borderId="16" xfId="0" applyNumberFormat="1" applyFill="1" applyBorder="1"/>
    <xf numFmtId="0" fontId="0" fillId="0" borderId="11" xfId="0" applyBorder="1"/>
    <xf numFmtId="0" fontId="0" fillId="2" borderId="17" xfId="0" applyFill="1" applyBorder="1"/>
    <xf numFmtId="0" fontId="0" fillId="0" borderId="18" xfId="0" applyBorder="1"/>
    <xf numFmtId="0" fontId="0" fillId="3" borderId="18" xfId="0" applyFill="1" applyBorder="1"/>
    <xf numFmtId="0" fontId="0" fillId="5" borderId="10" xfId="0" applyFill="1" applyBorder="1"/>
    <xf numFmtId="10" fontId="0" fillId="5" borderId="16" xfId="0" applyNumberFormat="1" applyFill="1" applyBorder="1"/>
    <xf numFmtId="0" fontId="0" fillId="0" borderId="16" xfId="0" applyBorder="1"/>
    <xf numFmtId="0" fontId="0" fillId="5" borderId="17" xfId="0" applyFill="1" applyBorder="1"/>
    <xf numFmtId="0" fontId="0" fillId="5" borderId="17" xfId="0" applyFill="1" applyBorder="1" applyAlignment="1">
      <alignment horizontal="center" vertical="center" wrapText="1"/>
    </xf>
    <xf numFmtId="0" fontId="0" fillId="5" borderId="12" xfId="0" applyFill="1" applyBorder="1" applyAlignment="1">
      <alignment horizontal="center" vertical="center" wrapText="1"/>
    </xf>
    <xf numFmtId="166" fontId="0" fillId="5" borderId="19" xfId="1" applyNumberFormat="1" applyFont="1" applyFill="1" applyBorder="1" applyAlignment="1">
      <alignment horizontal="center" vertical="center" wrapText="1"/>
    </xf>
    <xf numFmtId="0" fontId="0" fillId="6" borderId="9" xfId="2" applyNumberFormat="1" applyFont="1" applyFill="1" applyBorder="1" applyAlignment="1">
      <alignment horizontal="center" wrapText="1"/>
    </xf>
    <xf numFmtId="0" fontId="0" fillId="6" borderId="18" xfId="2" applyNumberFormat="1" applyFont="1" applyFill="1" applyBorder="1" applyAlignment="1">
      <alignment horizontal="center" wrapText="1"/>
    </xf>
    <xf numFmtId="0" fontId="0" fillId="6" borderId="19" xfId="2" applyNumberFormat="1" applyFont="1" applyFill="1" applyBorder="1" applyAlignment="1">
      <alignment horizontal="center" wrapText="1"/>
    </xf>
    <xf numFmtId="0" fontId="0" fillId="6" borderId="13" xfId="2" applyNumberFormat="1" applyFont="1" applyFill="1" applyBorder="1" applyAlignment="1">
      <alignment horizontal="center" wrapText="1"/>
    </xf>
    <xf numFmtId="0" fontId="0" fillId="7" borderId="10" xfId="0" applyFill="1" applyBorder="1"/>
    <xf numFmtId="0" fontId="0" fillId="7" borderId="17" xfId="0" applyFill="1" applyBorder="1"/>
    <xf numFmtId="9" fontId="0" fillId="7" borderId="18" xfId="0" applyNumberFormat="1" applyFill="1" applyBorder="1"/>
    <xf numFmtId="0" fontId="0" fillId="7" borderId="18" xfId="0" applyFill="1" applyBorder="1"/>
    <xf numFmtId="0" fontId="0" fillId="7" borderId="12" xfId="0" applyFill="1" applyBorder="1"/>
    <xf numFmtId="0" fontId="0" fillId="7" borderId="13" xfId="0" applyFill="1" applyBorder="1"/>
    <xf numFmtId="42" fontId="0" fillId="7" borderId="11" xfId="1" applyFont="1" applyFill="1" applyBorder="1"/>
    <xf numFmtId="0" fontId="0" fillId="8" borderId="9" xfId="0" applyFill="1" applyBorder="1"/>
    <xf numFmtId="8" fontId="0" fillId="8" borderId="9" xfId="0" applyNumberFormat="1" applyFill="1" applyBorder="1"/>
    <xf numFmtId="0" fontId="0" fillId="8" borderId="10" xfId="0" applyFill="1" applyBorder="1"/>
    <xf numFmtId="0" fontId="0" fillId="8" borderId="16" xfId="0" applyFill="1" applyBorder="1"/>
    <xf numFmtId="0" fontId="0" fillId="8" borderId="11" xfId="0" applyFill="1" applyBorder="1"/>
    <xf numFmtId="0" fontId="0" fillId="8" borderId="17" xfId="0" applyFill="1" applyBorder="1"/>
    <xf numFmtId="42" fontId="0" fillId="8" borderId="18" xfId="0" applyNumberFormat="1" applyFill="1" applyBorder="1"/>
    <xf numFmtId="44" fontId="0" fillId="8" borderId="17" xfId="0" applyNumberFormat="1" applyFill="1" applyBorder="1"/>
    <xf numFmtId="44" fontId="0" fillId="8" borderId="18" xfId="0" applyNumberFormat="1" applyFill="1" applyBorder="1"/>
    <xf numFmtId="44" fontId="0" fillId="8" borderId="12" xfId="0" applyNumberFormat="1" applyFill="1" applyBorder="1"/>
    <xf numFmtId="8" fontId="0" fillId="8" borderId="19" xfId="0" applyNumberFormat="1" applyFill="1" applyBorder="1"/>
    <xf numFmtId="44" fontId="0" fillId="8" borderId="13" xfId="0" applyNumberFormat="1" applyFill="1" applyBorder="1"/>
    <xf numFmtId="10" fontId="0" fillId="7" borderId="11" xfId="2" applyNumberFormat="1" applyFont="1" applyFill="1" applyBorder="1"/>
    <xf numFmtId="8" fontId="0" fillId="7" borderId="13" xfId="0" applyNumberFormat="1" applyFill="1" applyBorder="1"/>
    <xf numFmtId="44" fontId="2" fillId="8" borderId="18" xfId="0" applyNumberFormat="1" applyFont="1" applyFill="1" applyBorder="1"/>
    <xf numFmtId="0" fontId="0" fillId="6" borderId="9" xfId="0" applyFill="1" applyBorder="1"/>
    <xf numFmtId="8" fontId="0" fillId="6" borderId="9" xfId="0" applyNumberFormat="1" applyFill="1" applyBorder="1"/>
    <xf numFmtId="44" fontId="0" fillId="6" borderId="9" xfId="0" applyNumberFormat="1" applyFill="1" applyBorder="1"/>
    <xf numFmtId="0" fontId="0" fillId="6" borderId="10" xfId="0" applyFill="1" applyBorder="1"/>
    <xf numFmtId="0" fontId="0" fillId="6" borderId="16" xfId="0" applyFill="1" applyBorder="1"/>
    <xf numFmtId="9" fontId="0" fillId="6" borderId="16" xfId="0" applyNumberFormat="1" applyFill="1" applyBorder="1"/>
    <xf numFmtId="8" fontId="0" fillId="6" borderId="11" xfId="0" applyNumberFormat="1" applyFill="1" applyBorder="1"/>
    <xf numFmtId="0" fontId="0" fillId="6" borderId="17" xfId="0" applyFill="1" applyBorder="1"/>
    <xf numFmtId="0" fontId="0" fillId="6" borderId="18" xfId="0" applyFill="1" applyBorder="1"/>
    <xf numFmtId="44" fontId="0" fillId="6" borderId="17" xfId="0" applyNumberFormat="1" applyFill="1" applyBorder="1"/>
    <xf numFmtId="44" fontId="0" fillId="6" borderId="12" xfId="0" applyNumberFormat="1" applyFill="1" applyBorder="1"/>
    <xf numFmtId="8" fontId="0" fillId="6" borderId="19" xfId="0" applyNumberFormat="1" applyFill="1" applyBorder="1"/>
    <xf numFmtId="1" fontId="0" fillId="6" borderId="19" xfId="0" applyNumberFormat="1" applyFill="1" applyBorder="1"/>
    <xf numFmtId="0" fontId="0" fillId="6" borderId="13" xfId="0" applyFill="1" applyBorder="1"/>
  </cellXfs>
  <cellStyles count="3">
    <cellStyle name="Moneda [0]" xfId="1" builtinId="7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4C92F-EB7B-497D-B4AB-EB2EEBD3C52E}">
  <dimension ref="B3:K53"/>
  <sheetViews>
    <sheetView tabSelected="1" workbookViewId="0">
      <selection activeCell="K50" sqref="K50"/>
    </sheetView>
  </sheetViews>
  <sheetFormatPr baseColWidth="10" defaultRowHeight="14.4" x14ac:dyDescent="0.3"/>
  <cols>
    <col min="3" max="3" width="23.44140625" bestFit="1" customWidth="1"/>
    <col min="4" max="4" width="17.109375" bestFit="1" customWidth="1"/>
    <col min="5" max="5" width="14.33203125" bestFit="1" customWidth="1"/>
    <col min="6" max="6" width="22" customWidth="1"/>
    <col min="7" max="7" width="14.33203125" bestFit="1" customWidth="1"/>
  </cols>
  <sheetData>
    <row r="3" spans="2:11" ht="15" thickBot="1" x14ac:dyDescent="0.35"/>
    <row r="4" spans="2:11" ht="15" thickBot="1" x14ac:dyDescent="0.35">
      <c r="B4" s="1" t="s">
        <v>0</v>
      </c>
      <c r="C4" s="2"/>
      <c r="D4" s="2"/>
      <c r="E4" s="2"/>
      <c r="F4" s="3"/>
    </row>
    <row r="5" spans="2:11" x14ac:dyDescent="0.3">
      <c r="B5" s="4"/>
      <c r="C5" s="9" t="s">
        <v>1</v>
      </c>
      <c r="D5" s="10">
        <v>0.12</v>
      </c>
      <c r="E5" s="5"/>
      <c r="F5" s="26"/>
    </row>
    <row r="6" spans="2:11" ht="15" thickBot="1" x14ac:dyDescent="0.35">
      <c r="B6" s="4"/>
      <c r="C6" s="13" t="s">
        <v>9</v>
      </c>
      <c r="D6" s="14">
        <v>12</v>
      </c>
      <c r="E6" s="5"/>
      <c r="F6" s="26"/>
    </row>
    <row r="7" spans="2:11" x14ac:dyDescent="0.3">
      <c r="B7" s="4"/>
      <c r="C7" s="15"/>
      <c r="D7" s="16" t="s">
        <v>6</v>
      </c>
      <c r="E7" s="17"/>
      <c r="F7" s="26"/>
    </row>
    <row r="8" spans="2:11" x14ac:dyDescent="0.3">
      <c r="B8" s="4"/>
      <c r="C8" s="18" t="s">
        <v>2</v>
      </c>
      <c r="D8" s="12">
        <v>1</v>
      </c>
      <c r="E8" s="19">
        <f>(1+$D$5/$D$6)^D8 -1</f>
        <v>1.0000000000000009E-2</v>
      </c>
      <c r="F8" s="26"/>
    </row>
    <row r="9" spans="2:11" x14ac:dyDescent="0.3">
      <c r="B9" s="4"/>
      <c r="C9" s="18" t="s">
        <v>3</v>
      </c>
      <c r="D9" s="12">
        <v>3</v>
      </c>
      <c r="E9" s="19">
        <f t="shared" ref="E9:E11" si="0">(1+$D$5/$D$6)^D9 -1</f>
        <v>3.0300999999999911E-2</v>
      </c>
      <c r="F9" s="26"/>
    </row>
    <row r="10" spans="2:11" x14ac:dyDescent="0.3">
      <c r="B10" s="4"/>
      <c r="C10" s="18" t="s">
        <v>4</v>
      </c>
      <c r="D10" s="12">
        <v>6</v>
      </c>
      <c r="E10" s="19">
        <f t="shared" si="0"/>
        <v>6.1520150601000134E-2</v>
      </c>
      <c r="F10" s="26"/>
    </row>
    <row r="11" spans="2:11" ht="15" thickBot="1" x14ac:dyDescent="0.35">
      <c r="B11" s="4"/>
      <c r="C11" s="20" t="s">
        <v>5</v>
      </c>
      <c r="D11" s="21">
        <v>12</v>
      </c>
      <c r="E11" s="19">
        <f t="shared" si="0"/>
        <v>0.12682503013196977</v>
      </c>
      <c r="F11" s="26"/>
    </row>
    <row r="12" spans="2:11" ht="15" thickBot="1" x14ac:dyDescent="0.35">
      <c r="B12" s="4"/>
      <c r="C12" s="5"/>
      <c r="D12" s="5"/>
      <c r="E12" s="5"/>
      <c r="F12" s="26"/>
    </row>
    <row r="13" spans="2:11" ht="15" thickBot="1" x14ac:dyDescent="0.35">
      <c r="B13" s="1" t="s">
        <v>7</v>
      </c>
      <c r="C13" s="2"/>
      <c r="D13" s="2"/>
      <c r="E13" s="2"/>
      <c r="F13" s="2"/>
      <c r="G13" s="2"/>
      <c r="H13" s="2"/>
      <c r="I13" s="2"/>
      <c r="J13" s="2"/>
      <c r="K13" s="3"/>
    </row>
    <row r="14" spans="2:11" x14ac:dyDescent="0.3">
      <c r="B14" s="4"/>
      <c r="C14" s="9" t="s">
        <v>1</v>
      </c>
      <c r="D14" s="31">
        <v>0.2</v>
      </c>
      <c r="E14" s="32"/>
      <c r="F14" s="5"/>
      <c r="G14" s="5"/>
      <c r="H14" s="5"/>
      <c r="I14" s="5"/>
      <c r="J14" s="5"/>
      <c r="K14" s="26"/>
    </row>
    <row r="15" spans="2:11" x14ac:dyDescent="0.3">
      <c r="B15" s="4"/>
      <c r="C15" s="33" t="s">
        <v>8</v>
      </c>
      <c r="D15" s="30">
        <v>4</v>
      </c>
      <c r="E15" s="34"/>
      <c r="F15" s="5"/>
      <c r="G15" s="5"/>
      <c r="H15" s="5"/>
      <c r="I15" s="5"/>
      <c r="J15" s="5"/>
      <c r="K15" s="26"/>
    </row>
    <row r="16" spans="2:11" x14ac:dyDescent="0.3">
      <c r="B16" s="4"/>
      <c r="C16" s="18"/>
      <c r="D16" s="11" t="s">
        <v>6</v>
      </c>
      <c r="E16" s="35"/>
      <c r="F16" s="5"/>
      <c r="G16" s="5"/>
      <c r="H16" s="5"/>
      <c r="I16" s="5"/>
      <c r="J16" s="5"/>
      <c r="K16" s="26"/>
    </row>
    <row r="17" spans="2:11" ht="15" thickBot="1" x14ac:dyDescent="0.35">
      <c r="B17" s="4"/>
      <c r="C17" s="20" t="s">
        <v>4</v>
      </c>
      <c r="D17" s="21">
        <v>2</v>
      </c>
      <c r="E17" s="22">
        <f>(1+$D$14/$D$15)^D17 -1</f>
        <v>0.10250000000000004</v>
      </c>
      <c r="F17" s="5" t="s">
        <v>11</v>
      </c>
      <c r="G17" s="5"/>
      <c r="H17" s="5"/>
      <c r="I17" s="5"/>
      <c r="J17" s="5"/>
      <c r="K17" s="26"/>
    </row>
    <row r="18" spans="2:11" ht="15" thickBot="1" x14ac:dyDescent="0.35">
      <c r="B18" s="4"/>
      <c r="C18" s="23"/>
      <c r="D18" s="23"/>
      <c r="E18" s="24"/>
      <c r="F18" s="5"/>
      <c r="G18" s="5"/>
      <c r="H18" s="5"/>
      <c r="I18" s="5"/>
      <c r="J18" s="5"/>
      <c r="K18" s="26"/>
    </row>
    <row r="19" spans="2:11" ht="14.4" customHeight="1" x14ac:dyDescent="0.3">
      <c r="B19" s="4"/>
      <c r="C19" s="36" t="s">
        <v>13</v>
      </c>
      <c r="D19" s="37">
        <f>E17</f>
        <v>0.10250000000000004</v>
      </c>
      <c r="E19" s="38"/>
      <c r="F19" s="32"/>
      <c r="G19" s="5"/>
      <c r="H19" s="5"/>
      <c r="I19" s="5"/>
      <c r="J19" s="5"/>
      <c r="K19" s="26"/>
    </row>
    <row r="20" spans="2:11" x14ac:dyDescent="0.3">
      <c r="B20" s="4"/>
      <c r="C20" s="39" t="s">
        <v>14</v>
      </c>
      <c r="D20" s="28">
        <f>7*D17</f>
        <v>14</v>
      </c>
      <c r="E20" s="8"/>
      <c r="F20" s="34"/>
      <c r="G20" s="5"/>
      <c r="H20" s="5"/>
      <c r="I20" s="5"/>
      <c r="J20" s="5"/>
      <c r="K20" s="26"/>
    </row>
    <row r="21" spans="2:11" x14ac:dyDescent="0.3">
      <c r="B21" s="4"/>
      <c r="C21" s="39" t="s">
        <v>15</v>
      </c>
      <c r="D21" s="29">
        <v>-500</v>
      </c>
      <c r="E21" s="8"/>
      <c r="F21" s="34"/>
      <c r="G21" s="5"/>
      <c r="H21" s="5"/>
      <c r="I21" s="5"/>
      <c r="J21" s="5"/>
      <c r="K21" s="26"/>
    </row>
    <row r="22" spans="2:11" x14ac:dyDescent="0.3">
      <c r="B22" s="4"/>
      <c r="C22" s="40" t="s">
        <v>10</v>
      </c>
      <c r="D22" s="25">
        <f>FV(D19,D20,D21)</f>
        <v>14244.532382725123</v>
      </c>
      <c r="E22" s="43" t="s">
        <v>12</v>
      </c>
      <c r="F22" s="44"/>
      <c r="G22" s="5"/>
      <c r="H22" s="5"/>
      <c r="I22" s="5"/>
      <c r="J22" s="5"/>
      <c r="K22" s="26"/>
    </row>
    <row r="23" spans="2:11" ht="15" thickBot="1" x14ac:dyDescent="0.35">
      <c r="B23" s="4"/>
      <c r="C23" s="41"/>
      <c r="D23" s="42"/>
      <c r="E23" s="45"/>
      <c r="F23" s="46"/>
      <c r="G23" s="5"/>
      <c r="H23" s="5"/>
      <c r="I23" s="5"/>
      <c r="J23" s="5"/>
      <c r="K23" s="26"/>
    </row>
    <row r="24" spans="2:11" ht="15" thickBot="1" x14ac:dyDescent="0.35">
      <c r="B24" s="4"/>
      <c r="C24" s="5"/>
      <c r="D24" s="5"/>
      <c r="E24" s="5"/>
      <c r="F24" s="5"/>
      <c r="G24" s="5"/>
      <c r="H24" s="5"/>
      <c r="I24" s="7"/>
      <c r="J24" s="7"/>
      <c r="K24" s="27"/>
    </row>
    <row r="25" spans="2:11" x14ac:dyDescent="0.3">
      <c r="B25" s="1" t="s">
        <v>16</v>
      </c>
      <c r="C25" s="2"/>
      <c r="D25" s="2"/>
      <c r="E25" s="2"/>
      <c r="F25" s="2"/>
      <c r="G25" s="2"/>
      <c r="H25" s="3"/>
    </row>
    <row r="26" spans="2:11" ht="15" thickBot="1" x14ac:dyDescent="0.35">
      <c r="B26" s="4"/>
      <c r="C26" s="5"/>
      <c r="D26" s="5"/>
      <c r="E26" s="5"/>
      <c r="F26" s="5"/>
      <c r="G26" s="5"/>
      <c r="H26" s="26"/>
    </row>
    <row r="27" spans="2:11" x14ac:dyDescent="0.3">
      <c r="B27" s="4"/>
      <c r="C27" s="47" t="s">
        <v>22</v>
      </c>
      <c r="D27" s="53">
        <v>65000000</v>
      </c>
      <c r="E27" s="5"/>
      <c r="F27" s="5"/>
      <c r="G27" s="5"/>
      <c r="H27" s="26"/>
    </row>
    <row r="28" spans="2:11" x14ac:dyDescent="0.3">
      <c r="B28" s="4"/>
      <c r="C28" s="48" t="s">
        <v>17</v>
      </c>
      <c r="D28" s="49">
        <v>0.08</v>
      </c>
      <c r="E28" s="5"/>
      <c r="F28" s="5"/>
      <c r="G28" s="5"/>
      <c r="H28" s="26"/>
    </row>
    <row r="29" spans="2:11" x14ac:dyDescent="0.3">
      <c r="B29" s="4"/>
      <c r="C29" s="48" t="s">
        <v>18</v>
      </c>
      <c r="D29" s="50">
        <v>2</v>
      </c>
      <c r="E29" s="5"/>
      <c r="F29" s="5"/>
      <c r="G29" s="5"/>
      <c r="H29" s="26"/>
    </row>
    <row r="30" spans="2:11" ht="15" thickBot="1" x14ac:dyDescent="0.35">
      <c r="B30" s="4"/>
      <c r="C30" s="51" t="s">
        <v>20</v>
      </c>
      <c r="D30" s="52">
        <v>8</v>
      </c>
      <c r="E30" s="5"/>
      <c r="F30" s="5"/>
      <c r="G30" s="5"/>
      <c r="H30" s="26"/>
    </row>
    <row r="31" spans="2:11" ht="15" thickBot="1" x14ac:dyDescent="0.35">
      <c r="B31" s="4"/>
      <c r="C31" s="5"/>
      <c r="D31" s="5"/>
      <c r="E31" s="5"/>
      <c r="F31" s="5"/>
      <c r="G31" s="5"/>
      <c r="H31" s="26"/>
    </row>
    <row r="32" spans="2:11" x14ac:dyDescent="0.3">
      <c r="B32" s="4"/>
      <c r="C32" s="47" t="s">
        <v>19</v>
      </c>
      <c r="D32" s="66">
        <f>(1+D28/D29) ^2 -1</f>
        <v>8.1600000000000117E-2</v>
      </c>
      <c r="E32" s="5"/>
      <c r="F32" s="5"/>
      <c r="G32" s="5"/>
      <c r="H32" s="26"/>
    </row>
    <row r="33" spans="2:8" ht="15" thickBot="1" x14ac:dyDescent="0.35">
      <c r="B33" s="4"/>
      <c r="C33" s="51" t="s">
        <v>21</v>
      </c>
      <c r="D33" s="67">
        <f>PMT(D32,D30,-D27)</f>
        <v>11379731.896831045</v>
      </c>
      <c r="E33" s="5"/>
      <c r="F33" s="5"/>
      <c r="G33" s="5"/>
      <c r="H33" s="26"/>
    </row>
    <row r="34" spans="2:8" ht="15" thickBot="1" x14ac:dyDescent="0.35">
      <c r="B34" s="4"/>
      <c r="C34" s="5"/>
      <c r="D34" s="5"/>
      <c r="E34" s="5"/>
      <c r="F34" s="5"/>
      <c r="G34" s="5"/>
      <c r="H34" s="26"/>
    </row>
    <row r="35" spans="2:8" x14ac:dyDescent="0.3">
      <c r="B35" s="4"/>
      <c r="C35" s="56"/>
      <c r="D35" s="57"/>
      <c r="E35" s="57"/>
      <c r="F35" s="58" t="s">
        <v>24</v>
      </c>
      <c r="G35" s="5"/>
      <c r="H35" s="26"/>
    </row>
    <row r="36" spans="2:8" x14ac:dyDescent="0.3">
      <c r="B36" s="4"/>
      <c r="C36" s="59" t="s">
        <v>25</v>
      </c>
      <c r="D36" s="54" t="s">
        <v>21</v>
      </c>
      <c r="E36" s="54" t="s">
        <v>23</v>
      </c>
      <c r="F36" s="60">
        <f>D27</f>
        <v>65000000</v>
      </c>
      <c r="G36" s="5"/>
      <c r="H36" s="26"/>
    </row>
    <row r="37" spans="2:8" x14ac:dyDescent="0.3">
      <c r="B37" s="4">
        <v>1</v>
      </c>
      <c r="C37" s="61">
        <f>$D$32 * F36</f>
        <v>5304000.0000000075</v>
      </c>
      <c r="D37" s="55">
        <f>$D$33</f>
        <v>11379731.896831045</v>
      </c>
      <c r="E37" s="55">
        <f>D37-C37</f>
        <v>6075731.8968310375</v>
      </c>
      <c r="F37" s="62">
        <f>F36-E37</f>
        <v>58924268.103168964</v>
      </c>
      <c r="G37" s="5"/>
      <c r="H37" s="26"/>
    </row>
    <row r="38" spans="2:8" x14ac:dyDescent="0.3">
      <c r="B38" s="4">
        <v>2</v>
      </c>
      <c r="C38" s="61">
        <f t="shared" ref="C38:C41" si="1">$D$32 * F37</f>
        <v>4808220.2772185942</v>
      </c>
      <c r="D38" s="55">
        <f t="shared" ref="D38:D43" si="2">$D$33</f>
        <v>11379731.896831045</v>
      </c>
      <c r="E38" s="55">
        <f t="shared" ref="E38:E41" si="3">D38-C38</f>
        <v>6571511.6196124507</v>
      </c>
      <c r="F38" s="62">
        <f t="shared" ref="F38:F41" si="4">F37-E38</f>
        <v>52352756.483556516</v>
      </c>
      <c r="G38" s="5"/>
      <c r="H38" s="26"/>
    </row>
    <row r="39" spans="2:8" ht="18" x14ac:dyDescent="0.35">
      <c r="B39" s="4">
        <v>3</v>
      </c>
      <c r="C39" s="61">
        <f t="shared" si="1"/>
        <v>4271984.9290582174</v>
      </c>
      <c r="D39" s="55">
        <f t="shared" si="2"/>
        <v>11379731.896831045</v>
      </c>
      <c r="E39" s="55">
        <f t="shared" si="3"/>
        <v>7107746.9677728275</v>
      </c>
      <c r="F39" s="68">
        <f t="shared" si="4"/>
        <v>45245009.51578369</v>
      </c>
      <c r="G39" s="5"/>
      <c r="H39" s="26"/>
    </row>
    <row r="40" spans="2:8" x14ac:dyDescent="0.3">
      <c r="B40" s="4">
        <v>4</v>
      </c>
      <c r="C40" s="61">
        <f t="shared" si="1"/>
        <v>3691992.7764879544</v>
      </c>
      <c r="D40" s="55">
        <f t="shared" si="2"/>
        <v>11379731.896831045</v>
      </c>
      <c r="E40" s="55">
        <f t="shared" si="3"/>
        <v>7687739.120343091</v>
      </c>
      <c r="F40" s="62">
        <f t="shared" si="4"/>
        <v>37557270.395440601</v>
      </c>
      <c r="G40" s="5"/>
      <c r="H40" s="26"/>
    </row>
    <row r="41" spans="2:8" x14ac:dyDescent="0.3">
      <c r="B41" s="4">
        <v>5</v>
      </c>
      <c r="C41" s="61">
        <f t="shared" si="1"/>
        <v>3064673.2642679573</v>
      </c>
      <c r="D41" s="55">
        <f t="shared" si="2"/>
        <v>11379731.896831045</v>
      </c>
      <c r="E41" s="55">
        <f t="shared" si="3"/>
        <v>8315058.6325630881</v>
      </c>
      <c r="F41" s="62">
        <f t="shared" si="4"/>
        <v>29242211.762877513</v>
      </c>
      <c r="G41" s="5"/>
      <c r="H41" s="26"/>
    </row>
    <row r="42" spans="2:8" x14ac:dyDescent="0.3">
      <c r="B42" s="4">
        <v>6</v>
      </c>
      <c r="C42" s="61">
        <f>$D$32 * F41</f>
        <v>2386164.4798508086</v>
      </c>
      <c r="D42" s="55">
        <f>$D$33</f>
        <v>11379731.896831045</v>
      </c>
      <c r="E42" s="55">
        <f>D42-C42</f>
        <v>8993567.4169802368</v>
      </c>
      <c r="F42" s="62">
        <f>F41-E42</f>
        <v>20248644.345897276</v>
      </c>
      <c r="G42" s="5"/>
      <c r="H42" s="26"/>
    </row>
    <row r="43" spans="2:8" x14ac:dyDescent="0.3">
      <c r="B43" s="4">
        <v>7</v>
      </c>
      <c r="C43" s="61">
        <f t="shared" ref="C43" si="5">$D$32 * F42</f>
        <v>1652289.3786252202</v>
      </c>
      <c r="D43" s="55">
        <f t="shared" si="2"/>
        <v>11379731.896831045</v>
      </c>
      <c r="E43" s="55">
        <f t="shared" ref="E43" si="6">D43-C43</f>
        <v>9727442.5182058252</v>
      </c>
      <c r="F43" s="62">
        <f t="shared" ref="F43" si="7">F42-E43</f>
        <v>10521201.827691451</v>
      </c>
      <c r="G43" s="5"/>
      <c r="H43" s="26"/>
    </row>
    <row r="44" spans="2:8" ht="15" thickBot="1" x14ac:dyDescent="0.35">
      <c r="B44" s="4">
        <v>8</v>
      </c>
      <c r="C44" s="63">
        <f>$D$32 * F43</f>
        <v>858530.06913962367</v>
      </c>
      <c r="D44" s="64">
        <f>$D$33</f>
        <v>11379731.896831045</v>
      </c>
      <c r="E44" s="64">
        <f>D44-C44</f>
        <v>10521201.827691421</v>
      </c>
      <c r="F44" s="65">
        <f>F43-E44</f>
        <v>2.9802322387695313E-8</v>
      </c>
      <c r="G44" s="5"/>
      <c r="H44" s="26"/>
    </row>
    <row r="45" spans="2:8" x14ac:dyDescent="0.3">
      <c r="B45" s="4"/>
      <c r="C45" s="5"/>
      <c r="D45" s="5"/>
      <c r="E45" s="5"/>
      <c r="F45" s="5"/>
      <c r="G45" s="5"/>
      <c r="H45" s="26"/>
    </row>
    <row r="46" spans="2:8" ht="15" thickBot="1" x14ac:dyDescent="0.35">
      <c r="B46" s="4"/>
      <c r="C46" s="5"/>
      <c r="D46" s="5"/>
      <c r="E46" s="5"/>
      <c r="F46" s="5"/>
      <c r="G46" s="5"/>
      <c r="H46" s="26"/>
    </row>
    <row r="47" spans="2:8" x14ac:dyDescent="0.3">
      <c r="B47" s="4"/>
      <c r="C47" s="72" t="s">
        <v>28</v>
      </c>
      <c r="D47" s="73" t="s">
        <v>26</v>
      </c>
      <c r="E47" s="74">
        <v>0.05</v>
      </c>
      <c r="F47" s="73" t="s">
        <v>27</v>
      </c>
      <c r="G47" s="75">
        <f>PMT(E47,3,-F39)</f>
        <v>16614355.001017952</v>
      </c>
      <c r="H47" s="26"/>
    </row>
    <row r="48" spans="2:8" x14ac:dyDescent="0.3">
      <c r="B48" s="4"/>
      <c r="C48" s="76"/>
      <c r="D48" s="69"/>
      <c r="E48" s="69"/>
      <c r="F48" s="69" t="s">
        <v>31</v>
      </c>
      <c r="G48" s="77"/>
      <c r="H48" s="26"/>
    </row>
    <row r="49" spans="2:8" x14ac:dyDescent="0.3">
      <c r="B49" s="4"/>
      <c r="C49" s="76" t="s">
        <v>29</v>
      </c>
      <c r="D49" s="69" t="s">
        <v>27</v>
      </c>
      <c r="E49" s="69" t="s">
        <v>30</v>
      </c>
      <c r="F49" s="71">
        <f>F39</f>
        <v>45245009.51578369</v>
      </c>
      <c r="G49" s="77"/>
      <c r="H49" s="26"/>
    </row>
    <row r="50" spans="2:8" x14ac:dyDescent="0.3">
      <c r="B50" s="4">
        <v>1</v>
      </c>
      <c r="C50" s="78">
        <f>$E$47 * F49</f>
        <v>2262250.4757891847</v>
      </c>
      <c r="D50" s="70">
        <f>$G$47</f>
        <v>16614355.001017952</v>
      </c>
      <c r="E50" s="70">
        <f>D50-C50</f>
        <v>14352104.525228769</v>
      </c>
      <c r="F50" s="71">
        <f>F49-E50</f>
        <v>30892904.990554921</v>
      </c>
      <c r="G50" s="77"/>
      <c r="H50" s="26"/>
    </row>
    <row r="51" spans="2:8" x14ac:dyDescent="0.3">
      <c r="B51" s="4">
        <v>2</v>
      </c>
      <c r="C51" s="78">
        <f>$E$47 * F50</f>
        <v>1544645.2495277461</v>
      </c>
      <c r="D51" s="70">
        <f>$G$47</f>
        <v>16614355.001017952</v>
      </c>
      <c r="E51" s="70">
        <f>D51-C51</f>
        <v>15069709.751490206</v>
      </c>
      <c r="F51" s="71">
        <f>F50-E51</f>
        <v>15823195.239064716</v>
      </c>
      <c r="G51" s="77"/>
      <c r="H51" s="26"/>
    </row>
    <row r="52" spans="2:8" ht="15" thickBot="1" x14ac:dyDescent="0.35">
      <c r="B52" s="4">
        <v>3</v>
      </c>
      <c r="C52" s="79">
        <f>$E$47 * F51</f>
        <v>791159.76195323584</v>
      </c>
      <c r="D52" s="80">
        <f>$G$47</f>
        <v>16614355.001017952</v>
      </c>
      <c r="E52" s="80">
        <f>D52-C52</f>
        <v>15823195.239064716</v>
      </c>
      <c r="F52" s="81">
        <f>F51-E52</f>
        <v>0</v>
      </c>
      <c r="G52" s="82"/>
      <c r="H52" s="26"/>
    </row>
    <row r="53" spans="2:8" ht="15" thickBot="1" x14ac:dyDescent="0.35">
      <c r="B53" s="6"/>
      <c r="C53" s="7"/>
      <c r="D53" s="7"/>
      <c r="E53" s="7"/>
      <c r="F53" s="7"/>
      <c r="G53" s="7"/>
      <c r="H53" s="27"/>
    </row>
  </sheetData>
  <mergeCells count="3">
    <mergeCell ref="C22:C23"/>
    <mergeCell ref="D22:D23"/>
    <mergeCell ref="E22:F23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207070653</dc:creator>
  <cp:lastModifiedBy>207070653</cp:lastModifiedBy>
  <dcterms:created xsi:type="dcterms:W3CDTF">2024-08-22T20:06:26Z</dcterms:created>
  <dcterms:modified xsi:type="dcterms:W3CDTF">2024-08-22T21:24:38Z</dcterms:modified>
</cp:coreProperties>
</file>