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711AB42A-8C0D-423C-9382-B5AA196DDA1D}" xr6:coauthVersionLast="47" xr6:coauthVersionMax="47" xr10:uidLastSave="{00000000-0000-0000-0000-000000000000}"/>
  <bookViews>
    <workbookView xWindow="-108" yWindow="-108" windowWidth="23256" windowHeight="12456" activeTab="2" xr2:uid="{C81B0A03-BDB8-4836-9CA0-B318B652DAA5}"/>
  </bookViews>
  <sheets>
    <sheet name="Ej Aprovación de credito" sheetId="1" r:id="rId1"/>
    <sheet name="Tabla dinámica" sheetId="2" r:id="rId2"/>
    <sheet name="Flujo de caja" sheetId="3" r:id="rId3"/>
  </sheets>
  <definedNames>
    <definedName name="_xlnm._FilterDatabase" localSheetId="1" hidden="1">'Tabla dinámica'!$B$3:$E$24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44" i="1"/>
  <c r="I37" i="1"/>
  <c r="I38" i="1"/>
  <c r="I39" i="1"/>
  <c r="I40" i="1"/>
  <c r="I41" i="1"/>
  <c r="I42" i="1"/>
  <c r="G31" i="1"/>
  <c r="G30" i="1"/>
  <c r="I30" i="1" s="1"/>
  <c r="I29" i="1"/>
  <c r="H30" i="1"/>
  <c r="H31" i="1"/>
  <c r="H29" i="1"/>
  <c r="H26" i="1"/>
  <c r="G29" i="1"/>
  <c r="J28" i="1"/>
  <c r="G23" i="1"/>
  <c r="G20" i="1"/>
  <c r="I20" i="1" s="1"/>
  <c r="K13" i="1"/>
  <c r="J11" i="1"/>
  <c r="G12" i="1" s="1"/>
  <c r="I12" i="1" s="1"/>
  <c r="J12" i="1" s="1"/>
  <c r="I11" i="1"/>
  <c r="J10" i="1"/>
  <c r="G11" i="1" s="1"/>
  <c r="I10" i="1"/>
  <c r="G10" i="1"/>
  <c r="H11" i="1"/>
  <c r="H12" i="1"/>
  <c r="H13" i="1"/>
  <c r="H14" i="1"/>
  <c r="H15" i="1"/>
  <c r="H10" i="1"/>
  <c r="J9" i="1"/>
  <c r="H6" i="1"/>
  <c r="H4" i="1"/>
  <c r="J29" i="1" l="1"/>
  <c r="G13" i="1"/>
  <c r="I13" i="1" s="1"/>
  <c r="J13" i="1" s="1"/>
  <c r="J30" i="1" l="1"/>
  <c r="G14" i="1"/>
  <c r="I14" i="1" s="1"/>
  <c r="J14" i="1" s="1"/>
  <c r="I31" i="1" l="1"/>
  <c r="J31" i="1" s="1"/>
  <c r="J15" i="1"/>
  <c r="G15" i="1"/>
  <c r="I15" i="1" s="1"/>
</calcChain>
</file>

<file path=xl/sharedStrings.xml><?xml version="1.0" encoding="utf-8"?>
<sst xmlns="http://schemas.openxmlformats.org/spreadsheetml/2006/main" count="58" uniqueCount="30">
  <si>
    <t>TASA REAL EFECTIVA CREDITO</t>
  </si>
  <si>
    <t>TASA NOMINAL</t>
  </si>
  <si>
    <t>N° PERIODOS</t>
  </si>
  <si>
    <t>CALCULO CUOTA</t>
  </si>
  <si>
    <t>MONTO CREDITO</t>
  </si>
  <si>
    <t>PLAZO</t>
  </si>
  <si>
    <t>INTERES</t>
  </si>
  <si>
    <t>CUOTA</t>
  </si>
  <si>
    <t>AMORTIZACION</t>
  </si>
  <si>
    <t>SALDO</t>
  </si>
  <si>
    <t>banco BCI</t>
  </si>
  <si>
    <t>NUEVO BANCO</t>
  </si>
  <si>
    <t>VALOR DEL DEPOSITO A PLAZO A DIA DE HOY</t>
  </si>
  <si>
    <t>MONTO DEL DEPOSITO A UTILIZAR (50%)</t>
  </si>
  <si>
    <t>POR LO TANTO NUEVO CREDITO ES</t>
  </si>
  <si>
    <t>TASA REAL EFECTIVA NUEVA</t>
  </si>
  <si>
    <t xml:space="preserve">N° PERIODOS </t>
  </si>
  <si>
    <t>banco nuevo</t>
  </si>
  <si>
    <t>CUANTO PAGAMOS EN TOTAL SI INFLACIÓN 3% ANUAL?</t>
  </si>
  <si>
    <t>PERIODO</t>
  </si>
  <si>
    <t>TASA</t>
  </si>
  <si>
    <t>VALOR ACTUAL</t>
  </si>
  <si>
    <t>TOTAL REAL PAGADO A DINERO ACTUAL</t>
  </si>
  <si>
    <t>AÑO</t>
  </si>
  <si>
    <t>PRODUCTO A</t>
  </si>
  <si>
    <t xml:space="preserve">VENTA UNIDS </t>
  </si>
  <si>
    <t>PRODUCTO B</t>
  </si>
  <si>
    <t xml:space="preserve">Suma de VENTA UNIDS 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</si>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</sst>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42" fontId="0" fillId="0" borderId="0" xfId="1" applyFont="1"/>
    <xf numFmtId="42" fontId="0" fillId="0" borderId="1" xfId="1" applyFont="1" applyBorder="1"/>
    <xf numFmtId="8" fontId="0" fillId="0" borderId="1" xfId="0" applyNumberFormat="1" applyBorder="1"/>
    <xf numFmtId="42" fontId="0" fillId="0" borderId="0" xfId="0" applyNumberFormat="1"/>
    <xf numFmtId="44" fontId="0" fillId="0" borderId="0" xfId="0" applyNumberFormat="1"/>
    <xf numFmtId="42" fontId="0" fillId="0" borderId="1" xfId="0" applyNumberFormat="1" applyBorder="1"/>
    <xf numFmtId="44" fontId="0" fillId="0" borderId="1" xfId="0" applyNumberFormat="1" applyBorder="1"/>
    <xf numFmtId="44" fontId="2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71402522453456E-2"/>
          <c:y val="0.17525630898079489"/>
          <c:w val="0.9208854407904894"/>
          <c:h val="0.740614886731391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969398348533007E-2"/>
                  <c:y val="-5.0686723861009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cat>
            <c:strRef>
              <c:f>'Tabla dinámica'!$C$4:$C$24</c:f>
              <c:strCache>
                <c:ptCount val="21"/>
                <c:pt idx="0">
                  <c:v>PRODUCTO A</c:v>
                </c:pt>
                <c:pt idx="1">
                  <c:v>PRODUCTO B</c:v>
                </c:pt>
                <c:pt idx="2">
                  <c:v>PRODUCTO A</c:v>
                </c:pt>
                <c:pt idx="3">
                  <c:v>PRODUCTO B</c:v>
                </c:pt>
                <c:pt idx="4">
                  <c:v>PRODUCTO A</c:v>
                </c:pt>
                <c:pt idx="5">
                  <c:v>PRODUCTO B</c:v>
                </c:pt>
                <c:pt idx="6">
                  <c:v>PRODUCTO A</c:v>
                </c:pt>
                <c:pt idx="7">
                  <c:v>PRODUCTO B</c:v>
                </c:pt>
                <c:pt idx="8">
                  <c:v>PRODUCTO A</c:v>
                </c:pt>
                <c:pt idx="9">
                  <c:v>PRODUCTO B</c:v>
                </c:pt>
                <c:pt idx="10">
                  <c:v>PRODUCTO A</c:v>
                </c:pt>
                <c:pt idx="11">
                  <c:v>PRODUCTO B</c:v>
                </c:pt>
                <c:pt idx="12">
                  <c:v>PRODUCTO A</c:v>
                </c:pt>
                <c:pt idx="13">
                  <c:v>PRODUCTO B</c:v>
                </c:pt>
                <c:pt idx="14">
                  <c:v>PRODUCTO A</c:v>
                </c:pt>
                <c:pt idx="15">
                  <c:v>PRODUCTO B</c:v>
                </c:pt>
                <c:pt idx="16">
                  <c:v>PRODUCTO A</c:v>
                </c:pt>
                <c:pt idx="17">
                  <c:v>PRODUCTO B</c:v>
                </c:pt>
                <c:pt idx="18">
                  <c:v>PRODUCTO A</c:v>
                </c:pt>
                <c:pt idx="19">
                  <c:v>PRODUCTO B</c:v>
                </c:pt>
                <c:pt idx="20">
                  <c:v>PRODUCTO A</c:v>
                </c:pt>
              </c:strCache>
            </c:strRef>
          </c:cat>
          <c:val>
            <c:numRef>
              <c:f>'Tabla dinámica'!$D$4:$D$24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117</c:v>
                </c:pt>
                <c:pt idx="3">
                  <c:v>152</c:v>
                </c:pt>
                <c:pt idx="4">
                  <c:v>120</c:v>
                </c:pt>
                <c:pt idx="5">
                  <c:v>220</c:v>
                </c:pt>
                <c:pt idx="6">
                  <c:v>139</c:v>
                </c:pt>
                <c:pt idx="7">
                  <c:v>350</c:v>
                </c:pt>
                <c:pt idx="8">
                  <c:v>158</c:v>
                </c:pt>
                <c:pt idx="9">
                  <c:v>570</c:v>
                </c:pt>
                <c:pt idx="10">
                  <c:v>165</c:v>
                </c:pt>
                <c:pt idx="11">
                  <c:v>800</c:v>
                </c:pt>
                <c:pt idx="12">
                  <c:v>171</c:v>
                </c:pt>
                <c:pt idx="13">
                  <c:v>1300</c:v>
                </c:pt>
                <c:pt idx="14">
                  <c:v>175</c:v>
                </c:pt>
                <c:pt idx="15">
                  <c:v>1900</c:v>
                </c:pt>
                <c:pt idx="16">
                  <c:v>180</c:v>
                </c:pt>
                <c:pt idx="17">
                  <c:v>3000</c:v>
                </c:pt>
                <c:pt idx="18">
                  <c:v>186</c:v>
                </c:pt>
                <c:pt idx="19">
                  <c:v>4400</c:v>
                </c:pt>
                <c:pt idx="2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D-4DD3-89F3-866A3DA9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591151"/>
        <c:axId val="823594127"/>
      </c:lineChart>
      <c:catAx>
        <c:axId val="8915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3594127"/>
        <c:crosses val="autoZero"/>
        <c:auto val="1"/>
        <c:lblAlgn val="ctr"/>
        <c:lblOffset val="100"/>
        <c:noMultiLvlLbl val="0"/>
      </c:catAx>
      <c:valAx>
        <c:axId val="823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159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266700</xdr:colOff>
      <xdr:row>20</xdr:row>
      <xdr:rowOff>122505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98C00B-3B2E-CC90-AEE4-EF2CFC9D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191000" cy="38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24</xdr:row>
      <xdr:rowOff>68580</xdr:rowOff>
    </xdr:from>
    <xdr:to>
      <xdr:col>16</xdr:col>
      <xdr:colOff>647700</xdr:colOff>
      <xdr:row>37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0F975-0DFD-C25F-371E-7D7A5751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723900</xdr:colOff>
      <xdr:row>23</xdr:row>
      <xdr:rowOff>55833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3B8867-BD91-41FC-B364-93B1529FE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8780" cy="42620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aan" refreshedDate="45558.719225462963" createdVersion="8" refreshedVersion="8" minRefreshableVersion="3" recordCount="21" xr:uid="{659651B2-81AD-4185-B6CF-62E340A4EF58}">
  <cacheSource type="worksheet">
    <worksheetSource ref="B3:D24" sheet="Tabla dinámica"/>
  </cacheSource>
  <cacheFields count="3">
    <cacheField name="AÑO" numFmtId="0">
      <sharedItems containsSemiMixedTypes="0" containsString="0" containsNumber="1" containsInteger="1" minValue="2000" maxValue="2010"/>
    </cacheField>
    <cacheField name="PRODUCTO A" numFmtId="0">
      <sharedItems count="2">
        <s v="PRODUCTO A"/>
        <s v="PRODUCTO B"/>
      </sharedItems>
    </cacheField>
    <cacheField name="VENTA UNIDS " numFmtId="0">
      <sharedItems containsSemiMixedTypes="0" containsString="0" containsNumber="1" containsInteger="1" minValue="95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2000"/>
    <x v="0"/>
    <n v="100"/>
  </r>
  <r>
    <n v="2000"/>
    <x v="1"/>
    <n v="95"/>
  </r>
  <r>
    <n v="2001"/>
    <x v="0"/>
    <n v="117"/>
  </r>
  <r>
    <n v="2001"/>
    <x v="1"/>
    <n v="152"/>
  </r>
  <r>
    <n v="2002"/>
    <x v="0"/>
    <n v="120"/>
  </r>
  <r>
    <n v="2002"/>
    <x v="1"/>
    <n v="220"/>
  </r>
  <r>
    <n v="2003"/>
    <x v="0"/>
    <n v="139"/>
  </r>
  <r>
    <n v="2003"/>
    <x v="1"/>
    <n v="350"/>
  </r>
  <r>
    <n v="2004"/>
    <x v="0"/>
    <n v="158"/>
  </r>
  <r>
    <n v="2004"/>
    <x v="1"/>
    <n v="570"/>
  </r>
  <r>
    <n v="2005"/>
    <x v="0"/>
    <n v="165"/>
  </r>
  <r>
    <n v="2005"/>
    <x v="1"/>
    <n v="800"/>
  </r>
  <r>
    <n v="2006"/>
    <x v="0"/>
    <n v="171"/>
  </r>
  <r>
    <n v="2006"/>
    <x v="1"/>
    <n v="1300"/>
  </r>
  <r>
    <n v="2007"/>
    <x v="0"/>
    <n v="175"/>
  </r>
  <r>
    <n v="2007"/>
    <x v="1"/>
    <n v="1900"/>
  </r>
  <r>
    <n v="2008"/>
    <x v="0"/>
    <n v="180"/>
  </r>
  <r>
    <n v="2008"/>
    <x v="1"/>
    <n v="3000"/>
  </r>
  <r>
    <n v="2009"/>
    <x v="0"/>
    <n v="186"/>
  </r>
  <r>
    <n v="2009"/>
    <x v="1"/>
    <n v="4400"/>
  </r>
  <r>
    <n v="2010"/>
    <x v="0"/>
    <n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CB6D2-E0C9-44BF-B73B-270A51328F04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6" firstHeaderRow="1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a de VENTA UNID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1246-93CB-4F0A-B41E-2FA7CB8E0C7A}">
  <dimension ref="F2:K44"/>
  <sheetViews>
    <sheetView topLeftCell="A24" workbookViewId="0">
      <selection activeCell="I46" sqref="I46"/>
    </sheetView>
  </sheetViews>
  <sheetFormatPr baseColWidth="10" defaultRowHeight="14.4" x14ac:dyDescent="0.3"/>
  <cols>
    <col min="7" max="7" width="25.44140625" bestFit="1" customWidth="1"/>
    <col min="8" max="8" width="13.33203125" bestFit="1" customWidth="1"/>
    <col min="9" max="9" width="13.6640625" bestFit="1" customWidth="1"/>
    <col min="10" max="10" width="20.33203125" bestFit="1" customWidth="1"/>
    <col min="11" max="11" width="13.33203125" bestFit="1" customWidth="1"/>
  </cols>
  <sheetData>
    <row r="2" spans="6:11" x14ac:dyDescent="0.3">
      <c r="G2" s="2" t="s">
        <v>1</v>
      </c>
      <c r="H2" s="3">
        <v>0.12</v>
      </c>
    </row>
    <row r="3" spans="6:11" x14ac:dyDescent="0.3">
      <c r="G3" s="2" t="s">
        <v>2</v>
      </c>
      <c r="H3" s="2">
        <v>12</v>
      </c>
    </row>
    <row r="4" spans="6:11" x14ac:dyDescent="0.3">
      <c r="G4" s="2" t="s">
        <v>0</v>
      </c>
      <c r="H4" s="2">
        <f>(1+H2/H3)^H3 -1</f>
        <v>0.12682503013196977</v>
      </c>
    </row>
    <row r="5" spans="6:11" x14ac:dyDescent="0.3">
      <c r="G5" s="2" t="s">
        <v>4</v>
      </c>
      <c r="H5" s="5">
        <v>8500000</v>
      </c>
      <c r="I5" s="2" t="s">
        <v>5</v>
      </c>
      <c r="J5" s="2">
        <v>6</v>
      </c>
    </row>
    <row r="6" spans="6:11" x14ac:dyDescent="0.3">
      <c r="G6" s="2" t="s">
        <v>3</v>
      </c>
      <c r="H6" s="6">
        <f>-PMT(H4,J5,H5)</f>
        <v>2107535.6902545234</v>
      </c>
    </row>
    <row r="7" spans="6:11" x14ac:dyDescent="0.3">
      <c r="H7" s="4"/>
    </row>
    <row r="8" spans="6:11" x14ac:dyDescent="0.3">
      <c r="G8" s="2" t="s">
        <v>10</v>
      </c>
      <c r="H8" s="2"/>
      <c r="I8" s="2"/>
      <c r="J8" s="2" t="s">
        <v>9</v>
      </c>
    </row>
    <row r="9" spans="6:11" x14ac:dyDescent="0.3">
      <c r="G9" s="2" t="s">
        <v>6</v>
      </c>
      <c r="H9" s="2" t="s">
        <v>7</v>
      </c>
      <c r="I9" s="2" t="s">
        <v>8</v>
      </c>
      <c r="J9" s="9">
        <f>H5</f>
        <v>8500000</v>
      </c>
    </row>
    <row r="10" spans="6:11" x14ac:dyDescent="0.3">
      <c r="F10">
        <v>1</v>
      </c>
      <c r="G10" s="9">
        <f>$H$4*J9</f>
        <v>1078012.756121743</v>
      </c>
      <c r="H10" s="6">
        <f>$H$6</f>
        <v>2107535.6902545234</v>
      </c>
      <c r="I10" s="6">
        <f>H10-G10</f>
        <v>1029522.9341327804</v>
      </c>
      <c r="J10" s="10">
        <f>J9-I10</f>
        <v>7470477.0658672191</v>
      </c>
    </row>
    <row r="11" spans="6:11" x14ac:dyDescent="0.3">
      <c r="F11">
        <v>2</v>
      </c>
      <c r="G11" s="9">
        <f t="shared" ref="G11:G15" si="0">$H$4*J10</f>
        <v>947443.47897879919</v>
      </c>
      <c r="H11" s="6">
        <f t="shared" ref="H11:H15" si="1">$H$6</f>
        <v>2107535.6902545234</v>
      </c>
      <c r="I11" s="6">
        <f t="shared" ref="I11:I15" si="2">H11-G11</f>
        <v>1160092.2112757242</v>
      </c>
      <c r="J11" s="10">
        <f t="shared" ref="J11:J15" si="3">J10-I11</f>
        <v>6310384.8545914944</v>
      </c>
    </row>
    <row r="12" spans="6:11" x14ac:dyDescent="0.3">
      <c r="F12">
        <v>3</v>
      </c>
      <c r="G12" s="9">
        <f t="shared" si="0"/>
        <v>800314.74932789197</v>
      </c>
      <c r="H12" s="6">
        <f t="shared" si="1"/>
        <v>2107535.6902545234</v>
      </c>
      <c r="I12" s="6">
        <f t="shared" si="2"/>
        <v>1307220.9409266314</v>
      </c>
      <c r="J12" s="10">
        <f t="shared" si="3"/>
        <v>5003163.9136648625</v>
      </c>
    </row>
    <row r="13" spans="6:11" ht="21" x14ac:dyDescent="0.4">
      <c r="F13">
        <v>4</v>
      </c>
      <c r="G13" s="9">
        <f t="shared" si="0"/>
        <v>634526.41410573001</v>
      </c>
      <c r="H13" s="6">
        <f t="shared" si="1"/>
        <v>2107535.6902545234</v>
      </c>
      <c r="I13" s="6">
        <f t="shared" si="2"/>
        <v>1473009.2761487933</v>
      </c>
      <c r="J13" s="11">
        <f t="shared" si="3"/>
        <v>3530154.6375160692</v>
      </c>
      <c r="K13" s="8">
        <f>1.1*J13</f>
        <v>3883170.1012676763</v>
      </c>
    </row>
    <row r="14" spans="6:11" x14ac:dyDescent="0.3">
      <c r="F14">
        <v>5</v>
      </c>
      <c r="G14" s="9">
        <f t="shared" si="0"/>
        <v>447711.96827348834</v>
      </c>
      <c r="H14" s="6">
        <f t="shared" si="1"/>
        <v>2107535.6902545234</v>
      </c>
      <c r="I14" s="6">
        <f t="shared" si="2"/>
        <v>1659823.7219810351</v>
      </c>
      <c r="J14" s="10">
        <f t="shared" si="3"/>
        <v>1870330.9155350341</v>
      </c>
    </row>
    <row r="15" spans="6:11" x14ac:dyDescent="0.3">
      <c r="F15">
        <v>6</v>
      </c>
      <c r="G15" s="9">
        <f t="shared" si="0"/>
        <v>237204.77471948531</v>
      </c>
      <c r="H15" s="6">
        <f t="shared" si="1"/>
        <v>2107535.6902545234</v>
      </c>
      <c r="I15" s="6">
        <f t="shared" si="2"/>
        <v>1870330.9155350381</v>
      </c>
      <c r="J15" s="10">
        <f t="shared" si="3"/>
        <v>-3.9581209421157837E-9</v>
      </c>
    </row>
    <row r="18" spans="7:10" x14ac:dyDescent="0.3">
      <c r="G18" s="15" t="s">
        <v>11</v>
      </c>
      <c r="H18" s="15"/>
      <c r="I18" s="15"/>
      <c r="J18" s="15"/>
    </row>
    <row r="19" spans="7:10" x14ac:dyDescent="0.3">
      <c r="G19" s="2" t="s">
        <v>12</v>
      </c>
      <c r="H19" s="2"/>
      <c r="I19" s="2" t="s">
        <v>13</v>
      </c>
      <c r="J19" s="2"/>
    </row>
    <row r="20" spans="7:10" x14ac:dyDescent="0.3">
      <c r="G20" s="6">
        <f>-FV(8%,3,,3650000)</f>
        <v>4597948.8000000007</v>
      </c>
      <c r="H20" s="2"/>
      <c r="I20" s="6">
        <f>0.5*G20</f>
        <v>2298974.4000000004</v>
      </c>
      <c r="J20" s="2"/>
    </row>
    <row r="22" spans="7:10" x14ac:dyDescent="0.3">
      <c r="G22" s="16" t="s">
        <v>14</v>
      </c>
      <c r="H22" s="17"/>
    </row>
    <row r="23" spans="7:10" x14ac:dyDescent="0.3">
      <c r="G23" s="18">
        <f>K13-I20</f>
        <v>1584195.701267676</v>
      </c>
      <c r="H23" s="19"/>
    </row>
    <row r="24" spans="7:10" x14ac:dyDescent="0.3">
      <c r="G24" s="2" t="s">
        <v>15</v>
      </c>
      <c r="H24" s="3">
        <v>0.08</v>
      </c>
    </row>
    <row r="25" spans="7:10" x14ac:dyDescent="0.3">
      <c r="G25" s="2" t="s">
        <v>16</v>
      </c>
      <c r="H25" s="2">
        <v>3</v>
      </c>
    </row>
    <row r="26" spans="7:10" x14ac:dyDescent="0.3">
      <c r="G26" s="2" t="s">
        <v>3</v>
      </c>
      <c r="H26" s="6">
        <f>-PMT(H24,H25,G23)</f>
        <v>614721.02489998355</v>
      </c>
    </row>
    <row r="27" spans="7:10" x14ac:dyDescent="0.3">
      <c r="G27" s="2" t="s">
        <v>17</v>
      </c>
      <c r="H27" s="2"/>
      <c r="I27" s="2"/>
      <c r="J27" s="2" t="s">
        <v>9</v>
      </c>
    </row>
    <row r="28" spans="7:10" x14ac:dyDescent="0.3">
      <c r="G28" s="2" t="s">
        <v>6</v>
      </c>
      <c r="H28" s="2" t="s">
        <v>7</v>
      </c>
      <c r="I28" s="2" t="s">
        <v>8</v>
      </c>
      <c r="J28" s="9">
        <f>G23</f>
        <v>1584195.701267676</v>
      </c>
    </row>
    <row r="29" spans="7:10" x14ac:dyDescent="0.3">
      <c r="G29" s="9">
        <f>$H$24*J28</f>
        <v>126735.65610141408</v>
      </c>
      <c r="H29" s="6">
        <f>$H$26</f>
        <v>614721.02489998355</v>
      </c>
      <c r="I29" s="6">
        <f>H29-G29</f>
        <v>487985.36879856949</v>
      </c>
      <c r="J29" s="10">
        <f>J28-I29</f>
        <v>1096210.3324691064</v>
      </c>
    </row>
    <row r="30" spans="7:10" x14ac:dyDescent="0.3">
      <c r="G30" s="9">
        <f>$H$24*J29</f>
        <v>87696.826597528518</v>
      </c>
      <c r="H30" s="6">
        <f t="shared" ref="H30:H31" si="4">$H$26</f>
        <v>614721.02489998355</v>
      </c>
      <c r="I30" s="6">
        <f>H30-G30</f>
        <v>527024.19830245501</v>
      </c>
      <c r="J30" s="10">
        <f t="shared" ref="J30:J31" si="5">J29-I30</f>
        <v>569186.13416665141</v>
      </c>
    </row>
    <row r="31" spans="7:10" x14ac:dyDescent="0.3">
      <c r="G31" s="9">
        <f>$H$24*J30</f>
        <v>45534.890733332111</v>
      </c>
      <c r="H31" s="6">
        <f t="shared" si="4"/>
        <v>614721.02489998355</v>
      </c>
      <c r="I31" s="6">
        <f t="shared" ref="I31" si="6">H31-G31</f>
        <v>569186.13416665141</v>
      </c>
      <c r="J31" s="10">
        <f t="shared" si="5"/>
        <v>0</v>
      </c>
    </row>
    <row r="33" spans="7:9" x14ac:dyDescent="0.3">
      <c r="G33" t="s">
        <v>18</v>
      </c>
    </row>
    <row r="34" spans="7:9" x14ac:dyDescent="0.3">
      <c r="H34" t="s">
        <v>20</v>
      </c>
      <c r="I34" s="1">
        <v>1.03</v>
      </c>
    </row>
    <row r="35" spans="7:9" x14ac:dyDescent="0.3">
      <c r="G35" s="2" t="s">
        <v>19</v>
      </c>
      <c r="H35" s="2" t="s">
        <v>7</v>
      </c>
      <c r="I35" s="2" t="s">
        <v>21</v>
      </c>
    </row>
    <row r="36" spans="7:9" x14ac:dyDescent="0.3">
      <c r="G36" s="2">
        <v>1</v>
      </c>
      <c r="H36" s="5">
        <v>2107535.6902545234</v>
      </c>
      <c r="I36" s="9">
        <f>H36/($I$34^G36)</f>
        <v>2046151.1555869158</v>
      </c>
    </row>
    <row r="37" spans="7:9" x14ac:dyDescent="0.3">
      <c r="G37" s="2">
        <v>2</v>
      </c>
      <c r="H37" s="5">
        <v>2107535.6902545234</v>
      </c>
      <c r="I37" s="9">
        <f t="shared" ref="I37:I42" si="7">H37/($I$34^G37)</f>
        <v>1986554.519987297</v>
      </c>
    </row>
    <row r="38" spans="7:9" x14ac:dyDescent="0.3">
      <c r="G38" s="2">
        <v>3</v>
      </c>
      <c r="H38" s="5">
        <v>2107535.6902545234</v>
      </c>
      <c r="I38" s="9">
        <f t="shared" si="7"/>
        <v>1928693.7087255311</v>
      </c>
    </row>
    <row r="39" spans="7:9" x14ac:dyDescent="0.3">
      <c r="G39" s="2">
        <v>4</v>
      </c>
      <c r="H39" s="5">
        <v>2107535.6902545234</v>
      </c>
      <c r="I39" s="9">
        <f t="shared" si="7"/>
        <v>1872518.1638111954</v>
      </c>
    </row>
    <row r="40" spans="7:9" x14ac:dyDescent="0.3">
      <c r="G40" s="2">
        <v>5</v>
      </c>
      <c r="H40" s="5">
        <v>614721.02489998355</v>
      </c>
      <c r="I40" s="9">
        <f t="shared" si="7"/>
        <v>530263.75602436229</v>
      </c>
    </row>
    <row r="41" spans="7:9" x14ac:dyDescent="0.3">
      <c r="G41" s="2">
        <v>6</v>
      </c>
      <c r="H41" s="5">
        <v>614721.02489998355</v>
      </c>
      <c r="I41" s="9">
        <f t="shared" si="7"/>
        <v>514819.18060617696</v>
      </c>
    </row>
    <row r="42" spans="7:9" x14ac:dyDescent="0.3">
      <c r="G42" s="2">
        <v>7</v>
      </c>
      <c r="H42" s="5">
        <v>614721.02489998355</v>
      </c>
      <c r="I42" s="9">
        <f t="shared" si="7"/>
        <v>499824.44719046302</v>
      </c>
    </row>
    <row r="44" spans="7:9" x14ac:dyDescent="0.3">
      <c r="G44" s="20" t="s">
        <v>22</v>
      </c>
      <c r="H44" s="20"/>
      <c r="I44" s="7">
        <f>SUM(I36:I42)</f>
        <v>9378824.9319319427</v>
      </c>
    </row>
  </sheetData>
  <mergeCells count="4">
    <mergeCell ref="G18:J18"/>
    <mergeCell ref="G22:H22"/>
    <mergeCell ref="G23:H23"/>
    <mergeCell ref="G44:H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D520-EAF6-40A7-AC3A-61C23BF36621}">
  <dimension ref="B3:H24"/>
  <sheetViews>
    <sheetView topLeftCell="A37" zoomScaleNormal="205" workbookViewId="0">
      <selection activeCell="F15" sqref="F15"/>
    </sheetView>
  </sheetViews>
  <sheetFormatPr baseColWidth="10" defaultRowHeight="14.4" x14ac:dyDescent="0.3"/>
  <cols>
    <col min="2" max="2" width="7.33203125" bestFit="1" customWidth="1"/>
    <col min="3" max="3" width="15.44140625" bestFit="1" customWidth="1"/>
    <col min="4" max="4" width="16.109375" bestFit="1" customWidth="1"/>
    <col min="7" max="7" width="16.5546875" bestFit="1" customWidth="1"/>
    <col min="8" max="8" width="20.21875" bestFit="1" customWidth="1"/>
    <col min="9" max="9" width="12.33203125" bestFit="1" customWidth="1"/>
  </cols>
  <sheetData>
    <row r="3" spans="2:8" ht="15.6" x14ac:dyDescent="0.3">
      <c r="B3" s="12" t="s">
        <v>23</v>
      </c>
      <c r="C3" s="12" t="s">
        <v>24</v>
      </c>
      <c r="D3" s="12" t="s">
        <v>25</v>
      </c>
      <c r="E3" s="12"/>
      <c r="G3" s="13" t="s">
        <v>28</v>
      </c>
      <c r="H3" t="s">
        <v>27</v>
      </c>
    </row>
    <row r="4" spans="2:8" ht="15.6" x14ac:dyDescent="0.3">
      <c r="B4" s="12">
        <v>2000</v>
      </c>
      <c r="C4" s="12" t="s">
        <v>24</v>
      </c>
      <c r="D4" s="12">
        <v>100</v>
      </c>
      <c r="E4" s="12"/>
      <c r="G4" s="14" t="s">
        <v>24</v>
      </c>
      <c r="H4">
        <v>1709</v>
      </c>
    </row>
    <row r="5" spans="2:8" ht="15.6" x14ac:dyDescent="0.3">
      <c r="B5" s="12">
        <v>2000</v>
      </c>
      <c r="C5" s="12" t="s">
        <v>26</v>
      </c>
      <c r="D5" s="12">
        <v>95</v>
      </c>
      <c r="E5" s="12"/>
      <c r="G5" s="14" t="s">
        <v>26</v>
      </c>
      <c r="H5">
        <v>12787</v>
      </c>
    </row>
    <row r="6" spans="2:8" ht="15.6" x14ac:dyDescent="0.3">
      <c r="B6" s="12">
        <v>2001</v>
      </c>
      <c r="C6" s="12" t="s">
        <v>24</v>
      </c>
      <c r="D6" s="12">
        <v>117</v>
      </c>
      <c r="E6" s="12"/>
      <c r="G6" s="14" t="s">
        <v>29</v>
      </c>
      <c r="H6">
        <v>14496</v>
      </c>
    </row>
    <row r="7" spans="2:8" ht="15.6" x14ac:dyDescent="0.3">
      <c r="B7" s="12">
        <v>2001</v>
      </c>
      <c r="C7" s="12" t="s">
        <v>26</v>
      </c>
      <c r="D7" s="12">
        <v>152</v>
      </c>
      <c r="E7" s="12"/>
    </row>
    <row r="8" spans="2:8" ht="15.6" x14ac:dyDescent="0.3">
      <c r="B8" s="12">
        <v>2002</v>
      </c>
      <c r="C8" s="12" t="s">
        <v>24</v>
      </c>
      <c r="D8" s="12">
        <v>120</v>
      </c>
      <c r="E8" s="12"/>
    </row>
    <row r="9" spans="2:8" ht="15.6" x14ac:dyDescent="0.3">
      <c r="B9" s="12">
        <v>2002</v>
      </c>
      <c r="C9" s="12" t="s">
        <v>26</v>
      </c>
      <c r="D9" s="12">
        <v>220</v>
      </c>
      <c r="E9" s="12"/>
    </row>
    <row r="10" spans="2:8" ht="15.6" x14ac:dyDescent="0.3">
      <c r="B10" s="12">
        <v>2003</v>
      </c>
      <c r="C10" s="12" t="s">
        <v>24</v>
      </c>
      <c r="D10" s="12">
        <v>139</v>
      </c>
      <c r="E10" s="12"/>
    </row>
    <row r="11" spans="2:8" ht="15.6" x14ac:dyDescent="0.3">
      <c r="B11" s="12">
        <v>2003</v>
      </c>
      <c r="C11" s="12" t="s">
        <v>26</v>
      </c>
      <c r="D11" s="12">
        <v>350</v>
      </c>
      <c r="E11" s="12"/>
    </row>
    <row r="12" spans="2:8" ht="15.6" x14ac:dyDescent="0.3">
      <c r="B12" s="12">
        <v>2004</v>
      </c>
      <c r="C12" s="12" t="s">
        <v>24</v>
      </c>
      <c r="D12" s="12">
        <v>158</v>
      </c>
      <c r="E12" s="12"/>
    </row>
    <row r="13" spans="2:8" ht="15.6" x14ac:dyDescent="0.3">
      <c r="B13" s="12">
        <v>2004</v>
      </c>
      <c r="C13" s="12" t="s">
        <v>26</v>
      </c>
      <c r="D13" s="12">
        <v>570</v>
      </c>
      <c r="E13" s="12"/>
    </row>
    <row r="14" spans="2:8" ht="15.6" x14ac:dyDescent="0.3">
      <c r="B14" s="12">
        <v>2005</v>
      </c>
      <c r="C14" s="12" t="s">
        <v>24</v>
      </c>
      <c r="D14" s="12">
        <v>165</v>
      </c>
      <c r="E14" s="12"/>
    </row>
    <row r="15" spans="2:8" ht="15.6" x14ac:dyDescent="0.3">
      <c r="B15" s="12">
        <v>2005</v>
      </c>
      <c r="C15" s="12" t="s">
        <v>26</v>
      </c>
      <c r="D15" s="12">
        <v>800</v>
      </c>
      <c r="E15" s="12"/>
    </row>
    <row r="16" spans="2:8" ht="15.6" x14ac:dyDescent="0.3">
      <c r="B16" s="12">
        <v>2006</v>
      </c>
      <c r="C16" s="12" t="s">
        <v>24</v>
      </c>
      <c r="D16" s="12">
        <v>171</v>
      </c>
      <c r="E16" s="12"/>
    </row>
    <row r="17" spans="2:5" ht="15.6" x14ac:dyDescent="0.3">
      <c r="B17" s="12">
        <v>2006</v>
      </c>
      <c r="C17" s="12" t="s">
        <v>26</v>
      </c>
      <c r="D17" s="12">
        <v>1300</v>
      </c>
      <c r="E17" s="12"/>
    </row>
    <row r="18" spans="2:5" ht="15.6" x14ac:dyDescent="0.3">
      <c r="B18" s="12">
        <v>2007</v>
      </c>
      <c r="C18" s="12" t="s">
        <v>24</v>
      </c>
      <c r="D18" s="12">
        <v>175</v>
      </c>
      <c r="E18" s="12"/>
    </row>
    <row r="19" spans="2:5" ht="15.6" x14ac:dyDescent="0.3">
      <c r="B19" s="12">
        <v>2007</v>
      </c>
      <c r="C19" s="12" t="s">
        <v>26</v>
      </c>
      <c r="D19" s="12">
        <v>1900</v>
      </c>
      <c r="E19" s="12"/>
    </row>
    <row r="20" spans="2:5" ht="15.6" x14ac:dyDescent="0.3">
      <c r="B20" s="12">
        <v>2008</v>
      </c>
      <c r="C20" s="12" t="s">
        <v>24</v>
      </c>
      <c r="D20" s="12">
        <v>180</v>
      </c>
      <c r="E20" s="12"/>
    </row>
    <row r="21" spans="2:5" ht="15.6" x14ac:dyDescent="0.3">
      <c r="B21" s="12">
        <v>2008</v>
      </c>
      <c r="C21" s="12" t="s">
        <v>26</v>
      </c>
      <c r="D21" s="12">
        <v>3000</v>
      </c>
      <c r="E21" s="12"/>
    </row>
    <row r="22" spans="2:5" ht="15.6" x14ac:dyDescent="0.3">
      <c r="B22" s="12">
        <v>2009</v>
      </c>
      <c r="C22" s="12" t="s">
        <v>24</v>
      </c>
      <c r="D22" s="12">
        <v>186</v>
      </c>
      <c r="E22" s="12"/>
    </row>
    <row r="23" spans="2:5" ht="15.6" x14ac:dyDescent="0.3">
      <c r="B23" s="12">
        <v>2009</v>
      </c>
      <c r="C23" s="12" t="s">
        <v>26</v>
      </c>
      <c r="D23" s="12">
        <v>4400</v>
      </c>
      <c r="E23" s="12"/>
    </row>
    <row r="24" spans="2:5" ht="15.6" x14ac:dyDescent="0.3">
      <c r="B24" s="12">
        <v>2010</v>
      </c>
      <c r="C24" s="12" t="s">
        <v>24</v>
      </c>
      <c r="D24" s="12">
        <v>198</v>
      </c>
      <c r="E24" s="12"/>
    </row>
  </sheetData>
  <autoFilter ref="B3:E24" xr:uid="{D5C1D520-EAF6-40A7-AC3A-61C23BF36621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A2-8272-4B58-BB60-2DE0A7F360FB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Aprovación de credito</vt:lpstr>
      <vt:lpstr>Tabla dinámica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2024-09-23T19:15:46Z</dcterms:created>
  <dcterms:modified xsi:type="dcterms:W3CDTF">2024-09-23T20:18:08Z</dcterms:modified>
</cp:coreProperties>
</file>