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Стирол и ММА" sheetId="1" r:id="rId1"/>
  </sheets>
  <calcPr calcId="145621"/>
</workbook>
</file>

<file path=xl/calcChain.xml><?xml version="1.0" encoding="utf-8"?>
<calcChain xmlns="http://schemas.openxmlformats.org/spreadsheetml/2006/main">
  <c r="V32" i="1" l="1"/>
  <c r="V33" i="1"/>
  <c r="V34" i="1"/>
  <c r="V35" i="1"/>
  <c r="V36" i="1"/>
  <c r="V37" i="1"/>
  <c r="V38" i="1"/>
  <c r="V31" i="1"/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<sst xmlns="http://schemas.openxmlformats.org/spreadsheetml/2006/main" count="41" uniqueCount="38">
  <si>
    <t>Стирол V1 (мл)</t>
  </si>
  <si>
    <t xml:space="preserve">  ММА   V2 (мл)</t>
  </si>
  <si>
    <t>стирол N1 (моль)</t>
  </si>
  <si>
    <t>ММА N2 (моль)</t>
  </si>
  <si>
    <t>стирол f1 (мол.доля)</t>
  </si>
  <si>
    <t>ММА f2 (мол.доля)</t>
  </si>
  <si>
    <t>r1*f1+f2</t>
  </si>
  <si>
    <t>r2*f2+f1</t>
  </si>
  <si>
    <t>f1/f2</t>
  </si>
  <si>
    <t>(r1*f1+f2)/ (r2*f2+f1)* f1/f2</t>
  </si>
  <si>
    <t>F1</t>
  </si>
  <si>
    <t>метилметакрилат</t>
  </si>
  <si>
    <t>стирол</t>
  </si>
  <si>
    <t>Коэфф</t>
  </si>
  <si>
    <t>Исходное количество ММА (мл)</t>
  </si>
  <si>
    <t>Плотность</t>
  </si>
  <si>
    <t>Молекулярная масса, г/моль</t>
  </si>
  <si>
    <t>масса, r</t>
  </si>
  <si>
    <t xml:space="preserve"> - данные, которые считываются программой</t>
  </si>
  <si>
    <t>Имя первого мономера:</t>
  </si>
  <si>
    <t>Имя второго мономера:</t>
  </si>
  <si>
    <t>ММА</t>
  </si>
  <si>
    <r>
      <t>l</t>
    </r>
    <r>
      <rPr>
        <b/>
        <sz val="10"/>
        <rFont val="Times New Roman"/>
        <family val="1"/>
        <charset val="204"/>
      </rPr>
      <t>min</t>
    </r>
  </si>
  <si>
    <r>
      <t>l</t>
    </r>
    <r>
      <rPr>
        <b/>
        <sz val="10"/>
        <rFont val="Times New Roman"/>
        <family val="1"/>
        <charset val="204"/>
      </rPr>
      <t>max</t>
    </r>
  </si>
  <si>
    <r>
      <t>l</t>
    </r>
    <r>
      <rPr>
        <b/>
        <sz val="10"/>
        <rFont val="Times New Roman"/>
        <family val="1"/>
        <charset val="204"/>
      </rPr>
      <t>a</t>
    </r>
  </si>
  <si>
    <t>W</t>
  </si>
  <si>
    <t>Константы, необходимые для вычисления кривой</t>
  </si>
  <si>
    <t>Signal Factor</t>
  </si>
  <si>
    <t>Cтирол</t>
  </si>
  <si>
    <t xml:space="preserve"> - данные, которые не считываются программой</t>
  </si>
  <si>
    <t>Константы, необходимые для вычисления градуировочной кривой</t>
  </si>
  <si>
    <t>a</t>
  </si>
  <si>
    <t>b</t>
  </si>
  <si>
    <t>Данные для градуировочной кривой</t>
  </si>
  <si>
    <t>F</t>
  </si>
  <si>
    <t>A</t>
  </si>
  <si>
    <t>y=a + bx</t>
  </si>
  <si>
    <t xml:space="preserve"> - уравнение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</si>
</sst>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b/>
      <sz val="10"/>
      <name val="Symbol"/>
      <family val="1"/>
      <charset val="2"/>
    </font>
    <font>
      <b/>
      <sz val="10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7" xfId="0" applyFont="1" applyBorder="1" applyAlignment="1">
      <alignment wrapText="1"/>
    </xf>
    <xf numFmtId="0" fontId="1" fillId="0" borderId="9" xfId="0" applyFont="1" applyBorder="1"/>
    <xf numFmtId="16" fontId="1" fillId="0" borderId="9" xfId="0" applyNumberFormat="1" applyFont="1" applyBorder="1"/>
    <xf numFmtId="0" fontId="1" fillId="0" borderId="10" xfId="0" applyFont="1" applyBorder="1"/>
    <xf numFmtId="0" fontId="0" fillId="0" borderId="8" xfId="0" applyBorder="1"/>
    <xf numFmtId="0" fontId="1" fillId="0" borderId="13" xfId="0" applyFont="1" applyBorder="1" applyAlignment="1">
      <alignment horizontal="center" wrapText="1"/>
    </xf>
    <xf numFmtId="0" fontId="0" fillId="2" borderId="0" xfId="0" applyFill="1"/>
    <xf numFmtId="2" fontId="0" fillId="2" borderId="9" xfId="0" applyNumberFormat="1" applyFill="1" applyBorder="1"/>
    <xf numFmtId="2" fontId="0" fillId="2" borderId="10" xfId="0" applyNumberFormat="1" applyFill="1" applyBorder="1"/>
    <xf numFmtId="164" fontId="0" fillId="2" borderId="3" xfId="0" applyNumberFormat="1" applyFill="1" applyBorder="1"/>
    <xf numFmtId="164" fontId="0" fillId="2" borderId="15" xfId="0" applyNumberFormat="1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0" xfId="0" applyFill="1"/>
    <xf numFmtId="165" fontId="0" fillId="3" borderId="3" xfId="0" applyNumberFormat="1" applyFill="1" applyBorder="1"/>
    <xf numFmtId="0" fontId="0" fillId="3" borderId="2" xfId="0" applyFill="1" applyBorder="1"/>
    <xf numFmtId="0" fontId="0" fillId="3" borderId="3" xfId="0" applyFill="1" applyBorder="1"/>
    <xf numFmtId="165" fontId="0" fillId="3" borderId="15" xfId="0" applyNumberFormat="1" applyFill="1" applyBorder="1"/>
    <xf numFmtId="0" fontId="0" fillId="3" borderId="15" xfId="0" applyFill="1" applyBorder="1"/>
    <xf numFmtId="0" fontId="0" fillId="3" borderId="4" xfId="0" applyFill="1" applyBorder="1"/>
    <xf numFmtId="164" fontId="0" fillId="3" borderId="1" xfId="0" applyNumberFormat="1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/>
    <xf numFmtId="0" fontId="0" fillId="0" borderId="0" xfId="0" applyAlignment="1"/>
    <xf numFmtId="0" fontId="4" fillId="0" borderId="0" xfId="0" applyFont="1" applyFill="1" applyAlignment="1"/>
    <xf numFmtId="0" fontId="5" fillId="0" borderId="1" xfId="0" applyFont="1" applyBorder="1" applyAlignment="1">
      <alignment horizontal="center"/>
    </xf>
    <xf numFmtId="0" fontId="1" fillId="4" borderId="14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1" xfId="0" applyFont="1" applyFill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5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0" borderId="22" xfId="0" applyBorder="1"/>
    <xf numFmtId="0" fontId="0" fillId="2" borderId="16" xfId="0" applyFill="1" applyBorder="1"/>
    <xf numFmtId="0" fontId="0" fillId="2" borderId="18" xfId="0" applyFill="1" applyBorder="1"/>
    <xf numFmtId="0" fontId="0" fillId="2" borderId="19" xfId="0" applyFill="1" applyBorder="1"/>
    <xf numFmtId="0" fontId="0" fillId="4" borderId="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B1" zoomScaleNormal="100" workbookViewId="0">
      <selection activeCell="N32" sqref="N32:O33"/>
    </sheetView>
  </sheetViews>
  <sheetFormatPr defaultRowHeight="15" x14ac:dyDescent="0.25"/>
  <cols>
    <col min="10" max="10" width="13.28515625" customWidth="1"/>
    <col min="15" max="15" width="30.42578125" customWidth="1"/>
    <col min="18" max="18" width="31.140625" customWidth="1"/>
  </cols>
  <sheetData>
    <row r="1" spans="1:21" ht="51.75" x14ac:dyDescent="0.25">
      <c r="A1" s="6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2" t="s">
        <v>27</v>
      </c>
      <c r="O1" s="49" t="s">
        <v>11</v>
      </c>
      <c r="P1" s="50"/>
      <c r="R1" s="49" t="s">
        <v>12</v>
      </c>
      <c r="S1" s="50"/>
      <c r="U1" s="33" t="s">
        <v>13</v>
      </c>
    </row>
    <row r="2" spans="1:21" ht="26.25" x14ac:dyDescent="0.25">
      <c r="A2" s="8">
        <v>1</v>
      </c>
      <c r="B2" s="10">
        <f>$P$2-A2</f>
        <v>5.5</v>
      </c>
      <c r="C2" s="15">
        <f>$S$3/$S$4*A2</f>
        <v>8.6989918386941902E-3</v>
      </c>
      <c r="D2" s="15">
        <f>$P$3/$P$4*B2</f>
        <v>5.1802836596084693E-2</v>
      </c>
      <c r="E2" s="15">
        <f>C2/(C2+D2)</f>
        <v>0.14378064372173022</v>
      </c>
      <c r="F2" s="15">
        <f>D2/(C2+D2)</f>
        <v>0.85621935627826973</v>
      </c>
      <c r="G2" s="15">
        <f>$S$5*E2+F2</f>
        <v>0.93098529101356942</v>
      </c>
      <c r="H2" s="15">
        <f>$P$5*F2+E2</f>
        <v>0.53764154760973426</v>
      </c>
      <c r="I2" s="15">
        <f>E2/F2</f>
        <v>0.16792500971561986</v>
      </c>
      <c r="J2" s="15">
        <f>I2*G2/H2</f>
        <v>0.2907805669662169</v>
      </c>
      <c r="K2" s="16">
        <v>0.2253</v>
      </c>
      <c r="L2" s="12">
        <f>K2*$U$2</f>
        <v>0.31541999999999998</v>
      </c>
      <c r="O2" s="1" t="s">
        <v>14</v>
      </c>
      <c r="P2" s="21">
        <v>6.5</v>
      </c>
      <c r="R2" s="1"/>
      <c r="S2" s="5"/>
      <c r="U2" s="20">
        <v>1.4</v>
      </c>
    </row>
    <row r="3" spans="1:21" x14ac:dyDescent="0.25">
      <c r="A3" s="8">
        <v>1.3</v>
      </c>
      <c r="B3" s="10">
        <f t="shared" ref="B3:B13" si="0">$P$2-A3</f>
        <v>5.2</v>
      </c>
      <c r="C3" s="15">
        <f t="shared" ref="C3:C13" si="1">$S$3/$S$4*A3</f>
        <v>1.1308689390302447E-2</v>
      </c>
      <c r="D3" s="15">
        <f t="shared" ref="D3:D13" si="2">$P$3/$P$4*B3</f>
        <v>4.897722732720735E-2</v>
      </c>
      <c r="E3" s="15">
        <f t="shared" ref="E3:E13" si="3">C3/(C3+D3)</f>
        <v>0.18758426521559196</v>
      </c>
      <c r="F3" s="15">
        <f t="shared" ref="F3:F13" si="4">D3/(C3+D3)</f>
        <v>0.81241573478440798</v>
      </c>
      <c r="G3" s="15">
        <f t="shared" ref="G3:G13" si="5">$S$5*E3+F3</f>
        <v>0.90995955269651585</v>
      </c>
      <c r="H3" s="15">
        <f t="shared" ref="H3:H13" si="6">$P$5*F3+E3</f>
        <v>0.56129550321641963</v>
      </c>
      <c r="I3" s="15">
        <f t="shared" ref="I3:I13" si="7">E3/F3</f>
        <v>0.23089688835897729</v>
      </c>
      <c r="J3" s="15">
        <f t="shared" ref="J3:J13" si="8">I3*G3/H3</f>
        <v>0.37432480404023671</v>
      </c>
      <c r="K3" s="17">
        <v>0.27229999999999999</v>
      </c>
      <c r="L3" s="12">
        <f t="shared" ref="L3:L13" si="9">K3*$U$2</f>
        <v>0.38121999999999995</v>
      </c>
      <c r="O3" s="2" t="s">
        <v>15</v>
      </c>
      <c r="P3" s="21">
        <v>0.94299999999999995</v>
      </c>
      <c r="R3" s="2" t="s">
        <v>15</v>
      </c>
      <c r="S3" s="22">
        <v>0.90600000000000003</v>
      </c>
    </row>
    <row r="4" spans="1:21" x14ac:dyDescent="0.25">
      <c r="A4" s="8">
        <v>1.6</v>
      </c>
      <c r="B4" s="10">
        <f t="shared" si="0"/>
        <v>4.9000000000000004</v>
      </c>
      <c r="C4" s="15">
        <f t="shared" si="1"/>
        <v>1.3918386941910705E-2</v>
      </c>
      <c r="D4" s="15">
        <f t="shared" si="2"/>
        <v>4.6151618058330006E-2</v>
      </c>
      <c r="E4" s="15">
        <f t="shared" si="3"/>
        <v>0.23170277648312051</v>
      </c>
      <c r="F4" s="15">
        <f t="shared" si="4"/>
        <v>0.76829722351687946</v>
      </c>
      <c r="G4" s="15">
        <f t="shared" si="5"/>
        <v>0.88878266728810207</v>
      </c>
      <c r="H4" s="15">
        <f t="shared" si="6"/>
        <v>0.58511949930088503</v>
      </c>
      <c r="I4" s="15">
        <f t="shared" si="7"/>
        <v>0.30157960928519484</v>
      </c>
      <c r="J4" s="15">
        <f t="shared" si="8"/>
        <v>0.45809228689260623</v>
      </c>
      <c r="K4" s="17">
        <v>0.31380000000000002</v>
      </c>
      <c r="L4" s="12">
        <f t="shared" si="9"/>
        <v>0.43931999999999999</v>
      </c>
      <c r="O4" s="3" t="s">
        <v>16</v>
      </c>
      <c r="P4" s="21">
        <v>100.12</v>
      </c>
      <c r="R4" s="3" t="s">
        <v>16</v>
      </c>
      <c r="S4" s="22">
        <v>104.15</v>
      </c>
    </row>
    <row r="5" spans="1:21" ht="15.75" thickBot="1" x14ac:dyDescent="0.3">
      <c r="A5" s="8">
        <v>2.2000000000000002</v>
      </c>
      <c r="B5" s="10">
        <f t="shared" si="0"/>
        <v>4.3</v>
      </c>
      <c r="C5" s="15">
        <f t="shared" si="1"/>
        <v>1.913778204512722E-2</v>
      </c>
      <c r="D5" s="15">
        <f t="shared" si="2"/>
        <v>4.0500399520575305E-2</v>
      </c>
      <c r="E5" s="15">
        <f t="shared" si="3"/>
        <v>0.32089814851318699</v>
      </c>
      <c r="F5" s="15">
        <f t="shared" si="4"/>
        <v>0.67910185148681301</v>
      </c>
      <c r="G5" s="15">
        <f t="shared" si="5"/>
        <v>0.84596888871367026</v>
      </c>
      <c r="H5" s="15">
        <f t="shared" si="6"/>
        <v>0.63328500019712097</v>
      </c>
      <c r="I5" s="15">
        <f t="shared" si="7"/>
        <v>0.47253316687418612</v>
      </c>
      <c r="J5" s="15">
        <f t="shared" si="8"/>
        <v>0.63122979059424733</v>
      </c>
      <c r="K5" s="17">
        <v>0.38669999999999999</v>
      </c>
      <c r="L5" s="12">
        <f t="shared" si="9"/>
        <v>0.54137999999999997</v>
      </c>
      <c r="O5" s="4" t="s">
        <v>17</v>
      </c>
      <c r="P5" s="21">
        <v>0.46</v>
      </c>
      <c r="R5" s="4" t="s">
        <v>17</v>
      </c>
      <c r="S5" s="22">
        <v>0.52</v>
      </c>
    </row>
    <row r="6" spans="1:21" x14ac:dyDescent="0.25">
      <c r="A6" s="8">
        <v>2.2999999999999998</v>
      </c>
      <c r="B6" s="10">
        <f t="shared" si="0"/>
        <v>4.2</v>
      </c>
      <c r="C6" s="15">
        <f t="shared" si="1"/>
        <v>2.0007681228996637E-2</v>
      </c>
      <c r="D6" s="15">
        <f t="shared" si="2"/>
        <v>3.9558529764282861E-2</v>
      </c>
      <c r="E6" s="15">
        <f t="shared" si="3"/>
        <v>0.33588977535022307</v>
      </c>
      <c r="F6" s="15">
        <f t="shared" si="4"/>
        <v>0.66411022464977698</v>
      </c>
      <c r="G6" s="15">
        <f t="shared" si="5"/>
        <v>0.83877290783189296</v>
      </c>
      <c r="H6" s="15">
        <f t="shared" si="6"/>
        <v>0.64138047868912051</v>
      </c>
      <c r="I6" s="15">
        <f t="shared" si="7"/>
        <v>0.50577413640537883</v>
      </c>
      <c r="J6" s="15">
        <f t="shared" si="8"/>
        <v>0.66143210963632992</v>
      </c>
      <c r="K6" s="17">
        <v>0.3962</v>
      </c>
      <c r="L6" s="12">
        <f t="shared" si="9"/>
        <v>0.55467999999999995</v>
      </c>
    </row>
    <row r="7" spans="1:21" x14ac:dyDescent="0.25">
      <c r="A7" s="8">
        <v>2.6</v>
      </c>
      <c r="B7" s="10">
        <f t="shared" si="0"/>
        <v>3.9</v>
      </c>
      <c r="C7" s="15">
        <f t="shared" si="1"/>
        <v>2.2617378780604894E-2</v>
      </c>
      <c r="D7" s="15">
        <f t="shared" si="2"/>
        <v>3.6732920495405511E-2</v>
      </c>
      <c r="E7" s="15">
        <f t="shared" si="3"/>
        <v>0.38108280929506477</v>
      </c>
      <c r="F7" s="15">
        <f t="shared" si="4"/>
        <v>0.61891719070493523</v>
      </c>
      <c r="G7" s="15">
        <f t="shared" si="5"/>
        <v>0.81708025153836894</v>
      </c>
      <c r="H7" s="15">
        <f t="shared" si="6"/>
        <v>0.66578471701933495</v>
      </c>
      <c r="I7" s="15">
        <f t="shared" si="7"/>
        <v>0.61572503562393943</v>
      </c>
      <c r="J7" s="15">
        <f t="shared" si="8"/>
        <v>0.7556448114916241</v>
      </c>
      <c r="K7" s="17">
        <v>0.4304</v>
      </c>
      <c r="L7" s="12">
        <f t="shared" si="9"/>
        <v>0.60255999999999998</v>
      </c>
    </row>
    <row r="8" spans="1:21" x14ac:dyDescent="0.25">
      <c r="A8" s="8">
        <v>3</v>
      </c>
      <c r="B8" s="10">
        <f t="shared" si="0"/>
        <v>3.5</v>
      </c>
      <c r="C8" s="15">
        <f t="shared" si="1"/>
        <v>2.609697551608257E-2</v>
      </c>
      <c r="D8" s="15">
        <f t="shared" si="2"/>
        <v>3.2965441470235717E-2</v>
      </c>
      <c r="E8" s="15">
        <f t="shared" si="3"/>
        <v>0.44185417474750305</v>
      </c>
      <c r="F8" s="15">
        <f t="shared" si="4"/>
        <v>0.55814582525249701</v>
      </c>
      <c r="G8" s="15">
        <f t="shared" si="5"/>
        <v>0.78790999612119861</v>
      </c>
      <c r="H8" s="15">
        <f t="shared" si="6"/>
        <v>0.69860125436365172</v>
      </c>
      <c r="I8" s="15">
        <f t="shared" si="7"/>
        <v>0.79164647437363644</v>
      </c>
      <c r="J8" s="15">
        <f t="shared" si="8"/>
        <v>0.89285005810826379</v>
      </c>
      <c r="K8" s="17">
        <v>0.47149999999999997</v>
      </c>
      <c r="L8" s="12">
        <f t="shared" si="9"/>
        <v>0.66009999999999991</v>
      </c>
    </row>
    <row r="9" spans="1:21" x14ac:dyDescent="0.25">
      <c r="A9" s="8">
        <v>3.3</v>
      </c>
      <c r="B9" s="10">
        <f t="shared" si="0"/>
        <v>3.2</v>
      </c>
      <c r="C9" s="15">
        <f t="shared" si="1"/>
        <v>2.8706673067690827E-2</v>
      </c>
      <c r="D9" s="15">
        <f t="shared" si="2"/>
        <v>3.0139832201358369E-2</v>
      </c>
      <c r="E9" s="15">
        <f t="shared" si="3"/>
        <v>0.48782290361071518</v>
      </c>
      <c r="F9" s="15">
        <f t="shared" si="4"/>
        <v>0.51217709638928488</v>
      </c>
      <c r="G9" s="15">
        <f t="shared" si="5"/>
        <v>0.7658450062668567</v>
      </c>
      <c r="H9" s="15">
        <f t="shared" si="6"/>
        <v>0.72342436794978626</v>
      </c>
      <c r="I9" s="15">
        <f t="shared" si="7"/>
        <v>0.95244966448078128</v>
      </c>
      <c r="J9" s="15">
        <f t="shared" si="8"/>
        <v>1.0083000401692026</v>
      </c>
      <c r="K9" s="17">
        <v>0.50219999999999998</v>
      </c>
      <c r="L9" s="12">
        <f t="shared" si="9"/>
        <v>0.70307999999999993</v>
      </c>
    </row>
    <row r="10" spans="1:21" x14ac:dyDescent="0.25">
      <c r="A10" s="8">
        <v>3.6</v>
      </c>
      <c r="B10" s="10">
        <f t="shared" si="0"/>
        <v>2.9</v>
      </c>
      <c r="C10" s="15">
        <f t="shared" si="1"/>
        <v>3.1316370619299087E-2</v>
      </c>
      <c r="D10" s="15">
        <f t="shared" si="2"/>
        <v>2.7314222932481022E-2</v>
      </c>
      <c r="E10" s="15">
        <f t="shared" si="3"/>
        <v>0.53413019930698413</v>
      </c>
      <c r="F10" s="15">
        <f t="shared" si="4"/>
        <v>0.46586980069301587</v>
      </c>
      <c r="G10" s="15">
        <f t="shared" si="5"/>
        <v>0.74361750433264762</v>
      </c>
      <c r="H10" s="15">
        <f t="shared" si="6"/>
        <v>0.74843030762577145</v>
      </c>
      <c r="I10" s="15">
        <f t="shared" si="7"/>
        <v>1.1465224801273357</v>
      </c>
      <c r="J10" s="15">
        <f t="shared" si="8"/>
        <v>1.1391497333107325</v>
      </c>
      <c r="K10" s="17">
        <v>0.53249999999999997</v>
      </c>
      <c r="L10" s="12">
        <f t="shared" si="9"/>
        <v>0.74549999999999994</v>
      </c>
    </row>
    <row r="11" spans="1:21" x14ac:dyDescent="0.25">
      <c r="A11" s="8">
        <v>4</v>
      </c>
      <c r="B11" s="10">
        <f t="shared" si="0"/>
        <v>2.5</v>
      </c>
      <c r="C11" s="15">
        <f t="shared" si="1"/>
        <v>3.4795967354776761E-2</v>
      </c>
      <c r="D11" s="15">
        <f t="shared" si="2"/>
        <v>2.3546743907311225E-2</v>
      </c>
      <c r="E11" s="15">
        <f t="shared" si="3"/>
        <v>0.59640641653532023</v>
      </c>
      <c r="F11" s="15">
        <f t="shared" si="4"/>
        <v>0.40359358346467988</v>
      </c>
      <c r="G11" s="15">
        <f t="shared" si="5"/>
        <v>0.71372492006304644</v>
      </c>
      <c r="H11" s="15">
        <f t="shared" si="6"/>
        <v>0.78205946492907297</v>
      </c>
      <c r="I11" s="15">
        <f t="shared" si="7"/>
        <v>1.4777400854974549</v>
      </c>
      <c r="J11" s="15">
        <f t="shared" si="8"/>
        <v>1.3486185791399943</v>
      </c>
      <c r="K11" s="17">
        <v>0.57389999999999997</v>
      </c>
      <c r="L11" s="12">
        <f t="shared" si="9"/>
        <v>0.80345999999999995</v>
      </c>
    </row>
    <row r="12" spans="1:21" x14ac:dyDescent="0.25">
      <c r="A12" s="8">
        <v>4.3</v>
      </c>
      <c r="B12" s="10">
        <f t="shared" si="0"/>
        <v>2.2000000000000002</v>
      </c>
      <c r="C12" s="15">
        <f t="shared" si="1"/>
        <v>3.7405664906385014E-2</v>
      </c>
      <c r="D12" s="15">
        <f t="shared" si="2"/>
        <v>2.0721134638433881E-2</v>
      </c>
      <c r="E12" s="15">
        <f t="shared" si="3"/>
        <v>0.64351839769783359</v>
      </c>
      <c r="F12" s="15">
        <f t="shared" si="4"/>
        <v>0.35648160230216652</v>
      </c>
      <c r="G12" s="15">
        <f t="shared" si="5"/>
        <v>0.69111116910504</v>
      </c>
      <c r="H12" s="15">
        <f t="shared" si="6"/>
        <v>0.80749993475683013</v>
      </c>
      <c r="I12" s="15">
        <f t="shared" si="7"/>
        <v>1.8051938544429129</v>
      </c>
      <c r="J12" s="15">
        <f t="shared" si="8"/>
        <v>1.5450027690478676</v>
      </c>
      <c r="K12" s="17">
        <v>0.60719999999999996</v>
      </c>
      <c r="L12" s="12">
        <f t="shared" si="9"/>
        <v>0.85007999999999995</v>
      </c>
    </row>
    <row r="13" spans="1:21" ht="15.75" thickBot="1" x14ac:dyDescent="0.3">
      <c r="A13" s="9">
        <v>4.9000000000000004</v>
      </c>
      <c r="B13" s="11">
        <f t="shared" si="0"/>
        <v>1.5999999999999996</v>
      </c>
      <c r="C13" s="18">
        <f t="shared" si="1"/>
        <v>4.2625060009601534E-2</v>
      </c>
      <c r="D13" s="18">
        <f t="shared" si="2"/>
        <v>1.5069916100679181E-2</v>
      </c>
      <c r="E13" s="18">
        <f t="shared" si="3"/>
        <v>0.73880020208563946</v>
      </c>
      <c r="F13" s="18">
        <f t="shared" si="4"/>
        <v>0.26119979791436054</v>
      </c>
      <c r="G13" s="18">
        <f t="shared" si="5"/>
        <v>0.64537590299889303</v>
      </c>
      <c r="H13" s="18">
        <f t="shared" si="6"/>
        <v>0.85895210912624531</v>
      </c>
      <c r="I13" s="18">
        <f t="shared" si="7"/>
        <v>2.8284868823974723</v>
      </c>
      <c r="J13" s="18">
        <f t="shared" si="8"/>
        <v>2.1251909814910261</v>
      </c>
      <c r="K13" s="19">
        <v>0.67959999999999998</v>
      </c>
      <c r="L13" s="13">
        <f t="shared" si="9"/>
        <v>0.95143999999999995</v>
      </c>
      <c r="N13" s="7"/>
      <c r="O13" s="51" t="s">
        <v>18</v>
      </c>
      <c r="P13" s="51"/>
      <c r="Q13" s="51"/>
    </row>
    <row r="14" spans="1:21" x14ac:dyDescent="0.25">
      <c r="N14" s="14"/>
      <c r="O14" s="51" t="s">
        <v>29</v>
      </c>
      <c r="P14" s="51"/>
      <c r="Q14" s="51"/>
    </row>
    <row r="15" spans="1:21" x14ac:dyDescent="0.25">
      <c r="A15" s="27"/>
      <c r="B15" s="28"/>
      <c r="C15" s="28"/>
      <c r="D15" s="28"/>
      <c r="E15" s="28"/>
      <c r="F15" s="28"/>
    </row>
    <row r="16" spans="1:21" x14ac:dyDescent="0.25">
      <c r="A16" s="27"/>
      <c r="B16" s="28"/>
      <c r="C16" s="28"/>
      <c r="D16" s="28"/>
      <c r="E16" s="28"/>
      <c r="F16" s="28"/>
    </row>
    <row r="17" spans="1:24" x14ac:dyDescent="0.25">
      <c r="N17" s="48" t="s">
        <v>19</v>
      </c>
      <c r="O17" s="48"/>
      <c r="P17" s="48"/>
      <c r="Q17" s="23" t="s">
        <v>28</v>
      </c>
    </row>
    <row r="18" spans="1:24" x14ac:dyDescent="0.25">
      <c r="N18" s="48" t="s">
        <v>20</v>
      </c>
      <c r="O18" s="48"/>
      <c r="P18" s="48"/>
      <c r="Q18" s="23" t="s">
        <v>21</v>
      </c>
    </row>
    <row r="22" spans="1:24" x14ac:dyDescent="0.25">
      <c r="N22" s="44" t="s">
        <v>26</v>
      </c>
      <c r="O22" s="44"/>
      <c r="P22" s="44"/>
      <c r="Q22" s="44"/>
      <c r="R22" s="44"/>
      <c r="S22" s="44"/>
    </row>
    <row r="23" spans="1:24" x14ac:dyDescent="0.25">
      <c r="N23" s="24" t="s">
        <v>22</v>
      </c>
      <c r="O23" s="24" t="s">
        <v>23</v>
      </c>
      <c r="P23" s="24" t="s">
        <v>24</v>
      </c>
      <c r="Q23" s="25" t="s">
        <v>25</v>
      </c>
      <c r="R23" s="26"/>
      <c r="S23" s="26"/>
    </row>
    <row r="24" spans="1:24" x14ac:dyDescent="0.25">
      <c r="N24" s="23">
        <v>140</v>
      </c>
      <c r="O24" s="23">
        <v>450</v>
      </c>
      <c r="P24" s="23">
        <v>269</v>
      </c>
      <c r="Q24" s="23">
        <v>49</v>
      </c>
      <c r="R24" s="26"/>
      <c r="S24" s="26"/>
    </row>
    <row r="28" spans="1:24" ht="15.75" thickBot="1" x14ac:dyDescent="0.3">
      <c r="N28" s="14" t="s">
        <v>36</v>
      </c>
      <c r="O28" t="s">
        <v>37</v>
      </c>
    </row>
    <row r="29" spans="1:24" ht="15.75" thickBot="1" x14ac:dyDescent="0.3">
      <c r="N29" s="44" t="s">
        <v>30</v>
      </c>
      <c r="O29" s="44"/>
      <c r="P29" s="44"/>
      <c r="Q29" s="44"/>
      <c r="R29" s="44"/>
      <c r="S29" s="44"/>
      <c r="U29" s="45" t="s">
        <v>33</v>
      </c>
      <c r="V29" s="46"/>
      <c r="W29" s="46"/>
      <c r="X29" s="47"/>
    </row>
    <row r="30" spans="1:24" x14ac:dyDescent="0.25">
      <c r="N30" s="30" t="s">
        <v>31</v>
      </c>
      <c r="O30" s="30" t="s">
        <v>32</v>
      </c>
      <c r="P30" s="26"/>
      <c r="Q30" s="26"/>
      <c r="R30" s="26"/>
      <c r="S30" s="26"/>
      <c r="U30" s="37" t="s">
        <v>34</v>
      </c>
      <c r="V30" s="38" t="s">
        <v>35</v>
      </c>
      <c r="W30" s="39"/>
      <c r="X30" s="40"/>
    </row>
    <row r="31" spans="1:24" x14ac:dyDescent="0.25">
      <c r="A31" s="29"/>
      <c r="B31" s="29"/>
      <c r="C31" s="29"/>
      <c r="D31" s="29"/>
      <c r="E31" s="29"/>
      <c r="F31" s="29"/>
      <c r="G31" s="29"/>
      <c r="H31" s="29"/>
      <c r="I31" s="29"/>
      <c r="N31" s="23">
        <v>0</v>
      </c>
      <c r="O31" s="23">
        <v>1.0820000000000001</v>
      </c>
      <c r="P31" s="26"/>
      <c r="Q31" s="26"/>
      <c r="R31" s="26"/>
      <c r="S31" s="26"/>
      <c r="U31" s="41">
        <v>0.1</v>
      </c>
      <c r="V31" s="23">
        <f>$O$31*U31</f>
        <v>0.10820000000000002</v>
      </c>
      <c r="W31" s="26"/>
      <c r="X31" s="34"/>
    </row>
    <row r="32" spans="1:24" x14ac:dyDescent="0.25">
      <c r="U32" s="41">
        <v>0.2</v>
      </c>
      <c r="V32" s="23">
        <f t="shared" ref="V32:V38" si="10">$O$31*U32</f>
        <v>0.21640000000000004</v>
      </c>
      <c r="W32" s="26"/>
      <c r="X32" s="34"/>
    </row>
    <row r="33" spans="21:24" x14ac:dyDescent="0.25">
      <c r="U33" s="41">
        <v>0.3</v>
      </c>
      <c r="V33" s="23">
        <f t="shared" si="10"/>
        <v>0.3246</v>
      </c>
      <c r="W33" s="26"/>
      <c r="X33" s="34"/>
    </row>
    <row r="34" spans="21:24" x14ac:dyDescent="0.25">
      <c r="U34" s="41">
        <v>0.4</v>
      </c>
      <c r="V34" s="23">
        <f t="shared" si="10"/>
        <v>0.43280000000000007</v>
      </c>
      <c r="W34" s="26"/>
      <c r="X34" s="34"/>
    </row>
    <row r="35" spans="21:24" x14ac:dyDescent="0.25">
      <c r="U35" s="41">
        <v>0.5</v>
      </c>
      <c r="V35" s="23">
        <f t="shared" si="10"/>
        <v>0.54100000000000004</v>
      </c>
      <c r="W35" s="26"/>
      <c r="X35" s="34"/>
    </row>
    <row r="36" spans="21:24" x14ac:dyDescent="0.25">
      <c r="U36" s="41">
        <v>0.6</v>
      </c>
      <c r="V36" s="23">
        <f t="shared" si="10"/>
        <v>0.6492</v>
      </c>
      <c r="W36" s="26"/>
      <c r="X36" s="34"/>
    </row>
    <row r="37" spans="21:24" x14ac:dyDescent="0.25">
      <c r="U37" s="41">
        <v>0.7</v>
      </c>
      <c r="V37" s="23">
        <f t="shared" si="10"/>
        <v>0.75739999999999996</v>
      </c>
      <c r="W37" s="26"/>
      <c r="X37" s="34"/>
    </row>
    <row r="38" spans="21:24" ht="15.75" thickBot="1" x14ac:dyDescent="0.3">
      <c r="U38" s="42">
        <v>0.8</v>
      </c>
      <c r="V38" s="43">
        <f t="shared" si="10"/>
        <v>0.86560000000000015</v>
      </c>
      <c r="W38" s="35"/>
      <c r="X38" s="36"/>
    </row>
  </sheetData>
  <mergeCells count="9">
    <mergeCell ref="N29:S29"/>
    <mergeCell ref="U29:X29"/>
    <mergeCell ref="N18:P18"/>
    <mergeCell ref="N22:S22"/>
    <mergeCell ref="O1:P1"/>
    <mergeCell ref="R1:S1"/>
    <mergeCell ref="N17:P17"/>
    <mergeCell ref="O13:Q13"/>
    <mergeCell ref="O14:Q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Стирол и ММА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2025-06-01T00:41:05Z</dcterms:modified>
</cp:coreProperties>
</file>