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2020\SIN311\"/>
    </mc:Choice>
  </mc:AlternateContent>
  <bookViews>
    <workbookView xWindow="0" yWindow="0" windowWidth="28800" windowHeight="12435" activeTab="5"/>
  </bookViews>
  <sheets>
    <sheet name="DRE" sheetId="1" r:id="rId1"/>
    <sheet name="BP Ativo" sheetId="2" r:id="rId2"/>
    <sheet name="BP Passivo" sheetId="3" r:id="rId3"/>
    <sheet name="DFC" sheetId="6" r:id="rId4"/>
    <sheet name="BG" sheetId="4" r:id="rId5"/>
    <sheet name="Liquidez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5" l="1"/>
  <c r="D17" i="5"/>
  <c r="E17" i="5"/>
  <c r="F17" i="5"/>
  <c r="G17" i="5"/>
  <c r="B17" i="5"/>
  <c r="C23" i="5"/>
  <c r="C20" i="5" s="1"/>
  <c r="C21" i="5" s="1"/>
  <c r="D23" i="5"/>
  <c r="D20" i="5" s="1"/>
  <c r="D21" i="5" s="1"/>
  <c r="E23" i="5"/>
  <c r="E20" i="5" s="1"/>
  <c r="E21" i="5" s="1"/>
  <c r="F23" i="5"/>
  <c r="F20" i="5" s="1"/>
  <c r="F21" i="5" s="1"/>
  <c r="G23" i="5"/>
  <c r="G20" i="5" s="1"/>
  <c r="G21" i="5" s="1"/>
  <c r="B21" i="5"/>
  <c r="B20" i="5"/>
  <c r="B23" i="5"/>
  <c r="C19" i="5"/>
  <c r="D19" i="5"/>
  <c r="E19" i="5"/>
  <c r="F19" i="5"/>
  <c r="G19" i="5"/>
  <c r="B19" i="5"/>
  <c r="C18" i="5"/>
  <c r="D18" i="5"/>
  <c r="E18" i="5"/>
  <c r="F18" i="5"/>
  <c r="G18" i="5"/>
  <c r="B18" i="5"/>
  <c r="C16" i="5"/>
  <c r="D16" i="5"/>
  <c r="E16" i="5"/>
  <c r="F16" i="5"/>
  <c r="G16" i="5"/>
  <c r="B16" i="5"/>
  <c r="C10" i="5" l="1"/>
  <c r="C13" i="5" s="1"/>
  <c r="C12" i="5"/>
  <c r="D12" i="5"/>
  <c r="E12" i="5"/>
  <c r="F12" i="5"/>
  <c r="F13" i="5" s="1"/>
  <c r="G12" i="5"/>
  <c r="G13" i="5" s="1"/>
  <c r="H12" i="5"/>
  <c r="H13" i="5" s="1"/>
  <c r="D13" i="5"/>
  <c r="E13" i="5"/>
  <c r="B13" i="5"/>
  <c r="B12" i="5"/>
  <c r="D10" i="5"/>
  <c r="E10" i="5"/>
  <c r="F10" i="5"/>
  <c r="G10" i="5"/>
  <c r="H10" i="5"/>
  <c r="B10" i="5"/>
  <c r="C8" i="4"/>
  <c r="D8" i="4"/>
  <c r="E8" i="4"/>
  <c r="F8" i="4"/>
  <c r="G8" i="4"/>
  <c r="H8" i="4"/>
  <c r="C9" i="4"/>
  <c r="C12" i="4" s="1"/>
  <c r="D9" i="4"/>
  <c r="D12" i="4" s="1"/>
  <c r="C10" i="4"/>
  <c r="D10" i="4"/>
  <c r="E10" i="4"/>
  <c r="E9" i="4" s="1"/>
  <c r="E12" i="4" s="1"/>
  <c r="F10" i="4"/>
  <c r="F9" i="4" s="1"/>
  <c r="F12" i="4" s="1"/>
  <c r="G10" i="4"/>
  <c r="H10" i="4"/>
  <c r="H9" i="4" s="1"/>
  <c r="H12" i="4" s="1"/>
  <c r="C11" i="4"/>
  <c r="D11" i="4"/>
  <c r="E11" i="4"/>
  <c r="F11" i="4"/>
  <c r="G11" i="4"/>
  <c r="G9" i="4" s="1"/>
  <c r="G12" i="4" s="1"/>
  <c r="H11" i="4"/>
  <c r="B12" i="4"/>
  <c r="B9" i="4"/>
  <c r="B11" i="4"/>
  <c r="B10" i="4"/>
  <c r="B8" i="4"/>
  <c r="C4" i="4"/>
  <c r="D4" i="4"/>
  <c r="E4" i="4"/>
  <c r="F4" i="4"/>
  <c r="G4" i="4"/>
  <c r="H4" i="4"/>
  <c r="B4" i="4"/>
  <c r="C6" i="4" l="1"/>
  <c r="D6" i="4"/>
  <c r="E6" i="4"/>
  <c r="F6" i="4"/>
  <c r="G6" i="4"/>
  <c r="H6" i="4"/>
  <c r="B6" i="4"/>
  <c r="D15" i="4"/>
  <c r="E15" i="4"/>
  <c r="F15" i="4"/>
  <c r="G15" i="4"/>
  <c r="H15" i="4"/>
  <c r="D16" i="4"/>
  <c r="E16" i="4"/>
  <c r="F16" i="4"/>
  <c r="G16" i="4"/>
  <c r="H16" i="4"/>
  <c r="D3" i="4"/>
  <c r="E3" i="4"/>
  <c r="F3" i="4"/>
  <c r="G3" i="4"/>
  <c r="H3" i="4"/>
  <c r="D5" i="4"/>
  <c r="E5" i="4"/>
  <c r="F5" i="4"/>
  <c r="G5" i="4"/>
  <c r="H5" i="4"/>
  <c r="C15" i="4"/>
  <c r="C16" i="4"/>
  <c r="C3" i="4"/>
  <c r="C5" i="4"/>
  <c r="B16" i="4"/>
  <c r="B15" i="4"/>
  <c r="B3" i="4"/>
  <c r="B5" i="4"/>
  <c r="C7" i="5"/>
  <c r="D7" i="5"/>
  <c r="E7" i="5"/>
  <c r="F7" i="5"/>
  <c r="G7" i="5"/>
  <c r="H7" i="5"/>
  <c r="B7" i="5"/>
  <c r="C6" i="5"/>
  <c r="D6" i="5"/>
  <c r="E6" i="5"/>
  <c r="F6" i="5"/>
  <c r="G6" i="5"/>
  <c r="H6" i="5"/>
  <c r="B6" i="5"/>
</calcChain>
</file>

<file path=xl/sharedStrings.xml><?xml version="1.0" encoding="utf-8"?>
<sst xmlns="http://schemas.openxmlformats.org/spreadsheetml/2006/main" count="729" uniqueCount="572">
  <si>
    <t>DFs Consolidadas / Demonstração do Resultado - (Reais Mil)</t>
  </si>
  <si>
    <t> 31/12/2014 </t>
  </si>
  <si>
    <t> 31/12/2013 </t>
  </si>
  <si>
    <t> 31/12/2012 </t>
  </si>
  <si>
    <t> 31/12/2015 </t>
  </si>
  <si>
    <t> 31/12/2017 </t>
  </si>
  <si>
    <t> 31/12/2016 </t>
  </si>
  <si>
    <t> 31/12/2018 </t>
  </si>
  <si>
    <t>DFs Consolidadas / Balanço Patrimonial Ativo - (Reais Mil)</t>
  </si>
  <si>
    <t>Capital Investido ou Ativos Líquidos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</si>
  <si>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Caixa e equivalentes de caixa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</si>
  <si>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Necessidades de capital de Giro (NCG)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</si>
  <si>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Ativos Fixos Líquidos</t>
    </r>
  </si>
  <si>
    <t>Capital Investido total ou Ativos Líquidos Totais</t>
  </si>
  <si>
    <t>Capital Aplicado ou Fontes de recursos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</si>
  <si>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Dívidas de curto prazo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</si>
  <si>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Financiamento de Longo Prazo</t>
    </r>
  </si>
  <si>
    <t>Capital Aplicado Total</t>
  </si>
  <si>
    <t>Medidas de Liquidez Tradicionais</t>
  </si>
  <si>
    <t>Capital de Giro Líquido = Financiamentos de Longo Prazo - Ativos Fixos Líquidos=</t>
  </si>
  <si>
    <t>Capital de Giro Líquido = Ativo Circulante - Passivo Circulante=</t>
  </si>
  <si>
    <t>Índice de Liquidez Corrente= Ativos Circulantes/Passivos Circulantes</t>
  </si>
  <si>
    <t>Índice de Liquidez Seca (Acid Test)= (Ativos Circulantes - Estoques)/Passivos Circulantes</t>
  </si>
  <si>
    <t>Investimento Líquido no ciclo operacional ou em necessidades de capital de giro (NCG)</t>
  </si>
  <si>
    <t xml:space="preserve">NCG= 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</si>
  <si>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</si>
  <si>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</si>
  <si>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</si>
  <si>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</si>
  <si>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Operacional=</t>
  </si>
  <si>
    <t>Giro de estoques = CPV/Estoques</t>
  </si>
  <si>
    <t>Prazo médio de estoques= 365/Giro = Estoques*365/CPV</t>
  </si>
  <si>
    <t>Prazo médio de recebimento= contas a receber de clientes/vendas diárias médias</t>
  </si>
  <si>
    <t>Prazo médio de pagamento= contas a pagar a fornecedores/compras diárias médias</t>
  </si>
  <si>
    <t>Ciclo de caixa= Prazo médio estoques + PM de recebimento-PM de pagamento</t>
  </si>
  <si>
    <t xml:space="preserve">Compras=CPV+ (Estoques finais-estoques iniciais) </t>
  </si>
  <si>
    <t>Conta</t>
  </si>
  <si>
    <t>Descrição</t>
  </si>
  <si>
    <t>Ativo Total</t>
  </si>
  <si>
    <t>1.01</t>
  </si>
  <si>
    <t>Ativo Circulante</t>
  </si>
  <si>
    <t>1.01.01</t>
  </si>
  <si>
    <t>Caixa e Equivalentes de Caixa</t>
  </si>
  <si>
    <t>1.01.02</t>
  </si>
  <si>
    <t>Aplicações Financeiras</t>
  </si>
  <si>
    <t>1.01.02.01</t>
  </si>
  <si>
    <t>Aplicações Financeiras Avaliadas a Valor Justo através do Resultado</t>
  </si>
  <si>
    <t>1.01.02.01.01</t>
  </si>
  <si>
    <t>Títulos para Negociação</t>
  </si>
  <si>
    <t>1.01.02.01.02</t>
  </si>
  <si>
    <t>Títulos Designados a Valor Justo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</si>
  <si>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</si>
  <si>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</si>
  <si>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</si>
  <si>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</si>
  <si>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</t>
  </si>
  <si>
    <t>Contas a Receber</t>
  </si>
  <si>
    <t>1.01.03.01</t>
  </si>
  <si>
    <t>Clientes</t>
  </si>
  <si>
    <t>1.01.03.02</t>
  </si>
  <si>
    <t>Outras Contas a Receber</t>
  </si>
  <si>
    <t>1.01.04</t>
  </si>
  <si>
    <t>Estoques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</si>
  <si>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</si>
  <si>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</si>
  <si>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</si>
  <si>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</si>
  <si>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</si>
  <si>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</si>
  <si>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1.01.06.01.01</t>
  </si>
  <si>
    <t>Imposto de Renda e Contribuição Social e recuperar</t>
  </si>
  <si>
    <t>1.01.06.01.02</t>
  </si>
  <si>
    <t>Demais impostos a recuperar</t>
  </si>
  <si>
    <t>1.01.06.01.03</t>
  </si>
  <si>
    <t>Tributos diferidos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</si>
  <si>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</si>
  <si>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</si>
  <si>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</si>
  <si>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</si>
  <si>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</si>
  <si>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</si>
  <si>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1.01.08.02</t>
  </si>
  <si>
    <t>Ativos de Operações Descontinuadas</t>
  </si>
  <si>
    <t>1.01.08.03</t>
  </si>
  <si>
    <t>Outros</t>
  </si>
  <si>
    <t>1.01.08.03.01</t>
  </si>
  <si>
    <t>Ganhos em operações com derivativos</t>
  </si>
  <si>
    <t>1.01.08.03.02</t>
  </si>
  <si>
    <t>Outros créditos</t>
  </si>
  <si>
    <t>1.01.08.03.03</t>
  </si>
  <si>
    <t>Créditos a Receber de Venda de Energia</t>
  </si>
  <si>
    <t>1.01.08.03.04</t>
  </si>
  <si>
    <t>Créditos a Receber na Venda de Imóveis e Florestas</t>
  </si>
  <si>
    <t>1.01.08.03.05</t>
  </si>
  <si>
    <t>Adiantamento a fornecedores</t>
  </si>
  <si>
    <t>1.01.08.03.08</t>
  </si>
  <si>
    <t>Ativos mantidos para venda</t>
  </si>
  <si>
    <t>1.01.08.03.07</t>
  </si>
  <si>
    <t>Créditos com Outras Partes Relacionadas</t>
  </si>
  <si>
    <t>Ativos Mantidos Para Venda</t>
  </si>
  <si>
    <t>1.02</t>
  </si>
  <si>
    <t>Ativo Não Circulante</t>
  </si>
  <si>
    <t>1.02.01</t>
  </si>
  <si>
    <t>Ativo Realizável a Longo Prazo</t>
  </si>
  <si>
    <t>1.02.01.01</t>
  </si>
  <si>
    <t>1.02.01.01.01</t>
  </si>
  <si>
    <t>1.02.01.02</t>
  </si>
  <si>
    <t>1.02.01.04</t>
  </si>
  <si>
    <t>1.02.01.04.01</t>
  </si>
  <si>
    <t>1.02.01.04.02</t>
  </si>
  <si>
    <t>1.02.01.05</t>
  </si>
  <si>
    <t>1.02.01.06</t>
  </si>
  <si>
    <t>1.02.01.07</t>
  </si>
  <si>
    <t>Tributos Diferidos</t>
  </si>
  <si>
    <t>1.02.01.07.01</t>
  </si>
  <si>
    <t>Imposto de Renda e Contribuição Social Diferidos</t>
  </si>
  <si>
    <t>1.02.01.08</t>
  </si>
  <si>
    <t>1.02.01.09</t>
  </si>
  <si>
    <t>Créditos com Partes Relacionadas</t>
  </si>
  <si>
    <t>1.02.01.09.01</t>
  </si>
  <si>
    <t>Créditos com Coligadas</t>
  </si>
  <si>
    <t>1.02.01.09.03</t>
  </si>
  <si>
    <t>Créditos com Controladores</t>
  </si>
  <si>
    <t>1.02.01.09.04</t>
  </si>
  <si>
    <t>1.02.01.10</t>
  </si>
  <si>
    <t>Outros Ativos Não Circulantes</t>
  </si>
  <si>
    <t>1.02.01.10.01</t>
  </si>
  <si>
    <t>1.02.01.10.02</t>
  </si>
  <si>
    <t>1.02.01.10.03</t>
  </si>
  <si>
    <t>Ganhos em Operações com Derivativos</t>
  </si>
  <si>
    <t>1.02.01.10.04</t>
  </si>
  <si>
    <t>1.02.01.10.05</t>
  </si>
  <si>
    <t>1.02.01.10.06</t>
  </si>
  <si>
    <t>Outras Contas a receber</t>
  </si>
  <si>
    <t>1.02.01.10.07</t>
  </si>
  <si>
    <t>Creditos a receber de precatórios</t>
  </si>
  <si>
    <t>1.02.01.10.08</t>
  </si>
  <si>
    <t>Depósitos judiciais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</si>
  <si>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</si>
  <si>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</si>
  <si>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</si>
  <si>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</si>
  <si>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</si>
  <si>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</si>
  <si>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</si>
  <si>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Participações em Controladas em Conjunto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</si>
  <si>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</si>
  <si>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</si>
  <si>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</si>
  <si>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</si>
  <si>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</si>
  <si>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</si>
  <si>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</si>
  <si>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</si>
  <si>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</si>
  <si>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</si>
  <si>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</si>
  <si>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</si>
  <si>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1.02.04.01</t>
  </si>
  <si>
    <t>Intangíveis</t>
  </si>
  <si>
    <t>1.02.04.01.01</t>
  </si>
  <si>
    <t>Contrato de Concessão</t>
  </si>
  <si>
    <t>1.02.04.01.02</t>
  </si>
  <si>
    <t>Ágio</t>
  </si>
  <si>
    <t>1.02.04.01.03</t>
  </si>
  <si>
    <t>Demais ativos intangíveis</t>
  </si>
  <si>
    <t>1.02.04.02</t>
  </si>
  <si>
    <t>Goodwill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</si>
  <si>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</si>
  <si>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</si>
  <si>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</si>
  <si>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</si>
  <si>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</si>
  <si>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</si>
  <si>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</si>
  <si>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</si>
  <si>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</si>
  <si>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</si>
  <si>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</si>
  <si>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</si>
  <si>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</si>
  <si>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</si>
  <si>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</si>
  <si>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</si>
  <si>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</si>
  <si>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</si>
  <si>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</si>
  <si>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</si>
  <si>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</si>
  <si>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</si>
  <si>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Outras Obrigações Fiscais Federais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</si>
  <si>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</si>
  <si>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</si>
  <si>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</si>
  <si>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</si>
  <si>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</si>
  <si>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</si>
  <si>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</si>
  <si>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</si>
  <si>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</si>
  <si>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</si>
  <si>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</si>
  <si>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</si>
  <si>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Debêntures</t>
  </si>
  <si>
    <t>2.01.04.03</t>
  </si>
  <si>
    <t>Financiamento por Arrendamento Financeiro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</si>
  <si>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</si>
  <si>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</si>
  <si>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</si>
  <si>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</si>
  <si>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</si>
  <si>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</si>
  <si>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</si>
  <si>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</si>
  <si>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</si>
  <si>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</si>
  <si>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</si>
  <si>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</si>
  <si>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</si>
  <si>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</si>
  <si>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</si>
  <si>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</si>
  <si>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</si>
  <si>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</si>
  <si>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Perdas não Realizadas em Operações com Derivativos</t>
  </si>
  <si>
    <t>2.01.05.02.05</t>
  </si>
  <si>
    <t>Contas a Pagar</t>
  </si>
  <si>
    <t>2.01.05.02.06</t>
  </si>
  <si>
    <t>Compromissos com Aquisição de Ativos</t>
  </si>
  <si>
    <t>2.01.05.02.07</t>
  </si>
  <si>
    <t>Operações Comerciais com Fornecedores</t>
  </si>
  <si>
    <t>2.01.05.02.08</t>
  </si>
  <si>
    <t>Adiantamento de Clientes</t>
  </si>
  <si>
    <t>2.01.05.02.09</t>
  </si>
  <si>
    <t>Adiantamento referente Ativos Mantidos para Venda</t>
  </si>
  <si>
    <t>2.01.06</t>
  </si>
  <si>
    <t>Provisões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</si>
  <si>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</si>
  <si>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</si>
  <si>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</si>
  <si>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</si>
  <si>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</si>
  <si>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</si>
  <si>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</si>
  <si>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</si>
  <si>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</si>
  <si>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</si>
  <si>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</si>
  <si>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</si>
  <si>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</si>
  <si>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</si>
  <si>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</si>
  <si>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</si>
  <si>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</si>
  <si>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</si>
  <si>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2.01.07</t>
  </si>
  <si>
    <t>Passivos sobre Ativos Não-Correntes a Venda e Descontinuados</t>
  </si>
  <si>
    <t>2.01.07.01</t>
  </si>
  <si>
    <t>Passivos sobre Ativos Não-Correntes a Venda</t>
  </si>
  <si>
    <t>2.01.07.02</t>
  </si>
  <si>
    <t>Passivos sobre Ativos de Operações Descontinuadas</t>
  </si>
  <si>
    <t>2.02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</si>
  <si>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</si>
  <si>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</si>
  <si>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</si>
  <si>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</si>
  <si>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</si>
  <si>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</si>
  <si>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</si>
  <si>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</si>
  <si>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</si>
  <si>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</si>
  <si>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</si>
  <si>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</si>
  <si>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</si>
  <si>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</si>
  <si>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</si>
  <si>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Adiantamento para Futuro Aumento de Capital</t>
  </si>
  <si>
    <t>2.02.02.02.03</t>
  </si>
  <si>
    <t>2.02.02.02.04</t>
  </si>
  <si>
    <t>2.02.02.02.05</t>
  </si>
  <si>
    <t>2.02.02.02.06</t>
  </si>
  <si>
    <t>Imposto de Renda e Contrib.Social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</si>
  <si>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</si>
  <si>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</si>
  <si>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</si>
  <si>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</si>
  <si>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</si>
  <si>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</si>
  <si>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</si>
  <si>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</si>
  <si>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</si>
  <si>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</si>
  <si>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</si>
  <si>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</si>
  <si>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</si>
  <si>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2.02.04.02.04</t>
  </si>
  <si>
    <t>Provisão para Passivo Atuarial</t>
  </si>
  <si>
    <t>2.02.04.02.05</t>
  </si>
  <si>
    <t>Plano de Remuneração Baseado em Ações</t>
  </si>
  <si>
    <t>2.02.04.02.06</t>
  </si>
  <si>
    <t>Provisão para Perda em Investimentos em Controladas</t>
  </si>
  <si>
    <t>2.02.04.02.07</t>
  </si>
  <si>
    <t>2.02.05</t>
  </si>
  <si>
    <t>2.02.05.01</t>
  </si>
  <si>
    <t>2.02.05.02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</si>
  <si>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</si>
  <si>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</si>
  <si>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</si>
  <si>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</si>
  <si>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</si>
  <si>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</si>
  <si>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</si>
  <si>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</si>
  <si>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</t>
  </si>
  <si>
    <t>Patrimônio Líquido Consolidado</t>
  </si>
  <si>
    <t>2.03.01</t>
  </si>
  <si>
    <t>Capital Social Realizado</t>
  </si>
  <si>
    <t>2.03.02</t>
  </si>
  <si>
    <t>Reservas de Capital</t>
  </si>
  <si>
    <t>2.03.02.01</t>
  </si>
  <si>
    <t>Ágio na Emissão de Ações</t>
  </si>
  <si>
    <t>2.03.02.02</t>
  </si>
  <si>
    <t>Reserva Especial de Ágio na Incorporação</t>
  </si>
  <si>
    <t>2.03.02.03</t>
  </si>
  <si>
    <t>Alienação de Bônus de Subscrição</t>
  </si>
  <si>
    <t>2.03.02.04</t>
  </si>
  <si>
    <t>Opções Outorgadas</t>
  </si>
  <si>
    <t>2.03.02.05</t>
  </si>
  <si>
    <t>Ações em Tesouraria</t>
  </si>
  <si>
    <t>2.03.02.06</t>
  </si>
  <si>
    <t>2.03.02.07</t>
  </si>
  <si>
    <t>Incentivos Fiscais</t>
  </si>
  <si>
    <t>2.03.02.08</t>
  </si>
  <si>
    <t>Debêntures - 5º Emissão</t>
  </si>
  <si>
    <t>2.03.02.09</t>
  </si>
  <si>
    <t>Custos com Emissão de Ações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</si>
  <si>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</si>
  <si>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</si>
  <si>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</si>
  <si>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</si>
  <si>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</si>
  <si>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</si>
  <si>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</si>
  <si>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</si>
  <si>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2.03.04.03</t>
  </si>
  <si>
    <t>Reserva para Contingências</t>
  </si>
  <si>
    <t>2.03.04.04</t>
  </si>
  <si>
    <t>Reserva de Lucros a Realizar</t>
  </si>
  <si>
    <t>2.03.04.05</t>
  </si>
  <si>
    <t>Reserva de Retenção de Lucros</t>
  </si>
  <si>
    <t>2.03.04.06</t>
  </si>
  <si>
    <t>Reserva Especial para Dividendos Não Distribuídos</t>
  </si>
  <si>
    <t>2.03.04.07</t>
  </si>
  <si>
    <t>Reserva de Incentivos Fiscais</t>
  </si>
  <si>
    <t>2.03.04.08</t>
  </si>
  <si>
    <t>Dividendo Adicional Proposto</t>
  </si>
  <si>
    <t>2.03.04.09</t>
  </si>
  <si>
    <t>2.03.04.10</t>
  </si>
  <si>
    <t>Outras Reservas de Lucro</t>
  </si>
  <si>
    <t>2.03.04.11</t>
  </si>
  <si>
    <t>Reserva para Aumento de Capital</t>
  </si>
  <si>
    <t>2.03.05</t>
  </si>
  <si>
    <t>Lucros/Prejuízos Acumulados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</si>
  <si>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</si>
  <si>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</si>
  <si>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</si>
  <si>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</si>
  <si>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</si>
  <si>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</si>
  <si>
    <t>2.03.08.01</t>
  </si>
  <si>
    <t>Lucro (Prejuízo) Acumulado</t>
  </si>
  <si>
    <t>2.03.08.02</t>
  </si>
  <si>
    <t>Lucro (Prejuízo) do Exercício</t>
  </si>
  <si>
    <t>2.03.09</t>
  </si>
  <si>
    <t>Participação dos Acionistas Não Controladores</t>
  </si>
  <si>
    <t>a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</si>
  <si>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</si>
  <si>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</si>
  <si>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</si>
  <si>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</si>
  <si>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</si>
  <si>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</si>
  <si>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</si>
  <si>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</si>
  <si>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</si>
  <si>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</si>
  <si>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</si>
  <si>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</si>
  <si>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</si>
  <si>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</si>
  <si>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</si>
  <si>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</si>
  <si>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</si>
  <si>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</si>
  <si>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</si>
  <si>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</si>
  <si>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</si>
  <si>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</si>
  <si>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</si>
  <si>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</si>
  <si>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</si>
  <si>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</si>
  <si>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</si>
  <si>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</si>
  <si>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</si>
  <si>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</si>
  <si>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</si>
  <si>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</si>
  <si>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</si>
  <si>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</si>
  <si>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</si>
  <si>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</si>
  <si>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</si>
  <si>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</si>
  <si>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</si>
  <si>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</si>
  <si>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</si>
  <si>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</si>
  <si>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</si>
  <si>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</si>
  <si>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</si>
  <si>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</si>
  <si>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</si>
  <si>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</si>
  <si>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</si>
  <si>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</si>
  <si>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</si>
  <si>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</si>
  <si>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</si>
  <si>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</si>
  <si>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</si>
  <si>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</si>
  <si>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3.99.01.02</t>
  </si>
  <si>
    <t>PNA</t>
  </si>
  <si>
    <t>3.99.01.03</t>
  </si>
  <si>
    <t>PNB</t>
  </si>
  <si>
    <t>3.99.02</t>
  </si>
  <si>
    <t>Lucro Diluído por Ação</t>
  </si>
  <si>
    <t>3.99.02.01</t>
  </si>
  <si>
    <t>3.99.02.02</t>
  </si>
  <si>
    <t>3.99.02.03</t>
  </si>
  <si>
    <t xml:space="preserve">        Dívidas de Longo Prazo</t>
  </si>
  <si>
    <t xml:space="preserve">        Patrimônio dos Acionistas</t>
  </si>
  <si>
    <t xml:space="preserve">Conta </t>
  </si>
  <si>
    <t xml:space="preserve"> Descrição </t>
  </si>
  <si>
    <t xml:space="preserve"> 6.01 </t>
  </si>
  <si>
    <t xml:space="preserve"> Caixa Líquido Atividades Operacionais </t>
  </si>
  <si>
    <t xml:space="preserve"> 6.01.01 </t>
  </si>
  <si>
    <t xml:space="preserve"> Caixa Gerado nas Operações </t>
  </si>
  <si>
    <t xml:space="preserve"> 6.01.01.01 </t>
  </si>
  <si>
    <t xml:space="preserve"> Lucro/(prejuízo) do Período </t>
  </si>
  <si>
    <t xml:space="preserve"> 6.01.01.02 </t>
  </si>
  <si>
    <t xml:space="preserve"> Depreciação, Exaustão e Amortização </t>
  </si>
  <si>
    <t xml:space="preserve"> 6.01.01.03 </t>
  </si>
  <si>
    <t xml:space="preserve"> Resultado na Venda de Ativos Imobilizados e Biológicos </t>
  </si>
  <si>
    <t xml:space="preserve"> 6.01.01.04 </t>
  </si>
  <si>
    <t xml:space="preserve"> Resultado de Equivalência Patrimonial </t>
  </si>
  <si>
    <t xml:space="preserve"> 6.01.01.05 </t>
  </si>
  <si>
    <t xml:space="preserve"> Variações Cambiais e Monetárias, Líquidas </t>
  </si>
  <si>
    <t xml:space="preserve"> 6.01.01.06 </t>
  </si>
  <si>
    <t xml:space="preserve"> Despesas com Juros, Líquidas </t>
  </si>
  <si>
    <t xml:space="preserve"> 6.01.01.07 </t>
  </si>
  <si>
    <t xml:space="preserve"> Despesas/(receitas) com Imposto de Renda e Contribuição Social Diferidos </t>
  </si>
  <si>
    <t xml:space="preserve"> 6.01.01.08 </t>
  </si>
  <si>
    <t xml:space="preserve"> Juros sobre Passivo Atuarial </t>
  </si>
  <si>
    <t xml:space="preserve"> 6.01.01.09 </t>
  </si>
  <si>
    <t xml:space="preserve"> Provisão/(reversão) para Contingências </t>
  </si>
  <si>
    <t xml:space="preserve"> 6.01.01.10 </t>
  </si>
  <si>
    <t xml:space="preserve"> Provisão para Plano de Remuneração Baseado em Ações </t>
  </si>
  <si>
    <t xml:space="preserve"> 6.01.01.11 </t>
  </si>
  <si>
    <t xml:space="preserve"> Ganho/(perda) com Derivativos Líquidos </t>
  </si>
  <si>
    <t xml:space="preserve"> 6.01.01.12 </t>
  </si>
  <si>
    <t xml:space="preserve"> Baixa de Créditos Fiscais não Homologados </t>
  </si>
  <si>
    <t xml:space="preserve"> </t>
  </si>
  <si>
    <t xml:space="preserve"> 6.01.01.13 </t>
  </si>
  <si>
    <t xml:space="preserve"> Atualização do Valor Justo dos Ativos Biológicos </t>
  </si>
  <si>
    <t xml:space="preserve"> 6.01.01.14 </t>
  </si>
  <si>
    <t xml:space="preserve"> Realização da Perda por Alienação de Ativos </t>
  </si>
  <si>
    <t xml:space="preserve"> 6.01.01.15 </t>
  </si>
  <si>
    <t xml:space="preserve"> Provisão de Créditos de Liquidação Duvidosa, Líquida </t>
  </si>
  <si>
    <t xml:space="preserve"> 6.01.01.16 </t>
  </si>
  <si>
    <t xml:space="preserve"> Provisão para Perda nos Estoques e Baixas </t>
  </si>
  <si>
    <t xml:space="preserve"> 6.01.01.17 </t>
  </si>
  <si>
    <t xml:space="preserve"> Reversão/(provisão) para Abatimentos Programa de Fidelidade </t>
  </si>
  <si>
    <t xml:space="preserve"> 6.01.01.18 </t>
  </si>
  <si>
    <t xml:space="preserve"> Baixa parcial de Ativos Intangíveis </t>
  </si>
  <si>
    <t xml:space="preserve"> 6.01.01.19 </t>
  </si>
  <si>
    <t xml:space="preserve"> Provisão/(reversão) para Perdas e Baixas com Imobilizado e Ativo Biológico </t>
  </si>
  <si>
    <t xml:space="preserve"> 6.01.01.20 </t>
  </si>
  <si>
    <t xml:space="preserve"> Outras Provisões </t>
  </si>
  <si>
    <t xml:space="preserve"> 6.01.02 </t>
  </si>
  <si>
    <t xml:space="preserve"> Variações nos Ativos e Passivos </t>
  </si>
  <si>
    <t xml:space="preserve"> 6.01.02.01 </t>
  </si>
  <si>
    <t xml:space="preserve"> Redução/(aumento) em Contas a Receber </t>
  </si>
  <si>
    <t xml:space="preserve"> 6.01.02.02 </t>
  </si>
  <si>
    <t xml:space="preserve"> Aumento em Estoques </t>
  </si>
  <si>
    <t xml:space="preserve"> 6.01.02.03 </t>
  </si>
  <si>
    <t xml:space="preserve"> Redução em Tributos a Recuperar </t>
  </si>
  <si>
    <t xml:space="preserve"> 6.01.02.04 </t>
  </si>
  <si>
    <t xml:space="preserve"> Aumento/(redução) em Outros Ativos Circulantes e Não Circulantes </t>
  </si>
  <si>
    <t xml:space="preserve"> 6.01.02.05 </t>
  </si>
  <si>
    <t xml:space="preserve"> Liquidação de Operações com Derivativos </t>
  </si>
  <si>
    <t xml:space="preserve"> 6.01.02.06 </t>
  </si>
  <si>
    <t xml:space="preserve"> Redução/(aumento) em Fornecedores </t>
  </si>
  <si>
    <t xml:space="preserve"> 6.01.02.07 </t>
  </si>
  <si>
    <t xml:space="preserve"> Redução/(aumento) em Outros Passivos Circulantes e Não Circulantes </t>
  </si>
  <si>
    <t xml:space="preserve"> 6.01.02.08 </t>
  </si>
  <si>
    <t xml:space="preserve"> Pagamento de Juros </t>
  </si>
  <si>
    <t xml:space="preserve"> 6.01.02.09 </t>
  </si>
  <si>
    <t xml:space="preserve"> Pagamento de Outros Impostos e Contribuições </t>
  </si>
  <si>
    <t xml:space="preserve"> 6.01.02.10 </t>
  </si>
  <si>
    <t xml:space="preserve"> Pagamento de Imposto de Renda e Contribuição Social </t>
  </si>
  <si>
    <t xml:space="preserve"> 6.01.02.11 </t>
  </si>
  <si>
    <t xml:space="preserve"> Aumento (Redução) em partes relacionadas </t>
  </si>
  <si>
    <t xml:space="preserve"> 6.01.02.12 </t>
  </si>
  <si>
    <t xml:space="preserve"> 6.01.02.13 </t>
  </si>
  <si>
    <t xml:space="preserve"> Acréscimo em impostos a pagar </t>
  </si>
  <si>
    <t xml:space="preserve"> 6.01.02.14 </t>
  </si>
  <si>
    <t xml:space="preserve"> Pagamento de passivo atuarial </t>
  </si>
  <si>
    <t xml:space="preserve"> 6.01.02.15 </t>
  </si>
  <si>
    <t xml:space="preserve"> Pagamento de contingências </t>
  </si>
  <si>
    <t xml:space="preserve"> 6.01.03 </t>
  </si>
  <si>
    <t xml:space="preserve"> Outros </t>
  </si>
  <si>
    <t xml:space="preserve"> 6.02 </t>
  </si>
  <si>
    <t xml:space="preserve"> Caixa Líquido Atividades de Investimento </t>
  </si>
  <si>
    <t xml:space="preserve"> 6.02.01 </t>
  </si>
  <si>
    <t xml:space="preserve"> Adições no Imobilizado </t>
  </si>
  <si>
    <t xml:space="preserve"> 6.02.02 </t>
  </si>
  <si>
    <t xml:space="preserve"> Adições nos Ativos Biológicos </t>
  </si>
  <si>
    <t xml:space="preserve"> 6.02.03 </t>
  </si>
  <si>
    <t xml:space="preserve"> Adições em Investimentos, Líquido do Caixa Recebido </t>
  </si>
  <si>
    <t xml:space="preserve"> 6.02.04 </t>
  </si>
  <si>
    <t xml:space="preserve"> Adições no Intangível </t>
  </si>
  <si>
    <t xml:space="preserve"> 6.02.05 </t>
  </si>
  <si>
    <t xml:space="preserve"> Recebimentos por Vendas de Ativos </t>
  </si>
  <si>
    <t xml:space="preserve"> 6.02.06 </t>
  </si>
  <si>
    <t xml:space="preserve"> Adiantamento Recebido pela Venda de Ativos </t>
  </si>
  <si>
    <t xml:space="preserve"> 6.02.07 </t>
  </si>
  <si>
    <t xml:space="preserve"> Recebimento por Venda de Investimentos </t>
  </si>
  <si>
    <t xml:space="preserve"> 6.02.08 </t>
  </si>
  <si>
    <t xml:space="preserve"> Aplicações Financeiras </t>
  </si>
  <si>
    <t xml:space="preserve"> 6.02.09 </t>
  </si>
  <si>
    <t xml:space="preserve"> Aquisição de Controladas </t>
  </si>
  <si>
    <t xml:space="preserve"> 6.03 </t>
  </si>
  <si>
    <t xml:space="preserve"> Caixa Líquido Atividades de Financiamento </t>
  </si>
  <si>
    <t xml:space="preserve"> 6.03.01 </t>
  </si>
  <si>
    <t xml:space="preserve"> Empréstimos Captados </t>
  </si>
  <si>
    <t xml:space="preserve"> 6.03.02 </t>
  </si>
  <si>
    <t xml:space="preserve"> 6.03.03 </t>
  </si>
  <si>
    <t xml:space="preserve"> Pagamento de Empréstimos </t>
  </si>
  <si>
    <t xml:space="preserve"> 6.03.04 </t>
  </si>
  <si>
    <t xml:space="preserve"> Proventos de Ações Próprias </t>
  </si>
  <si>
    <t xml:space="preserve"> 6.03.05 </t>
  </si>
  <si>
    <t xml:space="preserve"> Pagamento de Dividendos </t>
  </si>
  <si>
    <t xml:space="preserve"> 6.03.06 </t>
  </si>
  <si>
    <t xml:space="preserve"> Recompra de ações próprias </t>
  </si>
  <si>
    <t xml:space="preserve"> 6.03.07 </t>
  </si>
  <si>
    <t xml:space="preserve"> Pagamento de compromissos com aquisição de ativos </t>
  </si>
  <si>
    <t xml:space="preserve"> 6.03.09 </t>
  </si>
  <si>
    <t xml:space="preserve"> Captação de debêntures </t>
  </si>
  <si>
    <t xml:space="preserve"> 6.04 </t>
  </si>
  <si>
    <t xml:space="preserve"> Variação Cambial s/ Caixa e Equivalentes </t>
  </si>
  <si>
    <t xml:space="preserve"> 6.05 </t>
  </si>
  <si>
    <t xml:space="preserve"> Aumento (Redução) de Caixa e Equivalentes </t>
  </si>
  <si>
    <t xml:space="preserve"> 6.05.01 </t>
  </si>
  <si>
    <t xml:space="preserve"> Saldo Inicial de Caixa e Equivalentes </t>
  </si>
  <si>
    <t xml:space="preserve"> 6.05.02 </t>
  </si>
  <si>
    <t xml:space="preserve"> Saldo Final de Caixa e Equivalentes </t>
  </si>
  <si>
    <t>BALANÇO GERENCIAL</t>
  </si>
  <si>
    <t>AC Operacional</t>
  </si>
  <si>
    <t>PC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</si>
</sst>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rgb="FF585A5B"/>
      <name val="Trebuchet MS"/>
      <family val="2"/>
    </font>
    <font>
      <b/>
      <sz val="9"/>
      <color rgb="FFFFFFFF"/>
      <name val="Trebuchet MS"/>
      <family val="2"/>
    </font>
    <font>
      <sz val="9"/>
      <color rgb="FF585A5B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CCCFD1"/>
      </left>
      <right style="medium">
        <color rgb="FFCCCFD1"/>
      </right>
      <top/>
      <bottom style="medium">
        <color rgb="FFCCCFD1"/>
      </bottom>
      <diagonal/>
    </border>
    <border>
      <left/>
      <right style="medium">
        <color rgb="FFCCCFD1"/>
      </right>
      <top/>
      <bottom style="medium">
        <color rgb="FFCCCF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 indent="2"/>
    </xf>
    <xf numFmtId="0" fontId="5" fillId="5" borderId="4" xfId="0" applyFont="1" applyFill="1" applyBorder="1" applyAlignment="1">
      <alignment vertical="top" wrapText="1"/>
    </xf>
    <xf numFmtId="3" fontId="5" fillId="5" borderId="4" xfId="0" applyNumberFormat="1" applyFont="1" applyFill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 indent="5"/>
    </xf>
    <xf numFmtId="0" fontId="0" fillId="0" borderId="4" xfId="0" applyBorder="1"/>
    <xf numFmtId="3" fontId="0" fillId="0" borderId="4" xfId="0" applyNumberFormat="1" applyBorder="1"/>
    <xf numFmtId="2" fontId="0" fillId="0" borderId="4" xfId="0" applyNumberFormat="1" applyBorder="1"/>
    <xf numFmtId="0" fontId="5" fillId="0" borderId="4" xfId="0" applyFont="1" applyBorder="1"/>
    <xf numFmtId="9" fontId="0" fillId="0" borderId="4" xfId="1" applyFont="1" applyBorder="1"/>
    <xf numFmtId="164" fontId="0" fillId="0" borderId="4" xfId="0" applyNumberFormat="1" applyBorder="1"/>
    <xf numFmtId="46" fontId="0" fillId="0" borderId="4" xfId="0" applyNumberFormat="1" applyBorder="1"/>
    <xf numFmtId="0" fontId="6" fillId="0" borderId="5" xfId="0" applyFont="1" applyBorder="1" applyAlignment="1">
      <alignment horizontal="left" vertical="top" wrapText="1" indent="2"/>
    </xf>
    <xf numFmtId="0" fontId="5" fillId="4" borderId="9" xfId="0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3" fontId="5" fillId="5" borderId="10" xfId="0" applyNumberFormat="1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0" fillId="0" borderId="5" xfId="0" applyBorder="1"/>
    <xf numFmtId="3" fontId="0" fillId="0" borderId="5" xfId="0" applyNumberFormat="1" applyBorder="1"/>
    <xf numFmtId="0" fontId="0" fillId="6" borderId="6" xfId="0" applyFill="1" applyBorder="1"/>
    <xf numFmtId="0" fontId="8" fillId="0" borderId="11" xfId="0" applyFont="1" applyBorder="1"/>
    <xf numFmtId="3" fontId="0" fillId="7" borderId="11" xfId="0" applyNumberFormat="1" applyFill="1" applyBorder="1"/>
    <xf numFmtId="0" fontId="5" fillId="0" borderId="5" xfId="0" applyFont="1" applyBorder="1"/>
    <xf numFmtId="0" fontId="0" fillId="0" borderId="10" xfId="0" applyBorder="1"/>
    <xf numFmtId="9" fontId="0" fillId="0" borderId="5" xfId="1" applyFont="1" applyBorder="1"/>
    <xf numFmtId="14" fontId="2" fillId="3" borderId="1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14" fontId="2" fillId="3" borderId="0" xfId="0" applyNumberFormat="1" applyFont="1" applyFill="1" applyAlignment="1">
      <alignment horizontal="center" vertical="center" wrapText="1"/>
    </xf>
    <xf numFmtId="3" fontId="0" fillId="8" borderId="5" xfId="0" applyNumberFormat="1" applyFill="1" applyBorder="1" applyAlignment="1">
      <alignment horizontal="right" vertical="top" wrapText="1"/>
    </xf>
    <xf numFmtId="3" fontId="0" fillId="0" borderId="0" xfId="0" applyNumberFormat="1"/>
    <xf numFmtId="3" fontId="0" fillId="8" borderId="4" xfId="0" applyNumberFormat="1" applyFill="1" applyBorder="1" applyAlignment="1">
      <alignment horizontal="right" vertical="top" wrapText="1"/>
    </xf>
    <xf numFmtId="0" fontId="0" fillId="0" borderId="0" xfId="0" applyNumberFormat="1"/>
    <xf numFmtId="0" fontId="0" fillId="5" borderId="0" xfId="0" applyFill="1"/>
    <xf numFmtId="3" fontId="0" fillId="5" borderId="0" xfId="0" applyNumberFormat="1" applyFill="1"/>
    <xf numFmtId="3" fontId="0" fillId="0" borderId="5" xfId="0" applyNumberFormat="1" applyFill="1" applyBorder="1" applyAlignment="1">
      <alignment horizontal="right" vertical="top" wrapText="1"/>
    </xf>
    <xf numFmtId="3" fontId="0" fillId="0" borderId="4" xfId="0" applyNumberFormat="1" applyFill="1" applyBorder="1" applyAlignment="1">
      <alignment horizontal="right" vertical="top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2" fontId="0" fillId="8" borderId="4" xfId="0" applyNumberFormat="1" applyFill="1" applyBorder="1"/>
    <xf numFmtId="9" fontId="0" fillId="8" borderId="4" xfId="1" applyFont="1" applyFill="1" applyBorder="1"/>
    <xf numFmtId="3" fontId="0" fillId="8" borderId="5" xfId="0" applyNumberFormat="1" applyFill="1" applyBorder="1"/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B1" zoomScale="150" zoomScaleNormal="150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57.140625" bestFit="1" customWidth="1"/>
    <col min="3" max="8" width="14.7109375" customWidth="1"/>
  </cols>
  <sheetData>
    <row r="1" spans="1:8" ht="12.75" customHeight="1" x14ac:dyDescent="0.25">
      <c r="A1" s="1" t="s">
        <v>0</v>
      </c>
    </row>
    <row r="2" spans="1:8" ht="12" customHeight="1" x14ac:dyDescent="0.25">
      <c r="A2" s="56" t="s">
        <v>36</v>
      </c>
      <c r="B2" s="56" t="s">
        <v>37</v>
      </c>
      <c r="C2" s="38">
        <v>43101</v>
      </c>
      <c r="D2" s="38">
        <v>42736</v>
      </c>
      <c r="E2" s="38">
        <v>42370</v>
      </c>
      <c r="F2" s="38">
        <v>42005</v>
      </c>
      <c r="G2" s="38">
        <v>41640</v>
      </c>
      <c r="H2" s="38">
        <v>41275</v>
      </c>
    </row>
    <row r="3" spans="1:8" ht="10.5" customHeight="1" x14ac:dyDescent="0.25">
      <c r="A3" s="56"/>
      <c r="B3" s="56"/>
      <c r="C3" s="2" t="s">
        <v>376</v>
      </c>
      <c r="D3" s="2" t="s">
        <v>376</v>
      </c>
      <c r="E3" s="2" t="s">
        <v>376</v>
      </c>
      <c r="F3" s="2" t="s">
        <v>376</v>
      </c>
      <c r="G3" s="2" t="s">
        <v>376</v>
      </c>
      <c r="H3" s="2" t="s">
        <v>376</v>
      </c>
    </row>
    <row r="4" spans="1:8" ht="16.5" customHeight="1" thickBot="1" x14ac:dyDescent="0.3">
      <c r="A4" s="57"/>
      <c r="B4" s="57"/>
      <c r="C4" s="36">
        <v>43465</v>
      </c>
      <c r="D4" s="36">
        <v>43100</v>
      </c>
      <c r="E4" s="36">
        <v>42735</v>
      </c>
      <c r="F4" s="36">
        <v>42369</v>
      </c>
      <c r="G4" s="36">
        <v>42004</v>
      </c>
      <c r="H4" s="36">
        <v>41639</v>
      </c>
    </row>
    <row r="5" spans="1:8" ht="18.75" customHeight="1" thickBot="1" x14ac:dyDescent="0.3">
      <c r="A5" s="4" t="s">
        <v>377</v>
      </c>
      <c r="B5" s="5" t="s">
        <v>378</v>
      </c>
      <c r="C5" s="37">
        <v>13437329</v>
      </c>
      <c r="D5" s="37">
        <v>10520790</v>
      </c>
      <c r="E5" s="37">
        <v>9882313</v>
      </c>
      <c r="F5" s="37">
        <v>10224361</v>
      </c>
      <c r="G5" s="37">
        <v>7264599</v>
      </c>
      <c r="H5" s="37">
        <v>5688625</v>
      </c>
    </row>
    <row r="6" spans="1:8" ht="18.75" customHeight="1" thickBot="1" x14ac:dyDescent="0.3">
      <c r="A6" s="4" t="s">
        <v>379</v>
      </c>
      <c r="B6" s="5" t="s">
        <v>380</v>
      </c>
      <c r="C6" s="37">
        <v>-6918336</v>
      </c>
      <c r="D6" s="37">
        <v>-6449468</v>
      </c>
      <c r="E6" s="37">
        <v>-6571622</v>
      </c>
      <c r="F6" s="37">
        <v>-6184246</v>
      </c>
      <c r="G6" s="37">
        <v>-5355664</v>
      </c>
      <c r="H6" s="37">
        <v>-4190315</v>
      </c>
    </row>
    <row r="7" spans="1:8" ht="18.75" customHeight="1" thickBot="1" x14ac:dyDescent="0.3">
      <c r="A7" s="4" t="s">
        <v>381</v>
      </c>
      <c r="B7" s="5" t="s">
        <v>382</v>
      </c>
      <c r="C7" s="37">
        <v>6518993</v>
      </c>
      <c r="D7" s="37">
        <v>4071322</v>
      </c>
      <c r="E7" s="37">
        <v>3310691</v>
      </c>
      <c r="F7" s="37">
        <v>4040115</v>
      </c>
      <c r="G7" s="37">
        <v>1908935</v>
      </c>
      <c r="H7" s="37">
        <v>1498310</v>
      </c>
    </row>
    <row r="8" spans="1:8" ht="18.75" customHeight="1" thickBot="1" x14ac:dyDescent="0.3">
      <c r="A8" s="4" t="s">
        <v>383</v>
      </c>
      <c r="B8" s="5" t="s">
        <v>384</v>
      </c>
      <c r="C8" s="37">
        <v>-1513234</v>
      </c>
      <c r="D8" s="37">
        <v>-813417</v>
      </c>
      <c r="E8" s="37">
        <v>-1993598</v>
      </c>
      <c r="F8" s="37">
        <v>-970131</v>
      </c>
      <c r="G8" s="37">
        <v>-679366</v>
      </c>
      <c r="H8" s="37">
        <v>-522743</v>
      </c>
    </row>
    <row r="9" spans="1:8" ht="18.75" customHeight="1" thickBot="1" x14ac:dyDescent="0.3">
      <c r="A9" s="4" t="s">
        <v>385</v>
      </c>
      <c r="B9" s="5" t="s">
        <v>386</v>
      </c>
      <c r="C9" s="37">
        <v>-598726</v>
      </c>
      <c r="D9" s="37">
        <v>-430825</v>
      </c>
      <c r="E9" s="37">
        <v>-408810</v>
      </c>
      <c r="F9" s="37">
        <v>-409986</v>
      </c>
      <c r="G9" s="37">
        <v>-300796</v>
      </c>
      <c r="H9" s="37">
        <v>-250996</v>
      </c>
    </row>
    <row r="10" spans="1:8" ht="18.75" customHeight="1" thickBot="1" x14ac:dyDescent="0.3">
      <c r="A10" s="4" t="s">
        <v>387</v>
      </c>
      <c r="B10" s="5" t="s">
        <v>388</v>
      </c>
      <c r="C10" s="37">
        <v>-825209</v>
      </c>
      <c r="D10" s="37">
        <v>-528974</v>
      </c>
      <c r="E10" s="37">
        <v>-427100</v>
      </c>
      <c r="F10" s="37">
        <v>-455629</v>
      </c>
      <c r="G10" s="37">
        <v>-392761</v>
      </c>
      <c r="H10" s="37">
        <v>-377049</v>
      </c>
    </row>
    <row r="11" spans="1:8" ht="18.75" customHeight="1" thickBot="1" x14ac:dyDescent="0.3">
      <c r="A11" s="4" t="s">
        <v>389</v>
      </c>
      <c r="B11" s="5" t="s">
        <v>390</v>
      </c>
      <c r="C11" s="6"/>
      <c r="D11" s="6"/>
      <c r="E11" s="6"/>
      <c r="F11" s="6"/>
      <c r="G11" s="6"/>
      <c r="H11" s="6"/>
    </row>
    <row r="12" spans="1:8" ht="18.75" customHeight="1" thickBot="1" x14ac:dyDescent="0.3">
      <c r="A12" s="4" t="s">
        <v>391</v>
      </c>
      <c r="B12" s="5" t="s">
        <v>392</v>
      </c>
      <c r="C12" s="37">
        <v>65489</v>
      </c>
      <c r="D12" s="37">
        <v>270449</v>
      </c>
      <c r="E12" s="37">
        <v>25553</v>
      </c>
      <c r="F12" s="37">
        <v>30137</v>
      </c>
      <c r="G12" s="37">
        <v>69181</v>
      </c>
      <c r="H12" s="37">
        <v>229688</v>
      </c>
    </row>
    <row r="13" spans="1:8" ht="18.75" customHeight="1" thickBot="1" x14ac:dyDescent="0.3">
      <c r="A13" s="4" t="s">
        <v>393</v>
      </c>
      <c r="B13" s="5" t="s">
        <v>394</v>
      </c>
      <c r="C13" s="37">
        <v>-162364</v>
      </c>
      <c r="D13" s="37">
        <v>-129939</v>
      </c>
      <c r="E13" s="37">
        <v>-1176114</v>
      </c>
      <c r="F13" s="37">
        <v>-134653</v>
      </c>
      <c r="G13" s="37">
        <v>-54990</v>
      </c>
      <c r="H13" s="37">
        <v>-124386</v>
      </c>
    </row>
    <row r="14" spans="1:8" ht="18.75" customHeight="1" thickBot="1" x14ac:dyDescent="0.3">
      <c r="A14" s="4" t="s">
        <v>395</v>
      </c>
      <c r="B14" s="5" t="s">
        <v>396</v>
      </c>
      <c r="C14" s="37">
        <v>7576</v>
      </c>
      <c r="D14" s="37">
        <v>5872</v>
      </c>
      <c r="E14" s="37">
        <v>-7127</v>
      </c>
      <c r="F14" s="6"/>
      <c r="G14" s="6"/>
      <c r="H14" s="6"/>
    </row>
    <row r="15" spans="1:8" ht="18.75" customHeight="1" thickBot="1" x14ac:dyDescent="0.3">
      <c r="A15" s="4" t="s">
        <v>397</v>
      </c>
      <c r="B15" s="5" t="s">
        <v>398</v>
      </c>
      <c r="C15" s="37">
        <v>5005759</v>
      </c>
      <c r="D15" s="37">
        <v>3257905</v>
      </c>
      <c r="E15" s="37">
        <v>1317093</v>
      </c>
      <c r="F15" s="37">
        <v>3069984</v>
      </c>
      <c r="G15" s="37">
        <v>1229569</v>
      </c>
      <c r="H15" s="37">
        <v>975567</v>
      </c>
    </row>
    <row r="16" spans="1:8" ht="18.75" customHeight="1" thickBot="1" x14ac:dyDescent="0.3">
      <c r="A16" s="4" t="s">
        <v>399</v>
      </c>
      <c r="B16" s="5" t="s">
        <v>400</v>
      </c>
      <c r="C16" s="37">
        <v>-4842513</v>
      </c>
      <c r="D16" s="37">
        <v>-1018840</v>
      </c>
      <c r="E16" s="37">
        <v>1101100</v>
      </c>
      <c r="F16" s="37">
        <v>-4428505</v>
      </c>
      <c r="G16" s="37">
        <v>-1593512</v>
      </c>
      <c r="H16" s="37">
        <v>-1255541</v>
      </c>
    </row>
    <row r="17" spans="1:8" ht="18.75" customHeight="1" thickBot="1" x14ac:dyDescent="0.3">
      <c r="A17" s="4" t="s">
        <v>401</v>
      </c>
      <c r="B17" s="5" t="s">
        <v>402</v>
      </c>
      <c r="C17" s="37">
        <v>459707</v>
      </c>
      <c r="D17" s="37">
        <v>379049</v>
      </c>
      <c r="E17" s="37">
        <v>2257304</v>
      </c>
      <c r="F17" s="37">
        <v>285380</v>
      </c>
      <c r="G17" s="37">
        <v>265351</v>
      </c>
      <c r="H17" s="37">
        <v>599843</v>
      </c>
    </row>
    <row r="18" spans="1:8" ht="18.75" customHeight="1" thickBot="1" x14ac:dyDescent="0.3">
      <c r="A18" s="4" t="s">
        <v>403</v>
      </c>
      <c r="B18" s="5" t="s">
        <v>404</v>
      </c>
      <c r="C18" s="37">
        <v>-5302220</v>
      </c>
      <c r="D18" s="37">
        <v>-1397889</v>
      </c>
      <c r="E18" s="37">
        <v>-1156204</v>
      </c>
      <c r="F18" s="37">
        <v>-4713885</v>
      </c>
      <c r="G18" s="37">
        <v>-1858863</v>
      </c>
      <c r="H18" s="37">
        <v>-1855384</v>
      </c>
    </row>
    <row r="19" spans="1:8" ht="18.75" customHeight="1" thickBot="1" x14ac:dyDescent="0.3">
      <c r="A19" s="4" t="s">
        <v>405</v>
      </c>
      <c r="B19" s="5" t="s">
        <v>406</v>
      </c>
      <c r="C19" s="37">
        <v>163246</v>
      </c>
      <c r="D19" s="37">
        <v>2239065</v>
      </c>
      <c r="E19" s="37">
        <v>2418193</v>
      </c>
      <c r="F19" s="37">
        <v>-1358521</v>
      </c>
      <c r="G19" s="37">
        <v>-363943</v>
      </c>
      <c r="H19" s="37">
        <v>-279974</v>
      </c>
    </row>
    <row r="20" spans="1:8" ht="18.75" customHeight="1" thickBot="1" x14ac:dyDescent="0.3">
      <c r="A20" s="4" t="s">
        <v>407</v>
      </c>
      <c r="B20" s="5" t="s">
        <v>408</v>
      </c>
      <c r="C20" s="37">
        <v>155214</v>
      </c>
      <c r="D20" s="37">
        <v>-431632</v>
      </c>
      <c r="E20" s="37">
        <v>-726195</v>
      </c>
      <c r="F20" s="37">
        <v>433167</v>
      </c>
      <c r="G20" s="37">
        <v>102437</v>
      </c>
      <c r="H20" s="37">
        <v>59515</v>
      </c>
    </row>
    <row r="21" spans="1:8" ht="18.75" customHeight="1" thickBot="1" x14ac:dyDescent="0.3">
      <c r="A21" s="4" t="s">
        <v>409</v>
      </c>
      <c r="B21" s="5" t="s">
        <v>410</v>
      </c>
      <c r="C21" s="37">
        <v>-586568</v>
      </c>
      <c r="D21" s="37">
        <v>-202187</v>
      </c>
      <c r="E21" s="37">
        <v>-188817</v>
      </c>
      <c r="F21" s="37">
        <v>-19052</v>
      </c>
      <c r="G21" s="37">
        <v>-17480</v>
      </c>
      <c r="H21" s="37">
        <v>-9924</v>
      </c>
    </row>
    <row r="22" spans="1:8" ht="18.75" customHeight="1" thickBot="1" x14ac:dyDescent="0.3">
      <c r="A22" s="4" t="s">
        <v>411</v>
      </c>
      <c r="B22" s="5" t="s">
        <v>412</v>
      </c>
      <c r="C22" s="37">
        <v>741782</v>
      </c>
      <c r="D22" s="37">
        <v>-229445</v>
      </c>
      <c r="E22" s="37">
        <v>-537378</v>
      </c>
      <c r="F22" s="37">
        <v>452219</v>
      </c>
      <c r="G22" s="37">
        <v>119917</v>
      </c>
      <c r="H22" s="37">
        <v>69439</v>
      </c>
    </row>
    <row r="23" spans="1:8" ht="18.75" customHeight="1" thickBot="1" x14ac:dyDescent="0.3">
      <c r="A23" s="4" t="s">
        <v>413</v>
      </c>
      <c r="B23" s="5" t="s">
        <v>414</v>
      </c>
      <c r="C23" s="37">
        <v>318460</v>
      </c>
      <c r="D23" s="37">
        <v>1807433</v>
      </c>
      <c r="E23" s="37">
        <v>1691998</v>
      </c>
      <c r="F23" s="37">
        <v>-925354</v>
      </c>
      <c r="G23" s="37">
        <v>-261506</v>
      </c>
      <c r="H23" s="37">
        <v>-220459</v>
      </c>
    </row>
    <row r="24" spans="1:8" ht="18.75" customHeight="1" thickBot="1" x14ac:dyDescent="0.3">
      <c r="A24" s="4" t="s">
        <v>415</v>
      </c>
      <c r="B24" s="5" t="s">
        <v>416</v>
      </c>
      <c r="C24" s="6"/>
      <c r="D24" s="6"/>
      <c r="E24" s="6"/>
      <c r="F24" s="6"/>
      <c r="G24" s="6"/>
      <c r="H24" s="6"/>
    </row>
    <row r="25" spans="1:8" ht="18.75" customHeight="1" thickBot="1" x14ac:dyDescent="0.3">
      <c r="A25" s="4" t="s">
        <v>417</v>
      </c>
      <c r="B25" s="5" t="s">
        <v>418</v>
      </c>
      <c r="C25" s="6"/>
      <c r="D25" s="6"/>
      <c r="E25" s="6"/>
      <c r="F25" s="6"/>
      <c r="G25" s="6"/>
      <c r="H25" s="6"/>
    </row>
    <row r="26" spans="1:8" ht="18.75" customHeight="1" thickBot="1" x14ac:dyDescent="0.3">
      <c r="A26" s="4" t="s">
        <v>419</v>
      </c>
      <c r="B26" s="5" t="s">
        <v>420</v>
      </c>
      <c r="C26" s="6"/>
      <c r="D26" s="6"/>
      <c r="E26" s="6"/>
      <c r="F26" s="6"/>
      <c r="G26" s="6"/>
      <c r="H26" s="6"/>
    </row>
    <row r="27" spans="1:8" ht="18.75" customHeight="1" thickBot="1" x14ac:dyDescent="0.3">
      <c r="A27" s="4" t="s">
        <v>421</v>
      </c>
      <c r="B27" s="5" t="s">
        <v>422</v>
      </c>
      <c r="C27" s="37">
        <v>318460</v>
      </c>
      <c r="D27" s="37">
        <v>1807433</v>
      </c>
      <c r="E27" s="37">
        <v>1691998</v>
      </c>
      <c r="F27" s="37">
        <v>-925354</v>
      </c>
      <c r="G27" s="37">
        <v>-261506</v>
      </c>
      <c r="H27" s="37">
        <v>-220459</v>
      </c>
    </row>
    <row r="28" spans="1:8" ht="18.75" customHeight="1" thickBot="1" x14ac:dyDescent="0.3">
      <c r="A28" s="4" t="s">
        <v>423</v>
      </c>
      <c r="B28" s="5" t="s">
        <v>424</v>
      </c>
      <c r="C28" s="37">
        <v>318339</v>
      </c>
      <c r="D28" s="37">
        <v>1807433</v>
      </c>
      <c r="E28" s="37">
        <v>1691998</v>
      </c>
      <c r="F28" s="37">
        <v>-925354</v>
      </c>
      <c r="G28" s="37">
        <v>-261506</v>
      </c>
      <c r="H28" s="37">
        <v>-220459</v>
      </c>
    </row>
    <row r="29" spans="1:8" ht="18.75" customHeight="1" thickBot="1" x14ac:dyDescent="0.3">
      <c r="A29" s="4" t="s">
        <v>425</v>
      </c>
      <c r="B29" s="5" t="s">
        <v>426</v>
      </c>
      <c r="C29" s="6">
        <v>121</v>
      </c>
      <c r="D29" s="6"/>
      <c r="E29" s="6"/>
      <c r="F29" s="6"/>
      <c r="G29" s="6"/>
      <c r="H29" s="6"/>
    </row>
    <row r="30" spans="1:8" ht="18.75" customHeight="1" thickBot="1" x14ac:dyDescent="0.3">
      <c r="A30" s="4" t="s">
        <v>427</v>
      </c>
      <c r="B30" s="5" t="s">
        <v>428</v>
      </c>
      <c r="C30" s="6"/>
      <c r="D30" s="6"/>
      <c r="E30" s="6"/>
      <c r="F30" s="6"/>
      <c r="G30" s="6"/>
      <c r="H30" s="6"/>
    </row>
    <row r="31" spans="1:8" ht="18.75" customHeight="1" thickBot="1" x14ac:dyDescent="0.3">
      <c r="A31" s="4" t="s">
        <v>429</v>
      </c>
      <c r="B31" s="5" t="s">
        <v>430</v>
      </c>
      <c r="C31" s="6"/>
      <c r="D31" s="6"/>
      <c r="E31" s="6"/>
      <c r="F31" s="6"/>
      <c r="G31" s="6"/>
      <c r="H31" s="6"/>
    </row>
    <row r="32" spans="1:8" ht="18.75" customHeight="1" thickBot="1" x14ac:dyDescent="0.3">
      <c r="A32" s="4" t="s">
        <v>431</v>
      </c>
      <c r="B32" s="5" t="s">
        <v>432</v>
      </c>
      <c r="C32" s="6">
        <v>0.29111999999999999</v>
      </c>
      <c r="D32" s="6">
        <v>1.6456200000000001</v>
      </c>
      <c r="E32" s="6">
        <v>1.55223</v>
      </c>
      <c r="F32" s="6">
        <v>-0.79727999999999999</v>
      </c>
      <c r="G32" s="6">
        <v>-0.22570000000000001</v>
      </c>
      <c r="H32" s="6">
        <v>-0.19055</v>
      </c>
    </row>
    <row r="33" spans="1:8" ht="18.75" customHeight="1" thickBot="1" x14ac:dyDescent="0.3">
      <c r="A33" s="4" t="s">
        <v>433</v>
      </c>
      <c r="B33" s="5" t="s">
        <v>434</v>
      </c>
      <c r="C33" s="6"/>
      <c r="D33" s="6"/>
      <c r="E33" s="6"/>
      <c r="F33" s="6">
        <v>-0.87700999999999996</v>
      </c>
      <c r="G33" s="6">
        <v>-0.24828</v>
      </c>
      <c r="H33" s="6">
        <v>-0.20960999999999999</v>
      </c>
    </row>
    <row r="34" spans="1:8" ht="18.75" customHeight="1" thickBot="1" x14ac:dyDescent="0.3">
      <c r="A34" s="4" t="s">
        <v>435</v>
      </c>
      <c r="B34" s="5" t="s">
        <v>436</v>
      </c>
      <c r="C34" s="6"/>
      <c r="D34" s="6"/>
      <c r="E34" s="6"/>
      <c r="F34" s="6">
        <v>-0.87097000000000002</v>
      </c>
      <c r="G34" s="6">
        <v>-0.25806000000000001</v>
      </c>
      <c r="H34" s="6">
        <v>-0.22581000000000001</v>
      </c>
    </row>
    <row r="35" spans="1:8" ht="18.75" customHeight="1" thickBot="1" x14ac:dyDescent="0.3">
      <c r="A35" s="4" t="s">
        <v>437</v>
      </c>
      <c r="B35" s="5" t="s">
        <v>438</v>
      </c>
      <c r="C35" s="6"/>
      <c r="D35" s="6"/>
      <c r="E35" s="6"/>
      <c r="F35" s="6"/>
      <c r="G35" s="6"/>
      <c r="H35" s="6"/>
    </row>
    <row r="36" spans="1:8" ht="18.75" customHeight="1" thickBot="1" x14ac:dyDescent="0.3">
      <c r="A36" s="4" t="s">
        <v>439</v>
      </c>
      <c r="B36" s="5" t="s">
        <v>432</v>
      </c>
      <c r="C36" s="6">
        <v>0.29075000000000001</v>
      </c>
      <c r="D36" s="6">
        <v>1.64358</v>
      </c>
      <c r="E36" s="6">
        <v>1.5491299999999999</v>
      </c>
      <c r="F36" s="6">
        <v>-0.79444000000000004</v>
      </c>
      <c r="G36" s="6">
        <v>-0.22484999999999999</v>
      </c>
      <c r="H36" s="6">
        <v>-0.18989</v>
      </c>
    </row>
    <row r="37" spans="1:8" ht="18.75" customHeight="1" thickBot="1" x14ac:dyDescent="0.3">
      <c r="A37" s="4" t="s">
        <v>440</v>
      </c>
      <c r="B37" s="5" t="s">
        <v>434</v>
      </c>
      <c r="C37" s="6"/>
      <c r="D37" s="6"/>
      <c r="E37" s="6"/>
      <c r="F37" s="6">
        <v>-0.87388999999999994</v>
      </c>
      <c r="G37" s="6">
        <v>-0.24734999999999999</v>
      </c>
      <c r="H37" s="6">
        <v>-0.20888000000000001</v>
      </c>
    </row>
    <row r="38" spans="1:8" ht="18.75" customHeight="1" thickBot="1" x14ac:dyDescent="0.3">
      <c r="A38" s="4" t="s">
        <v>441</v>
      </c>
      <c r="B38" s="5" t="s">
        <v>436</v>
      </c>
      <c r="C38" s="6"/>
      <c r="D38" s="6"/>
      <c r="E38" s="6"/>
      <c r="F38" s="6">
        <v>-0.87097000000000002</v>
      </c>
      <c r="G38" s="6">
        <v>-0.25806000000000001</v>
      </c>
      <c r="H38" s="6">
        <v>-0.22581000000000001</v>
      </c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150" zoomScaleNormal="150" workbookViewId="0">
      <selection activeCell="C15" sqref="C15"/>
    </sheetView>
  </sheetViews>
  <sheetFormatPr defaultRowHeight="15" x14ac:dyDescent="0.25"/>
  <cols>
    <col min="1" max="1" width="14" customWidth="1"/>
    <col min="2" max="2" width="42.140625" style="7" customWidth="1"/>
    <col min="3" max="6" width="12.85546875" customWidth="1"/>
    <col min="7" max="9" width="13" customWidth="1"/>
  </cols>
  <sheetData>
    <row r="1" spans="1:9" ht="16.5" customHeight="1" x14ac:dyDescent="0.25">
      <c r="A1" s="1" t="s">
        <v>8</v>
      </c>
    </row>
    <row r="2" spans="1:9" ht="16.5" customHeight="1" thickBot="1" x14ac:dyDescent="0.3">
      <c r="A2" s="3" t="s">
        <v>36</v>
      </c>
      <c r="B2" s="8" t="s">
        <v>37</v>
      </c>
      <c r="C2" s="36">
        <v>43465</v>
      </c>
      <c r="D2" s="36">
        <v>43100</v>
      </c>
      <c r="E2" s="36">
        <v>42735</v>
      </c>
      <c r="F2" s="36">
        <v>42369</v>
      </c>
      <c r="G2" s="36">
        <v>42004</v>
      </c>
      <c r="H2" s="36">
        <v>41639</v>
      </c>
      <c r="I2" s="36">
        <v>41274</v>
      </c>
    </row>
    <row r="3" spans="1:9" ht="16.5" customHeight="1" thickBot="1" x14ac:dyDescent="0.3">
      <c r="A3" s="4">
        <v>1</v>
      </c>
      <c r="B3" s="9" t="s">
        <v>38</v>
      </c>
      <c r="C3" s="37">
        <v>53932644</v>
      </c>
      <c r="D3" s="37">
        <v>28522982</v>
      </c>
      <c r="E3" s="37">
        <v>29399313</v>
      </c>
      <c r="F3" s="37">
        <v>28259985</v>
      </c>
      <c r="G3" s="37">
        <v>28119456</v>
      </c>
      <c r="H3" s="37">
        <v>27149343</v>
      </c>
      <c r="I3" s="37">
        <v>25353437</v>
      </c>
    </row>
    <row r="4" spans="1:9" ht="16.5" customHeight="1" thickBot="1" x14ac:dyDescent="0.3">
      <c r="A4" s="49" t="s">
        <v>39</v>
      </c>
      <c r="B4" s="50" t="s">
        <v>40</v>
      </c>
      <c r="C4" s="37">
        <v>30798892</v>
      </c>
      <c r="D4" s="37">
        <v>6796875</v>
      </c>
      <c r="E4" s="37">
        <v>8029506</v>
      </c>
      <c r="F4" s="37">
        <v>6589019</v>
      </c>
      <c r="G4" s="37">
        <v>6609424</v>
      </c>
      <c r="H4" s="37">
        <v>6471714</v>
      </c>
      <c r="I4" s="37">
        <v>6686959</v>
      </c>
    </row>
    <row r="5" spans="1:9" ht="16.5" customHeight="1" thickBot="1" x14ac:dyDescent="0.3">
      <c r="A5" s="47" t="s">
        <v>41</v>
      </c>
      <c r="B5" s="48" t="s">
        <v>42</v>
      </c>
      <c r="C5" s="37">
        <v>4387453</v>
      </c>
      <c r="D5" s="37">
        <v>1076833</v>
      </c>
      <c r="E5" s="37">
        <v>1614697</v>
      </c>
      <c r="F5" s="37">
        <v>1477246</v>
      </c>
      <c r="G5" s="37">
        <v>3686115</v>
      </c>
      <c r="H5" s="37">
        <v>3689640</v>
      </c>
      <c r="I5" s="37">
        <v>4337608</v>
      </c>
    </row>
    <row r="6" spans="1:9" ht="16.5" customHeight="1" thickBot="1" x14ac:dyDescent="0.3">
      <c r="A6" s="47" t="s">
        <v>43</v>
      </c>
      <c r="B6" s="48" t="s">
        <v>44</v>
      </c>
      <c r="C6" s="37">
        <v>21098565</v>
      </c>
      <c r="D6" s="37">
        <v>1631505</v>
      </c>
      <c r="E6" s="37">
        <v>2080615</v>
      </c>
      <c r="F6" s="37">
        <v>970850</v>
      </c>
      <c r="G6" s="6"/>
      <c r="H6" s="6"/>
      <c r="I6" s="6"/>
    </row>
    <row r="7" spans="1:9" ht="16.5" hidden="1" customHeight="1" thickBot="1" x14ac:dyDescent="0.3">
      <c r="A7" s="49" t="s">
        <v>45</v>
      </c>
      <c r="B7" s="50" t="s">
        <v>46</v>
      </c>
      <c r="C7" s="6"/>
      <c r="D7" s="6"/>
      <c r="E7" s="6"/>
      <c r="F7" s="6"/>
      <c r="G7" s="6"/>
      <c r="H7" s="6"/>
      <c r="I7" s="6"/>
    </row>
    <row r="8" spans="1:9" ht="16.5" hidden="1" customHeight="1" thickBot="1" x14ac:dyDescent="0.3">
      <c r="A8" s="49" t="s">
        <v>47</v>
      </c>
      <c r="B8" s="50" t="s">
        <v>48</v>
      </c>
      <c r="C8" s="6"/>
      <c r="D8" s="6"/>
      <c r="E8" s="6"/>
      <c r="F8" s="6"/>
      <c r="G8" s="6"/>
      <c r="H8" s="6"/>
      <c r="I8" s="6"/>
    </row>
    <row r="9" spans="1:9" ht="16.5" hidden="1" customHeight="1" thickBot="1" x14ac:dyDescent="0.3">
      <c r="A9" s="49" t="s">
        <v>49</v>
      </c>
      <c r="B9" s="50" t="s">
        <v>50</v>
      </c>
      <c r="C9" s="6"/>
      <c r="D9" s="6"/>
      <c r="E9" s="6"/>
      <c r="F9" s="6"/>
      <c r="G9" s="6"/>
      <c r="H9" s="6"/>
      <c r="I9" s="6"/>
    </row>
    <row r="10" spans="1:9" ht="16.5" hidden="1" customHeight="1" thickBot="1" x14ac:dyDescent="0.3">
      <c r="A10" s="49" t="s">
        <v>51</v>
      </c>
      <c r="B10" s="50" t="s">
        <v>52</v>
      </c>
      <c r="C10" s="6"/>
      <c r="D10" s="6"/>
      <c r="E10" s="6"/>
      <c r="F10" s="6"/>
      <c r="G10" s="6"/>
      <c r="H10" s="6"/>
      <c r="I10" s="6"/>
    </row>
    <row r="11" spans="1:9" ht="16.5" hidden="1" customHeight="1" thickBot="1" x14ac:dyDescent="0.3">
      <c r="A11" s="49" t="s">
        <v>53</v>
      </c>
      <c r="B11" s="50" t="s">
        <v>54</v>
      </c>
      <c r="C11" s="6"/>
      <c r="D11" s="6"/>
      <c r="E11" s="6"/>
      <c r="F11" s="6"/>
      <c r="G11" s="6"/>
      <c r="H11" s="6"/>
      <c r="I11" s="6"/>
    </row>
    <row r="12" spans="1:9" ht="16.5" customHeight="1" thickBot="1" x14ac:dyDescent="0.3">
      <c r="A12" s="49" t="s">
        <v>55</v>
      </c>
      <c r="B12" s="50" t="s">
        <v>56</v>
      </c>
      <c r="C12" s="37">
        <v>2537058</v>
      </c>
      <c r="D12" s="37">
        <v>2303810</v>
      </c>
      <c r="E12" s="37">
        <v>1622171</v>
      </c>
      <c r="F12" s="37">
        <v>1885960</v>
      </c>
      <c r="G12" s="37">
        <v>1273555</v>
      </c>
      <c r="H12" s="37">
        <v>1474141</v>
      </c>
      <c r="I12" s="37">
        <v>1102676</v>
      </c>
    </row>
    <row r="13" spans="1:9" ht="16.5" hidden="1" customHeight="1" thickBot="1" x14ac:dyDescent="0.3">
      <c r="A13" s="49" t="s">
        <v>57</v>
      </c>
      <c r="B13" s="50" t="s">
        <v>58</v>
      </c>
      <c r="C13" s="37">
        <v>2537058</v>
      </c>
      <c r="D13" s="37">
        <v>2303810</v>
      </c>
      <c r="E13" s="37">
        <v>1622171</v>
      </c>
      <c r="F13" s="37">
        <v>1885960</v>
      </c>
      <c r="G13" s="37">
        <v>1273555</v>
      </c>
      <c r="H13" s="37">
        <v>1474141</v>
      </c>
      <c r="I13" s="37">
        <v>1102676</v>
      </c>
    </row>
    <row r="14" spans="1:9" ht="16.5" hidden="1" customHeight="1" thickBot="1" x14ac:dyDescent="0.3">
      <c r="A14" s="49" t="s">
        <v>59</v>
      </c>
      <c r="B14" s="50" t="s">
        <v>60</v>
      </c>
      <c r="C14" s="6"/>
      <c r="D14" s="6"/>
      <c r="E14" s="6"/>
      <c r="F14" s="6"/>
      <c r="G14" s="6"/>
      <c r="H14" s="6"/>
      <c r="I14" s="6"/>
    </row>
    <row r="15" spans="1:9" ht="16.5" customHeight="1" thickBot="1" x14ac:dyDescent="0.3">
      <c r="A15" s="49" t="s">
        <v>61</v>
      </c>
      <c r="B15" s="50" t="s">
        <v>62</v>
      </c>
      <c r="C15" s="37">
        <v>1853104</v>
      </c>
      <c r="D15" s="37">
        <v>1183567</v>
      </c>
      <c r="E15" s="37">
        <v>1313143</v>
      </c>
      <c r="F15" s="37">
        <v>1315996</v>
      </c>
      <c r="G15" s="37">
        <v>1077081</v>
      </c>
      <c r="H15" s="37">
        <v>905256</v>
      </c>
      <c r="I15" s="37">
        <v>683750</v>
      </c>
    </row>
    <row r="16" spans="1:9" ht="16.5" customHeight="1" thickBot="1" x14ac:dyDescent="0.3">
      <c r="A16" s="49" t="s">
        <v>63</v>
      </c>
      <c r="B16" s="50" t="s">
        <v>64</v>
      </c>
      <c r="C16" s="6"/>
      <c r="D16" s="6"/>
      <c r="E16" s="6"/>
      <c r="F16" s="6"/>
      <c r="G16" s="6"/>
      <c r="H16" s="6"/>
      <c r="I16" s="6"/>
    </row>
    <row r="17" spans="1:9" ht="16.5" customHeight="1" thickBot="1" x14ac:dyDescent="0.3">
      <c r="A17" s="49" t="s">
        <v>65</v>
      </c>
      <c r="B17" s="50" t="s">
        <v>66</v>
      </c>
      <c r="C17" s="37">
        <v>296832</v>
      </c>
      <c r="D17" s="37">
        <v>306426</v>
      </c>
      <c r="E17" s="37">
        <v>425758</v>
      </c>
      <c r="F17" s="37">
        <v>596936</v>
      </c>
      <c r="G17" s="37">
        <v>475632</v>
      </c>
      <c r="H17" s="37">
        <v>310001</v>
      </c>
      <c r="I17" s="37">
        <v>289008</v>
      </c>
    </row>
    <row r="18" spans="1:9" ht="16.5" hidden="1" customHeight="1" thickBot="1" x14ac:dyDescent="0.3">
      <c r="A18" s="49" t="s">
        <v>67</v>
      </c>
      <c r="B18" s="50" t="s">
        <v>68</v>
      </c>
      <c r="C18" s="37">
        <v>296832</v>
      </c>
      <c r="D18" s="37">
        <v>306426</v>
      </c>
      <c r="E18" s="37">
        <v>425758</v>
      </c>
      <c r="F18" s="37">
        <v>596936</v>
      </c>
      <c r="G18" s="37">
        <v>475632</v>
      </c>
      <c r="H18" s="37">
        <v>310001</v>
      </c>
      <c r="I18" s="37">
        <v>289008</v>
      </c>
    </row>
    <row r="19" spans="1:9" ht="16.5" hidden="1" customHeight="1" thickBot="1" x14ac:dyDescent="0.3">
      <c r="A19" s="49" t="s">
        <v>69</v>
      </c>
      <c r="B19" s="50" t="s">
        <v>70</v>
      </c>
      <c r="C19" s="37">
        <v>103939</v>
      </c>
      <c r="D19" s="37">
        <v>58537</v>
      </c>
      <c r="E19" s="37">
        <v>282073</v>
      </c>
      <c r="F19" s="37">
        <v>163237</v>
      </c>
      <c r="G19" s="37">
        <v>125425</v>
      </c>
      <c r="H19" s="37">
        <v>88742</v>
      </c>
      <c r="I19" s="37">
        <v>119572</v>
      </c>
    </row>
    <row r="20" spans="1:9" ht="16.5" hidden="1" customHeight="1" thickBot="1" x14ac:dyDescent="0.3">
      <c r="A20" s="49" t="s">
        <v>71</v>
      </c>
      <c r="B20" s="50" t="s">
        <v>72</v>
      </c>
      <c r="C20" s="37">
        <v>192893</v>
      </c>
      <c r="D20" s="37">
        <v>247603</v>
      </c>
      <c r="E20" s="37">
        <v>143685</v>
      </c>
      <c r="F20" s="37">
        <v>433699</v>
      </c>
      <c r="G20" s="37">
        <v>350207</v>
      </c>
      <c r="H20" s="37">
        <v>221259</v>
      </c>
      <c r="I20" s="37">
        <v>169436</v>
      </c>
    </row>
    <row r="21" spans="1:9" ht="16.5" hidden="1" customHeight="1" thickBot="1" x14ac:dyDescent="0.3">
      <c r="A21" s="49" t="s">
        <v>73</v>
      </c>
      <c r="B21" s="50" t="s">
        <v>74</v>
      </c>
      <c r="C21" s="6">
        <v>0</v>
      </c>
      <c r="D21" s="6">
        <v>286</v>
      </c>
      <c r="E21" s="6"/>
      <c r="F21" s="6"/>
    </row>
    <row r="22" spans="1:9" ht="16.5" customHeight="1" thickBot="1" x14ac:dyDescent="0.3">
      <c r="A22" s="49" t="s">
        <v>75</v>
      </c>
      <c r="B22" s="50" t="s">
        <v>76</v>
      </c>
      <c r="C22" s="6"/>
      <c r="D22" s="6"/>
      <c r="E22" s="37">
        <v>34555</v>
      </c>
      <c r="F22" s="37">
        <v>37146</v>
      </c>
      <c r="G22" s="37">
        <v>18325</v>
      </c>
      <c r="H22" s="37">
        <v>8721</v>
      </c>
      <c r="I22" s="37">
        <v>7957</v>
      </c>
    </row>
    <row r="23" spans="1:9" ht="16.5" customHeight="1" thickBot="1" x14ac:dyDescent="0.3">
      <c r="A23" s="49" t="s">
        <v>77</v>
      </c>
      <c r="B23" s="50" t="s">
        <v>78</v>
      </c>
      <c r="C23" s="37">
        <v>625880</v>
      </c>
      <c r="D23" s="37">
        <v>294734</v>
      </c>
      <c r="E23" s="37">
        <v>938567</v>
      </c>
      <c r="F23" s="37">
        <v>304885</v>
      </c>
      <c r="G23" s="37">
        <v>78716</v>
      </c>
      <c r="H23" s="37">
        <v>83955</v>
      </c>
      <c r="I23" s="37">
        <v>265960</v>
      </c>
    </row>
    <row r="24" spans="1:9" ht="16.5" hidden="1" customHeight="1" thickBot="1" x14ac:dyDescent="0.3">
      <c r="A24" s="4" t="s">
        <v>79</v>
      </c>
      <c r="B24" s="9" t="s">
        <v>80</v>
      </c>
      <c r="C24" s="6"/>
      <c r="D24" s="6"/>
      <c r="E24" s="6"/>
      <c r="F24" s="6"/>
      <c r="G24" s="6">
        <v>0</v>
      </c>
      <c r="H24" s="6">
        <v>0</v>
      </c>
      <c r="I24" s="37">
        <v>186898</v>
      </c>
    </row>
    <row r="25" spans="1:9" ht="16.5" hidden="1" customHeight="1" thickBot="1" x14ac:dyDescent="0.3">
      <c r="A25" s="4" t="s">
        <v>81</v>
      </c>
      <c r="B25" s="9" t="s">
        <v>82</v>
      </c>
      <c r="C25" s="6"/>
      <c r="D25" s="6"/>
      <c r="E25" s="6"/>
      <c r="F25" s="6"/>
      <c r="G25" s="6"/>
      <c r="H25" s="6"/>
      <c r="I25" s="6"/>
    </row>
    <row r="26" spans="1:9" ht="16.5" hidden="1" customHeight="1" thickBot="1" x14ac:dyDescent="0.3">
      <c r="A26" s="4" t="s">
        <v>83</v>
      </c>
      <c r="B26" s="9" t="s">
        <v>84</v>
      </c>
      <c r="C26" s="37">
        <v>625880</v>
      </c>
      <c r="D26" s="37">
        <v>294734</v>
      </c>
      <c r="E26" s="37">
        <v>938567</v>
      </c>
      <c r="F26" s="37">
        <v>304885</v>
      </c>
      <c r="G26" s="37">
        <v>78716</v>
      </c>
      <c r="H26" s="37">
        <v>83955</v>
      </c>
      <c r="I26" s="37">
        <v>79062</v>
      </c>
    </row>
    <row r="27" spans="1:9" ht="16.5" hidden="1" customHeight="1" thickBot="1" x14ac:dyDescent="0.3">
      <c r="A27" s="4" t="s">
        <v>85</v>
      </c>
      <c r="B27" s="9" t="s">
        <v>86</v>
      </c>
      <c r="C27" s="37">
        <v>352454</v>
      </c>
      <c r="D27" s="37">
        <v>77090</v>
      </c>
      <c r="E27" s="37">
        <v>367145</v>
      </c>
      <c r="F27" s="37">
        <v>158930</v>
      </c>
      <c r="G27" s="37">
        <v>39266</v>
      </c>
      <c r="H27" s="37">
        <v>10013</v>
      </c>
      <c r="I27" s="37">
        <v>5901</v>
      </c>
    </row>
    <row r="28" spans="1:9" ht="16.5" hidden="1" customHeight="1" thickBot="1" x14ac:dyDescent="0.3">
      <c r="A28" s="4" t="s">
        <v>87</v>
      </c>
      <c r="B28" s="9" t="s">
        <v>88</v>
      </c>
      <c r="C28" s="37">
        <v>169175</v>
      </c>
      <c r="D28" s="37">
        <v>119610</v>
      </c>
      <c r="E28" s="37">
        <v>66622</v>
      </c>
      <c r="F28" s="37">
        <v>46062</v>
      </c>
      <c r="G28" s="37">
        <v>26085</v>
      </c>
      <c r="H28" s="37">
        <v>32482</v>
      </c>
      <c r="I28" s="37">
        <v>32290</v>
      </c>
    </row>
    <row r="29" spans="1:9" ht="16.5" hidden="1" customHeight="1" thickBot="1" x14ac:dyDescent="0.3">
      <c r="A29" s="4" t="s">
        <v>89</v>
      </c>
      <c r="B29" s="9" t="s">
        <v>90</v>
      </c>
      <c r="C29" s="6"/>
      <c r="D29" s="6"/>
      <c r="E29" s="37">
        <v>11775</v>
      </c>
      <c r="F29" s="37">
        <v>49328</v>
      </c>
      <c r="G29" s="6"/>
      <c r="H29" s="6"/>
      <c r="I29" s="6"/>
    </row>
    <row r="30" spans="1:9" ht="16.5" hidden="1" customHeight="1" thickBot="1" x14ac:dyDescent="0.3">
      <c r="A30" s="4" t="s">
        <v>91</v>
      </c>
      <c r="B30" s="9" t="s">
        <v>92</v>
      </c>
      <c r="C30" s="6"/>
      <c r="D30" s="6"/>
      <c r="E30" s="6"/>
      <c r="F30" s="6"/>
      <c r="G30" s="37">
        <v>3654</v>
      </c>
      <c r="H30" s="37">
        <v>6931</v>
      </c>
      <c r="I30" s="37">
        <v>8927</v>
      </c>
    </row>
    <row r="31" spans="1:9" ht="16.5" hidden="1" customHeight="1" thickBot="1" x14ac:dyDescent="0.3">
      <c r="A31" s="4" t="s">
        <v>93</v>
      </c>
      <c r="B31" s="9" t="s">
        <v>94</v>
      </c>
      <c r="C31" s="37">
        <v>98533</v>
      </c>
      <c r="D31" s="37">
        <v>86499</v>
      </c>
      <c r="E31" s="37">
        <v>493025</v>
      </c>
      <c r="F31" s="6">
        <v>565</v>
      </c>
      <c r="G31" s="37">
        <v>9711</v>
      </c>
      <c r="H31" s="37">
        <v>34529</v>
      </c>
      <c r="I31" s="37">
        <v>31878</v>
      </c>
    </row>
    <row r="32" spans="1:9" ht="16.5" hidden="1" customHeight="1" thickBot="1" x14ac:dyDescent="0.3">
      <c r="A32" s="4" t="s">
        <v>95</v>
      </c>
      <c r="B32" s="9" t="s">
        <v>96</v>
      </c>
      <c r="C32" s="37">
        <v>5718</v>
      </c>
      <c r="D32" s="37">
        <v>11535</v>
      </c>
      <c r="E32" s="6"/>
      <c r="F32" s="6"/>
      <c r="G32" s="6"/>
      <c r="H32" s="6"/>
      <c r="I32" s="6"/>
    </row>
    <row r="33" spans="1:9" ht="16.5" hidden="1" customHeight="1" thickBot="1" x14ac:dyDescent="0.3">
      <c r="A33" s="4" t="s">
        <v>97</v>
      </c>
      <c r="B33" s="9" t="s">
        <v>98</v>
      </c>
      <c r="C33" s="6"/>
      <c r="D33" s="6"/>
      <c r="E33" s="6"/>
      <c r="F33" s="6"/>
      <c r="G33" s="6">
        <v>0</v>
      </c>
      <c r="H33" s="6">
        <v>0</v>
      </c>
      <c r="I33" s="6">
        <v>66</v>
      </c>
    </row>
    <row r="34" spans="1:9" ht="16.5" hidden="1" customHeight="1" thickBot="1" x14ac:dyDescent="0.3">
      <c r="A34" s="4" t="s">
        <v>95</v>
      </c>
      <c r="B34" s="9" t="s">
        <v>99</v>
      </c>
      <c r="C34" s="6"/>
      <c r="D34" s="6"/>
      <c r="E34" s="6">
        <v>0</v>
      </c>
      <c r="F34" s="37">
        <v>50000</v>
      </c>
    </row>
    <row r="35" spans="1:9" ht="16.5" customHeight="1" thickBot="1" x14ac:dyDescent="0.3">
      <c r="A35" s="4" t="s">
        <v>100</v>
      </c>
      <c r="B35" s="9" t="s">
        <v>101</v>
      </c>
      <c r="C35" s="37">
        <v>23133752</v>
      </c>
      <c r="D35" s="37">
        <v>21726107</v>
      </c>
      <c r="E35" s="37">
        <v>21369807</v>
      </c>
      <c r="F35" s="37">
        <v>21670966</v>
      </c>
      <c r="G35" s="37">
        <v>21510032</v>
      </c>
      <c r="H35" s="37">
        <v>20677629</v>
      </c>
      <c r="I35" s="37">
        <v>18666478</v>
      </c>
    </row>
    <row r="36" spans="1:9" ht="16.5" customHeight="1" thickBot="1" x14ac:dyDescent="0.3">
      <c r="A36" s="4" t="s">
        <v>102</v>
      </c>
      <c r="B36" s="9" t="s">
        <v>103</v>
      </c>
      <c r="C36" s="37">
        <v>5759314</v>
      </c>
      <c r="D36" s="37">
        <v>5319689</v>
      </c>
      <c r="E36" s="37">
        <v>4914066</v>
      </c>
      <c r="F36" s="37">
        <v>4995107</v>
      </c>
      <c r="G36" s="37">
        <v>4536709</v>
      </c>
      <c r="H36" s="37">
        <v>3901332</v>
      </c>
      <c r="I36" s="37">
        <v>3305917</v>
      </c>
    </row>
    <row r="37" spans="1:9" ht="16.5" hidden="1" customHeight="1" thickBot="1" x14ac:dyDescent="0.3">
      <c r="A37" s="4" t="s">
        <v>104</v>
      </c>
      <c r="B37" s="9" t="s">
        <v>46</v>
      </c>
      <c r="C37" s="6"/>
      <c r="D37" s="6"/>
      <c r="E37" s="6"/>
      <c r="F37" s="6"/>
      <c r="G37" s="6"/>
      <c r="H37" s="6"/>
      <c r="I37" s="6"/>
    </row>
    <row r="38" spans="1:9" ht="16.5" hidden="1" customHeight="1" thickBot="1" x14ac:dyDescent="0.3">
      <c r="A38" s="4" t="s">
        <v>105</v>
      </c>
      <c r="B38" s="9" t="s">
        <v>50</v>
      </c>
      <c r="C38" s="6"/>
      <c r="D38" s="6"/>
      <c r="E38" s="6"/>
      <c r="F38" s="6"/>
      <c r="G38" s="6"/>
      <c r="H38" s="6"/>
      <c r="I38" s="6"/>
    </row>
    <row r="39" spans="1:9" ht="16.5" hidden="1" customHeight="1" thickBot="1" x14ac:dyDescent="0.3">
      <c r="A39" s="4" t="s">
        <v>106</v>
      </c>
      <c r="B39" s="9" t="s">
        <v>52</v>
      </c>
      <c r="C39" s="6"/>
      <c r="D39" s="6"/>
      <c r="E39" s="6"/>
      <c r="F39" s="6"/>
      <c r="G39" s="6"/>
      <c r="H39" s="6"/>
      <c r="I39" s="6"/>
    </row>
    <row r="40" spans="1:9" ht="16.5" hidden="1" customHeight="1" thickBot="1" x14ac:dyDescent="0.3">
      <c r="A40" s="4" t="s">
        <v>107</v>
      </c>
      <c r="B40" s="9" t="s">
        <v>56</v>
      </c>
      <c r="C40" s="6"/>
      <c r="D40" s="6"/>
      <c r="E40" s="6"/>
      <c r="F40" s="6"/>
      <c r="G40" s="6"/>
      <c r="H40" s="6"/>
      <c r="I40" s="6"/>
    </row>
    <row r="41" spans="1:9" ht="16.5" hidden="1" customHeight="1" thickBot="1" x14ac:dyDescent="0.3">
      <c r="A41" s="4" t="s">
        <v>108</v>
      </c>
      <c r="B41" s="9" t="s">
        <v>58</v>
      </c>
      <c r="C41" s="6"/>
      <c r="D41" s="6"/>
      <c r="E41" s="6"/>
      <c r="F41" s="6"/>
      <c r="G41" s="6"/>
      <c r="H41" s="6"/>
      <c r="I41" s="6"/>
    </row>
    <row r="42" spans="1:9" ht="16.5" hidden="1" customHeight="1" thickBot="1" x14ac:dyDescent="0.3">
      <c r="A42" s="4" t="s">
        <v>109</v>
      </c>
      <c r="B42" s="9" t="s">
        <v>60</v>
      </c>
      <c r="C42" s="6"/>
      <c r="D42" s="6"/>
      <c r="E42" s="6"/>
      <c r="F42" s="6"/>
      <c r="G42" s="6"/>
      <c r="H42" s="6"/>
      <c r="I42" s="6"/>
    </row>
    <row r="43" spans="1:9" ht="16.5" hidden="1" customHeight="1" thickBot="1" x14ac:dyDescent="0.3">
      <c r="A43" s="4" t="s">
        <v>110</v>
      </c>
      <c r="B43" s="9" t="s">
        <v>62</v>
      </c>
      <c r="C43" s="6"/>
      <c r="D43" s="6"/>
      <c r="E43" s="6"/>
      <c r="F43" s="6"/>
      <c r="G43" s="6"/>
      <c r="H43" s="6"/>
      <c r="I43" s="6"/>
    </row>
    <row r="44" spans="1:9" ht="16.5" hidden="1" customHeight="1" thickBot="1" x14ac:dyDescent="0.3">
      <c r="A44" s="4" t="s">
        <v>111</v>
      </c>
      <c r="B44" s="9" t="s">
        <v>64</v>
      </c>
      <c r="C44" s="37">
        <v>4935905</v>
      </c>
      <c r="D44" s="37">
        <v>4548897</v>
      </c>
      <c r="E44" s="37">
        <v>4072528</v>
      </c>
      <c r="F44" s="37">
        <v>4130508</v>
      </c>
      <c r="G44" s="37">
        <v>3659421</v>
      </c>
      <c r="H44" s="37">
        <v>2965872</v>
      </c>
      <c r="I44" s="37">
        <v>2643940</v>
      </c>
    </row>
    <row r="45" spans="1:9" ht="16.5" hidden="1" customHeight="1" thickBot="1" x14ac:dyDescent="0.3">
      <c r="A45" s="4" t="s">
        <v>112</v>
      </c>
      <c r="B45" s="9" t="s">
        <v>113</v>
      </c>
      <c r="C45" s="37">
        <v>8998</v>
      </c>
      <c r="D45" s="37">
        <v>2606</v>
      </c>
      <c r="E45" s="37">
        <v>4624</v>
      </c>
      <c r="F45" s="37">
        <v>2583</v>
      </c>
      <c r="G45" s="37">
        <v>1143</v>
      </c>
      <c r="H45" s="37">
        <v>1075</v>
      </c>
      <c r="I45" s="6">
        <v>813</v>
      </c>
    </row>
    <row r="46" spans="1:9" ht="16.5" hidden="1" customHeight="1" thickBot="1" x14ac:dyDescent="0.3">
      <c r="A46" s="4" t="s">
        <v>114</v>
      </c>
      <c r="B46" s="9" t="s">
        <v>115</v>
      </c>
      <c r="C46" s="37">
        <v>8998</v>
      </c>
      <c r="D46" s="37">
        <v>2606</v>
      </c>
      <c r="E46" s="37">
        <v>4624</v>
      </c>
      <c r="F46" s="37">
        <v>2583</v>
      </c>
      <c r="G46" s="37">
        <v>1143</v>
      </c>
      <c r="H46" s="37">
        <v>1075</v>
      </c>
      <c r="I46" s="6">
        <v>813</v>
      </c>
    </row>
    <row r="47" spans="1:9" ht="16.5" hidden="1" customHeight="1" thickBot="1" x14ac:dyDescent="0.3">
      <c r="A47" s="4" t="s">
        <v>116</v>
      </c>
      <c r="B47" s="9" t="s">
        <v>76</v>
      </c>
      <c r="C47" s="6"/>
      <c r="D47" s="6"/>
      <c r="E47" s="6"/>
      <c r="F47" s="6"/>
      <c r="G47" s="6"/>
      <c r="H47" s="6"/>
      <c r="I47" s="6"/>
    </row>
    <row r="48" spans="1:9" ht="16.5" hidden="1" customHeight="1" thickBot="1" x14ac:dyDescent="0.3">
      <c r="A48" s="4" t="s">
        <v>117</v>
      </c>
      <c r="B48" s="9" t="s">
        <v>118</v>
      </c>
      <c r="C48" s="6"/>
      <c r="D48" s="6"/>
      <c r="E48" s="37">
        <v>13000</v>
      </c>
      <c r="F48" s="6">
        <v>0</v>
      </c>
      <c r="G48" s="6"/>
      <c r="H48" s="6"/>
      <c r="I48" s="6"/>
    </row>
    <row r="49" spans="1:9" ht="16.5" hidden="1" customHeight="1" thickBot="1" x14ac:dyDescent="0.3">
      <c r="A49" s="4" t="s">
        <v>119</v>
      </c>
      <c r="B49" s="9" t="s">
        <v>120</v>
      </c>
      <c r="C49" s="6"/>
      <c r="D49" s="6"/>
      <c r="E49" s="6"/>
      <c r="F49" s="6"/>
      <c r="G49" s="6"/>
      <c r="H49" s="6"/>
      <c r="I49" s="6"/>
    </row>
    <row r="50" spans="1:9" ht="16.5" hidden="1" customHeight="1" thickBot="1" x14ac:dyDescent="0.3">
      <c r="A50" s="4" t="s">
        <v>121</v>
      </c>
      <c r="B50" s="9" t="s">
        <v>122</v>
      </c>
      <c r="C50" s="6"/>
      <c r="D50" s="6"/>
      <c r="E50" s="6"/>
      <c r="F50" s="6"/>
      <c r="G50" s="6"/>
      <c r="H50" s="6"/>
      <c r="I50" s="6"/>
    </row>
    <row r="51" spans="1:9" ht="16.5" hidden="1" customHeight="1" thickBot="1" x14ac:dyDescent="0.3">
      <c r="A51" s="4" t="s">
        <v>123</v>
      </c>
      <c r="B51" s="9" t="s">
        <v>98</v>
      </c>
      <c r="C51" s="6"/>
      <c r="D51" s="6"/>
      <c r="E51" s="6"/>
      <c r="F51" s="6"/>
      <c r="G51" s="6"/>
      <c r="H51" s="6"/>
      <c r="I51" s="6"/>
    </row>
    <row r="52" spans="1:9" ht="16.5" hidden="1" customHeight="1" thickBot="1" x14ac:dyDescent="0.3">
      <c r="A52" s="4" t="s">
        <v>124</v>
      </c>
      <c r="B52" s="9" t="s">
        <v>125</v>
      </c>
      <c r="C52" s="37">
        <v>814411</v>
      </c>
      <c r="D52" s="37">
        <v>768186</v>
      </c>
      <c r="E52" s="37">
        <v>823914</v>
      </c>
      <c r="F52" s="37">
        <v>862016</v>
      </c>
      <c r="G52" s="37">
        <v>876145</v>
      </c>
      <c r="H52" s="37">
        <v>934385</v>
      </c>
      <c r="I52" s="37">
        <v>661164</v>
      </c>
    </row>
    <row r="53" spans="1:9" ht="16.5" hidden="1" customHeight="1" thickBot="1" x14ac:dyDescent="0.3">
      <c r="A53" s="4" t="s">
        <v>126</v>
      </c>
      <c r="B53" s="9" t="s">
        <v>80</v>
      </c>
      <c r="C53" s="6"/>
      <c r="D53" s="6"/>
      <c r="E53" s="6"/>
      <c r="F53" s="6"/>
      <c r="G53" s="6"/>
      <c r="H53" s="6"/>
      <c r="I53" s="6"/>
    </row>
    <row r="54" spans="1:9" ht="16.5" hidden="1" customHeight="1" thickBot="1" x14ac:dyDescent="0.3">
      <c r="A54" s="4" t="s">
        <v>127</v>
      </c>
      <c r="B54" s="9" t="s">
        <v>82</v>
      </c>
      <c r="C54" s="6"/>
      <c r="D54" s="6"/>
      <c r="E54" s="6"/>
      <c r="F54" s="6"/>
      <c r="G54" s="6"/>
      <c r="H54" s="6"/>
      <c r="I54" s="6"/>
    </row>
    <row r="55" spans="1:9" ht="16.5" hidden="1" customHeight="1" thickBot="1" x14ac:dyDescent="0.3">
      <c r="A55" s="4" t="s">
        <v>128</v>
      </c>
      <c r="B55" s="9" t="s">
        <v>129</v>
      </c>
      <c r="C55" s="37">
        <v>141480</v>
      </c>
      <c r="D55" s="37">
        <v>56820</v>
      </c>
      <c r="E55" s="37">
        <v>77035</v>
      </c>
      <c r="F55" s="37">
        <v>36463</v>
      </c>
      <c r="G55" s="37">
        <v>20826</v>
      </c>
      <c r="H55" s="37">
        <v>25967</v>
      </c>
      <c r="I55" s="37">
        <v>20259</v>
      </c>
    </row>
    <row r="56" spans="1:9" ht="16.5" hidden="1" customHeight="1" thickBot="1" x14ac:dyDescent="0.3">
      <c r="A56" s="4" t="s">
        <v>130</v>
      </c>
      <c r="B56" s="9" t="s">
        <v>72</v>
      </c>
      <c r="C56" s="37">
        <v>231498</v>
      </c>
      <c r="D56" s="37">
        <v>283757</v>
      </c>
      <c r="E56" s="37">
        <v>349536</v>
      </c>
      <c r="F56" s="37">
        <v>433070</v>
      </c>
      <c r="G56" s="37">
        <v>481626</v>
      </c>
      <c r="H56" s="37">
        <v>510578</v>
      </c>
      <c r="I56" s="37">
        <v>235438</v>
      </c>
    </row>
    <row r="57" spans="1:9" ht="16.5" hidden="1" customHeight="1" thickBot="1" x14ac:dyDescent="0.3">
      <c r="A57" s="4" t="s">
        <v>131</v>
      </c>
      <c r="B57" s="9" t="s">
        <v>94</v>
      </c>
      <c r="C57" s="37">
        <v>218493</v>
      </c>
      <c r="D57" s="37">
        <v>221555</v>
      </c>
      <c r="E57" s="37">
        <v>216578</v>
      </c>
      <c r="F57" s="37">
        <v>251287</v>
      </c>
      <c r="G57" s="37">
        <v>247779</v>
      </c>
      <c r="H57" s="37">
        <v>251910</v>
      </c>
      <c r="I57" s="37">
        <v>261895</v>
      </c>
    </row>
    <row r="58" spans="1:9" ht="16.5" hidden="1" customHeight="1" thickBot="1" x14ac:dyDescent="0.3">
      <c r="A58" s="4" t="s">
        <v>132</v>
      </c>
      <c r="B58" s="9" t="s">
        <v>133</v>
      </c>
      <c r="C58" s="37">
        <v>30283</v>
      </c>
      <c r="D58" s="37">
        <v>31466</v>
      </c>
      <c r="E58" s="37">
        <v>93668</v>
      </c>
      <c r="F58" s="37">
        <v>79543</v>
      </c>
      <c r="G58" s="37">
        <v>66415</v>
      </c>
      <c r="H58" s="37">
        <v>84499</v>
      </c>
      <c r="I58" s="37">
        <v>88691</v>
      </c>
    </row>
    <row r="59" spans="1:9" ht="16.5" hidden="1" customHeight="1" thickBot="1" x14ac:dyDescent="0.3">
      <c r="A59" s="4" t="s">
        <v>134</v>
      </c>
      <c r="B59" s="9" t="s">
        <v>135</v>
      </c>
      <c r="C59" s="37">
        <v>63652</v>
      </c>
      <c r="D59" s="37">
        <v>60975</v>
      </c>
      <c r="E59" s="6"/>
      <c r="F59" s="6"/>
      <c r="G59" s="6"/>
      <c r="H59" s="6"/>
      <c r="I59" s="6"/>
    </row>
    <row r="60" spans="1:9" ht="16.5" hidden="1" customHeight="1" thickBot="1" x14ac:dyDescent="0.3">
      <c r="A60" s="4" t="s">
        <v>136</v>
      </c>
      <c r="B60" s="9" t="s">
        <v>137</v>
      </c>
      <c r="C60" s="37">
        <v>129005</v>
      </c>
      <c r="D60" s="37">
        <v>113613</v>
      </c>
      <c r="E60" s="37">
        <v>87097</v>
      </c>
      <c r="F60" s="37">
        <v>61653</v>
      </c>
      <c r="G60" s="37">
        <v>59499</v>
      </c>
      <c r="H60" s="37">
        <v>61431</v>
      </c>
      <c r="I60" s="37">
        <v>54881</v>
      </c>
    </row>
    <row r="61" spans="1:9" ht="16.5" customHeight="1" thickBot="1" x14ac:dyDescent="0.3">
      <c r="A61" s="4" t="s">
        <v>138</v>
      </c>
      <c r="B61" s="9" t="s">
        <v>139</v>
      </c>
      <c r="C61" s="37">
        <v>14338</v>
      </c>
      <c r="D61" s="37">
        <v>6764</v>
      </c>
      <c r="E61" s="6">
        <v>873</v>
      </c>
      <c r="F61" s="6">
        <v>0</v>
      </c>
      <c r="G61" s="6"/>
      <c r="H61" s="6"/>
      <c r="I61" s="6"/>
    </row>
    <row r="62" spans="1:9" ht="16.5" hidden="1" customHeight="1" thickBot="1" x14ac:dyDescent="0.3">
      <c r="A62" s="4" t="s">
        <v>140</v>
      </c>
      <c r="B62" s="9" t="s">
        <v>141</v>
      </c>
      <c r="C62" s="37">
        <v>14338</v>
      </c>
      <c r="D62" s="37">
        <v>6764</v>
      </c>
      <c r="E62" s="6">
        <v>873</v>
      </c>
      <c r="F62" s="6">
        <v>0</v>
      </c>
      <c r="G62" s="6"/>
      <c r="H62" s="6"/>
      <c r="I62" s="6"/>
    </row>
    <row r="63" spans="1:9" ht="16.5" hidden="1" customHeight="1" thickBot="1" x14ac:dyDescent="0.3">
      <c r="A63" s="4" t="s">
        <v>142</v>
      </c>
      <c r="B63" s="9" t="s">
        <v>143</v>
      </c>
      <c r="C63" s="6"/>
      <c r="D63" s="6"/>
      <c r="E63" s="6"/>
      <c r="F63" s="6"/>
      <c r="G63" s="6"/>
      <c r="H63" s="6"/>
      <c r="I63" s="6"/>
    </row>
    <row r="64" spans="1:9" ht="16.5" hidden="1" customHeight="1" thickBot="1" x14ac:dyDescent="0.3">
      <c r="A64" s="4" t="s">
        <v>144</v>
      </c>
      <c r="B64" s="9" t="s">
        <v>145</v>
      </c>
      <c r="C64" s="37">
        <v>14338</v>
      </c>
      <c r="D64" s="37">
        <v>6764</v>
      </c>
      <c r="E64" s="6"/>
      <c r="F64" s="6"/>
      <c r="G64" s="6"/>
      <c r="H64" s="6"/>
      <c r="I64" s="6"/>
    </row>
    <row r="65" spans="1:9" ht="16.5" hidden="1" customHeight="1" thickBot="1" x14ac:dyDescent="0.3">
      <c r="A65" s="4" t="s">
        <v>146</v>
      </c>
      <c r="B65" s="9" t="s">
        <v>147</v>
      </c>
      <c r="C65" s="6"/>
      <c r="D65" s="6"/>
      <c r="E65" s="6"/>
      <c r="F65" s="6"/>
      <c r="G65" s="6"/>
      <c r="H65" s="6"/>
      <c r="I65" s="6"/>
    </row>
    <row r="66" spans="1:9" ht="16.5" customHeight="1" thickBot="1" x14ac:dyDescent="0.3">
      <c r="A66" s="4" t="s">
        <v>148</v>
      </c>
      <c r="B66" s="9" t="s">
        <v>149</v>
      </c>
      <c r="C66" s="37">
        <v>17020259</v>
      </c>
      <c r="D66" s="37">
        <v>16211228</v>
      </c>
      <c r="E66" s="37">
        <v>16235280</v>
      </c>
      <c r="F66" s="37">
        <v>16346234</v>
      </c>
      <c r="G66" s="37">
        <v>16681253</v>
      </c>
      <c r="H66" s="37">
        <v>16551707</v>
      </c>
      <c r="I66" s="37">
        <v>15147822</v>
      </c>
    </row>
    <row r="67" spans="1:9" ht="16.5" hidden="1" customHeight="1" thickBot="1" x14ac:dyDescent="0.3">
      <c r="A67" s="4" t="s">
        <v>150</v>
      </c>
      <c r="B67" s="9" t="s">
        <v>151</v>
      </c>
      <c r="C67" s="37">
        <v>16542381</v>
      </c>
      <c r="D67" s="37">
        <v>15718785</v>
      </c>
      <c r="E67" s="37">
        <v>15833661</v>
      </c>
      <c r="F67" s="37">
        <v>16116498</v>
      </c>
      <c r="G67" s="37">
        <v>16256432</v>
      </c>
      <c r="H67" s="37">
        <v>11642507</v>
      </c>
      <c r="I67" s="37">
        <v>11972286</v>
      </c>
    </row>
    <row r="68" spans="1:9" ht="16.5" hidden="1" customHeight="1" thickBot="1" x14ac:dyDescent="0.3">
      <c r="A68" s="4" t="s">
        <v>152</v>
      </c>
      <c r="B68" s="9" t="s">
        <v>153</v>
      </c>
      <c r="C68" s="37">
        <v>6842</v>
      </c>
      <c r="D68" s="37">
        <v>8708</v>
      </c>
      <c r="E68" s="37">
        <v>10948</v>
      </c>
      <c r="F68" s="37">
        <v>13230</v>
      </c>
      <c r="G68" s="37">
        <v>21844</v>
      </c>
      <c r="H68" s="37">
        <v>30107</v>
      </c>
      <c r="I68" s="37">
        <v>40875</v>
      </c>
    </row>
    <row r="69" spans="1:9" ht="16.5" hidden="1" customHeight="1" thickBot="1" x14ac:dyDescent="0.3">
      <c r="A69" s="4" t="s">
        <v>154</v>
      </c>
      <c r="B69" s="9" t="s">
        <v>155</v>
      </c>
      <c r="C69" s="37">
        <v>471036</v>
      </c>
      <c r="D69" s="37">
        <v>483735</v>
      </c>
      <c r="E69" s="37">
        <v>390671</v>
      </c>
      <c r="F69" s="37">
        <v>216506</v>
      </c>
      <c r="G69" s="37">
        <v>402977</v>
      </c>
      <c r="H69" s="37">
        <v>4879093</v>
      </c>
      <c r="I69" s="37">
        <v>3134661</v>
      </c>
    </row>
    <row r="70" spans="1:9" ht="16.5" customHeight="1" thickBot="1" x14ac:dyDescent="0.3">
      <c r="A70" s="4" t="s">
        <v>156</v>
      </c>
      <c r="B70" s="9" t="s">
        <v>157</v>
      </c>
      <c r="C70" s="37">
        <v>339841</v>
      </c>
      <c r="D70" s="37">
        <v>188426</v>
      </c>
      <c r="E70" s="37">
        <v>219588</v>
      </c>
      <c r="F70" s="37">
        <v>329625</v>
      </c>
      <c r="G70" s="37">
        <v>292070</v>
      </c>
      <c r="H70" s="37">
        <v>224590</v>
      </c>
      <c r="I70" s="37">
        <v>212739</v>
      </c>
    </row>
    <row r="71" spans="1:9" ht="16.5" hidden="1" customHeight="1" thickBot="1" x14ac:dyDescent="0.3">
      <c r="A71" s="4" t="s">
        <v>158</v>
      </c>
      <c r="B71" s="9" t="s">
        <v>159</v>
      </c>
      <c r="C71" s="37">
        <v>339841</v>
      </c>
      <c r="D71" s="37">
        <v>188426</v>
      </c>
      <c r="E71" s="37">
        <v>219588</v>
      </c>
      <c r="F71" s="37">
        <v>329625</v>
      </c>
      <c r="G71" s="37">
        <v>292070</v>
      </c>
      <c r="H71" s="37">
        <v>224590</v>
      </c>
      <c r="I71" s="37">
        <v>212739</v>
      </c>
    </row>
    <row r="72" spans="1:9" ht="16.5" hidden="1" customHeight="1" thickBot="1" x14ac:dyDescent="0.3">
      <c r="A72" s="4" t="s">
        <v>160</v>
      </c>
      <c r="B72" s="9" t="s">
        <v>161</v>
      </c>
      <c r="C72" s="6"/>
      <c r="D72" s="6"/>
      <c r="E72" s="6"/>
      <c r="F72" s="6"/>
      <c r="G72" s="6"/>
      <c r="H72" s="6"/>
      <c r="I72" s="6"/>
    </row>
    <row r="73" spans="1:9" ht="16.5" hidden="1" customHeight="1" thickBot="1" x14ac:dyDescent="0.3">
      <c r="A73" s="4" t="s">
        <v>162</v>
      </c>
      <c r="B73" s="9" t="s">
        <v>163</v>
      </c>
      <c r="C73" s="37">
        <v>158334</v>
      </c>
      <c r="D73" s="37">
        <v>45445</v>
      </c>
      <c r="E73" s="37">
        <v>45445</v>
      </c>
      <c r="F73" s="37">
        <v>45445</v>
      </c>
      <c r="G73" s="37">
        <v>79492</v>
      </c>
      <c r="H73" s="37">
        <v>34057</v>
      </c>
      <c r="I73" s="37">
        <v>34057</v>
      </c>
    </row>
    <row r="74" spans="1:9" ht="16.5" hidden="1" customHeight="1" thickBot="1" x14ac:dyDescent="0.3">
      <c r="A74" s="4" t="s">
        <v>164</v>
      </c>
      <c r="B74" s="9" t="s">
        <v>165</v>
      </c>
      <c r="C74" s="37">
        <v>181507</v>
      </c>
      <c r="D74" s="37">
        <v>142981</v>
      </c>
      <c r="E74" s="37">
        <v>174143</v>
      </c>
      <c r="F74" s="37">
        <v>284180</v>
      </c>
      <c r="G74" s="37">
        <v>212578</v>
      </c>
      <c r="H74" s="37">
        <v>190533</v>
      </c>
      <c r="I74" s="37">
        <v>178682</v>
      </c>
    </row>
    <row r="75" spans="1:9" ht="16.5" hidden="1" customHeight="1" thickBot="1" x14ac:dyDescent="0.3">
      <c r="A75" s="4" t="s">
        <v>166</v>
      </c>
      <c r="B75" s="9" t="s">
        <v>167</v>
      </c>
      <c r="C75" s="6"/>
      <c r="D75" s="6"/>
      <c r="E75" s="6"/>
      <c r="F75" s="6"/>
      <c r="G75" s="6"/>
      <c r="H75" s="6"/>
      <c r="I75" s="6"/>
    </row>
    <row r="76" spans="1:9" ht="16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4" zoomScale="140" zoomScaleNormal="140" workbookViewId="0">
      <selection activeCell="C5" sqref="C5"/>
    </sheetView>
  </sheetViews>
  <sheetFormatPr defaultRowHeight="15" x14ac:dyDescent="0.25"/>
  <cols>
    <col min="1" max="1" width="12.7109375" bestFit="1" customWidth="1"/>
    <col min="2" max="2" width="53.28515625" bestFit="1" customWidth="1"/>
    <col min="3" max="4" width="12.85546875" customWidth="1"/>
    <col min="5" max="6" width="13" customWidth="1"/>
    <col min="7" max="9" width="12.85546875" customWidth="1"/>
  </cols>
  <sheetData>
    <row r="1" spans="1:9" ht="16.5" customHeight="1" x14ac:dyDescent="0.25">
      <c r="A1" s="1"/>
    </row>
    <row r="2" spans="1:9" ht="16.5" customHeight="1" thickBot="1" x14ac:dyDescent="0.3">
      <c r="A2" s="3" t="s">
        <v>36</v>
      </c>
      <c r="B2" s="3" t="s">
        <v>37</v>
      </c>
      <c r="C2" s="36">
        <v>43465</v>
      </c>
      <c r="D2" s="36">
        <v>43100</v>
      </c>
      <c r="E2" s="36">
        <v>42735</v>
      </c>
      <c r="F2" s="36">
        <v>42369</v>
      </c>
      <c r="G2" s="36">
        <v>42004</v>
      </c>
      <c r="H2" s="36">
        <v>41639</v>
      </c>
      <c r="I2" s="36">
        <v>41274</v>
      </c>
    </row>
    <row r="3" spans="1:9" ht="16.5" customHeight="1" thickBot="1" x14ac:dyDescent="0.3">
      <c r="A3" s="4">
        <v>2</v>
      </c>
      <c r="B3" s="5" t="s">
        <v>168</v>
      </c>
      <c r="C3" s="37">
        <v>53932644</v>
      </c>
      <c r="D3" s="37">
        <v>28522982</v>
      </c>
      <c r="E3" s="37">
        <v>29399313</v>
      </c>
      <c r="F3" s="37">
        <v>28259985</v>
      </c>
      <c r="G3" s="37">
        <v>28119456</v>
      </c>
      <c r="H3" s="37">
        <v>27149343</v>
      </c>
      <c r="I3" s="37">
        <v>25353437</v>
      </c>
    </row>
    <row r="4" spans="1:9" ht="16.5" customHeight="1" thickBot="1" x14ac:dyDescent="0.3">
      <c r="A4" s="49" t="s">
        <v>169</v>
      </c>
      <c r="B4" s="51" t="s">
        <v>170</v>
      </c>
      <c r="C4" s="37">
        <v>6058678</v>
      </c>
      <c r="D4" s="37">
        <v>3708363</v>
      </c>
      <c r="E4" s="37">
        <v>3829874</v>
      </c>
      <c r="F4" s="37">
        <v>3510574</v>
      </c>
      <c r="G4" s="37">
        <v>3067645</v>
      </c>
      <c r="H4" s="37">
        <v>2281390</v>
      </c>
      <c r="I4" s="37">
        <v>2855860</v>
      </c>
    </row>
    <row r="5" spans="1:9" ht="16.5" customHeight="1" thickBot="1" x14ac:dyDescent="0.3">
      <c r="A5" s="49" t="s">
        <v>171</v>
      </c>
      <c r="B5" s="51" t="s">
        <v>172</v>
      </c>
      <c r="C5" s="37">
        <v>234192</v>
      </c>
      <c r="D5" s="37">
        <v>196467</v>
      </c>
      <c r="E5" s="37">
        <v>165030</v>
      </c>
      <c r="F5" s="37">
        <v>164782</v>
      </c>
      <c r="G5" s="37">
        <v>141489</v>
      </c>
      <c r="H5" s="37">
        <v>125650</v>
      </c>
      <c r="I5" s="37">
        <v>129816</v>
      </c>
    </row>
    <row r="6" spans="1:9" ht="16.5" hidden="1" customHeight="1" thickBot="1" x14ac:dyDescent="0.3">
      <c r="A6" s="49" t="s">
        <v>173</v>
      </c>
      <c r="B6" s="51" t="s">
        <v>174</v>
      </c>
      <c r="C6" s="37">
        <v>39577</v>
      </c>
      <c r="D6" s="37">
        <v>35056</v>
      </c>
      <c r="E6" s="37">
        <v>23405</v>
      </c>
      <c r="F6" s="37">
        <v>22501</v>
      </c>
      <c r="G6" s="37">
        <v>14204</v>
      </c>
      <c r="H6" s="37">
        <v>10893</v>
      </c>
      <c r="I6" s="37">
        <v>16255</v>
      </c>
    </row>
    <row r="7" spans="1:9" ht="16.5" hidden="1" customHeight="1" thickBot="1" x14ac:dyDescent="0.3">
      <c r="A7" s="49" t="s">
        <v>175</v>
      </c>
      <c r="B7" s="51" t="s">
        <v>176</v>
      </c>
      <c r="C7" s="37">
        <v>194615</v>
      </c>
      <c r="D7" s="37">
        <v>161411</v>
      </c>
      <c r="E7" s="37">
        <v>141625</v>
      </c>
      <c r="F7" s="37">
        <v>142281</v>
      </c>
      <c r="G7" s="37">
        <v>127285</v>
      </c>
      <c r="H7" s="37">
        <v>114757</v>
      </c>
      <c r="I7" s="37">
        <v>113561</v>
      </c>
    </row>
    <row r="8" spans="1:9" ht="16.5" customHeight="1" thickBot="1" x14ac:dyDescent="0.3">
      <c r="A8" s="49" t="s">
        <v>177</v>
      </c>
      <c r="B8" s="51" t="s">
        <v>178</v>
      </c>
      <c r="C8" s="37">
        <v>632565</v>
      </c>
      <c r="D8" s="37">
        <v>610476</v>
      </c>
      <c r="E8" s="37">
        <v>582918</v>
      </c>
      <c r="F8" s="37">
        <v>581477</v>
      </c>
      <c r="G8" s="37">
        <v>753099</v>
      </c>
      <c r="H8" s="37">
        <v>876556</v>
      </c>
      <c r="I8" s="37">
        <v>875648</v>
      </c>
    </row>
    <row r="9" spans="1:9" ht="16.5" hidden="1" customHeight="1" thickBot="1" x14ac:dyDescent="0.3">
      <c r="A9" s="49" t="s">
        <v>179</v>
      </c>
      <c r="B9" s="51" t="s">
        <v>180</v>
      </c>
      <c r="C9" s="37">
        <v>559885</v>
      </c>
      <c r="D9" s="37">
        <v>574458</v>
      </c>
      <c r="E9" s="37">
        <v>558288</v>
      </c>
      <c r="F9" s="37">
        <v>525393</v>
      </c>
      <c r="G9" s="37">
        <v>708070</v>
      </c>
      <c r="H9" s="37">
        <v>819309</v>
      </c>
      <c r="I9" s="37">
        <v>843239</v>
      </c>
    </row>
    <row r="10" spans="1:9" ht="16.5" hidden="1" customHeight="1" thickBot="1" x14ac:dyDescent="0.3">
      <c r="A10" s="49" t="s">
        <v>181</v>
      </c>
      <c r="B10" s="51" t="s">
        <v>182</v>
      </c>
      <c r="C10" s="37">
        <v>72680</v>
      </c>
      <c r="D10" s="37">
        <v>36018</v>
      </c>
      <c r="E10" s="37">
        <v>24630</v>
      </c>
      <c r="F10" s="37">
        <v>56084</v>
      </c>
      <c r="G10" s="37">
        <v>45029</v>
      </c>
      <c r="H10" s="37">
        <v>57247</v>
      </c>
      <c r="I10" s="37">
        <v>32409</v>
      </c>
    </row>
    <row r="11" spans="1:9" ht="16.5" customHeight="1" thickBot="1" x14ac:dyDescent="0.3">
      <c r="A11" s="49" t="s">
        <v>183</v>
      </c>
      <c r="B11" s="51" t="s">
        <v>184</v>
      </c>
      <c r="C11" s="37">
        <v>243835</v>
      </c>
      <c r="D11" s="37">
        <v>125847</v>
      </c>
      <c r="E11" s="37">
        <v>78175</v>
      </c>
      <c r="F11" s="37">
        <v>56285</v>
      </c>
      <c r="G11" s="37">
        <v>54525</v>
      </c>
      <c r="H11" s="37">
        <v>54060</v>
      </c>
      <c r="I11" s="37">
        <v>45443</v>
      </c>
    </row>
    <row r="12" spans="1:9" ht="16.5" hidden="1" customHeight="1" thickBot="1" x14ac:dyDescent="0.3">
      <c r="A12" s="49" t="s">
        <v>185</v>
      </c>
      <c r="B12" s="51" t="s">
        <v>186</v>
      </c>
      <c r="C12" s="37">
        <v>213817</v>
      </c>
      <c r="D12" s="37">
        <v>83359</v>
      </c>
      <c r="E12" s="37">
        <v>49228</v>
      </c>
      <c r="F12" s="37">
        <v>38941</v>
      </c>
      <c r="G12" s="37">
        <v>39363</v>
      </c>
      <c r="H12" s="37">
        <v>35412</v>
      </c>
      <c r="I12" s="37">
        <v>32098</v>
      </c>
    </row>
    <row r="13" spans="1:9" ht="16.5" hidden="1" customHeight="1" thickBot="1" x14ac:dyDescent="0.3">
      <c r="A13" s="49" t="s">
        <v>187</v>
      </c>
      <c r="B13" s="51" t="s">
        <v>188</v>
      </c>
      <c r="C13" s="6"/>
      <c r="D13" s="6"/>
      <c r="E13" s="6"/>
      <c r="F13" s="6"/>
      <c r="G13" s="6"/>
      <c r="H13" s="6"/>
      <c r="I13" s="6"/>
    </row>
    <row r="14" spans="1:9" ht="16.5" hidden="1" customHeight="1" thickBot="1" x14ac:dyDescent="0.3">
      <c r="A14" s="49" t="s">
        <v>189</v>
      </c>
      <c r="B14" s="51" t="s">
        <v>190</v>
      </c>
      <c r="C14" s="6"/>
      <c r="D14" s="6"/>
      <c r="E14" s="6"/>
      <c r="F14" s="6"/>
      <c r="G14" s="6"/>
      <c r="H14" s="6"/>
      <c r="I14" s="6"/>
    </row>
    <row r="15" spans="1:9" ht="16.5" hidden="1" customHeight="1" thickBot="1" x14ac:dyDescent="0.3">
      <c r="A15" s="49" t="s">
        <v>191</v>
      </c>
      <c r="B15" s="51" t="s">
        <v>192</v>
      </c>
      <c r="C15" s="37">
        <v>24658</v>
      </c>
      <c r="D15" s="37">
        <v>36487</v>
      </c>
      <c r="E15" s="37">
        <v>22672</v>
      </c>
      <c r="F15" s="37">
        <v>11317</v>
      </c>
      <c r="G15" s="37">
        <v>8040</v>
      </c>
      <c r="H15" s="37">
        <v>12341</v>
      </c>
      <c r="I15" s="37">
        <v>8059</v>
      </c>
    </row>
    <row r="16" spans="1:9" ht="16.5" hidden="1" customHeight="1" thickBot="1" x14ac:dyDescent="0.3">
      <c r="A16" s="49" t="s">
        <v>193</v>
      </c>
      <c r="B16" s="51" t="s">
        <v>194</v>
      </c>
      <c r="C16" s="37">
        <v>5360</v>
      </c>
      <c r="D16" s="37">
        <v>6001</v>
      </c>
      <c r="E16" s="37">
        <v>6275</v>
      </c>
      <c r="F16" s="37">
        <v>6027</v>
      </c>
      <c r="G16" s="37">
        <v>7122</v>
      </c>
      <c r="H16" s="37">
        <v>6307</v>
      </c>
      <c r="I16" s="37">
        <v>5286</v>
      </c>
    </row>
    <row r="17" spans="1:9" ht="16.5" customHeight="1" thickBot="1" x14ac:dyDescent="0.3">
      <c r="A17" s="47" t="s">
        <v>195</v>
      </c>
      <c r="B17" s="52" t="s">
        <v>196</v>
      </c>
      <c r="C17" s="37">
        <v>3426696</v>
      </c>
      <c r="D17" s="37">
        <v>2115067</v>
      </c>
      <c r="E17" s="37">
        <v>1594720</v>
      </c>
      <c r="F17" s="37">
        <v>2024964</v>
      </c>
      <c r="G17" s="37">
        <v>1795355</v>
      </c>
      <c r="H17" s="37">
        <v>1008543</v>
      </c>
      <c r="I17" s="37">
        <v>1621917</v>
      </c>
    </row>
    <row r="18" spans="1:9" ht="16.5" hidden="1" customHeight="1" thickBot="1" x14ac:dyDescent="0.3">
      <c r="A18" s="49" t="s">
        <v>197</v>
      </c>
      <c r="B18" s="51" t="s">
        <v>196</v>
      </c>
      <c r="C18" s="37">
        <v>3425399</v>
      </c>
      <c r="D18" s="37">
        <v>2115067</v>
      </c>
      <c r="E18" s="37">
        <v>1594720</v>
      </c>
      <c r="F18" s="37">
        <v>2024964</v>
      </c>
      <c r="G18" s="37">
        <v>1795355</v>
      </c>
      <c r="H18" s="37">
        <v>1007157</v>
      </c>
      <c r="I18" s="37">
        <v>1034647</v>
      </c>
    </row>
    <row r="19" spans="1:9" ht="16.5" hidden="1" customHeight="1" thickBot="1" x14ac:dyDescent="0.3">
      <c r="A19" s="49" t="s">
        <v>198</v>
      </c>
      <c r="B19" s="51" t="s">
        <v>199</v>
      </c>
      <c r="C19" s="37">
        <v>1005588</v>
      </c>
      <c r="D19" s="37">
        <v>600402</v>
      </c>
      <c r="E19" s="37">
        <v>725038</v>
      </c>
      <c r="F19" s="37">
        <v>1318815</v>
      </c>
      <c r="G19" s="37">
        <v>957298</v>
      </c>
      <c r="H19" s="37">
        <v>534605</v>
      </c>
      <c r="I19" s="37">
        <v>555345</v>
      </c>
    </row>
    <row r="20" spans="1:9" ht="16.5" hidden="1" customHeight="1" thickBot="1" x14ac:dyDescent="0.3">
      <c r="A20" s="49" t="s">
        <v>200</v>
      </c>
      <c r="B20" s="51" t="s">
        <v>201</v>
      </c>
      <c r="C20" s="37">
        <v>2419811</v>
      </c>
      <c r="D20" s="37">
        <v>1514665</v>
      </c>
      <c r="E20" s="37">
        <v>869682</v>
      </c>
      <c r="F20" s="37">
        <v>706149</v>
      </c>
      <c r="G20" s="37">
        <v>838057</v>
      </c>
      <c r="H20" s="37">
        <v>472552</v>
      </c>
      <c r="I20" s="37">
        <v>479302</v>
      </c>
    </row>
    <row r="21" spans="1:9" ht="16.5" hidden="1" customHeight="1" thickBot="1" x14ac:dyDescent="0.3">
      <c r="A21" s="49" t="s">
        <v>202</v>
      </c>
      <c r="B21" s="51" t="s">
        <v>203</v>
      </c>
      <c r="C21" s="37">
        <v>1297</v>
      </c>
      <c r="D21" s="6">
        <v>0</v>
      </c>
      <c r="E21" s="6"/>
      <c r="F21" s="6"/>
      <c r="G21" s="6">
        <v>0</v>
      </c>
      <c r="H21" s="37">
        <v>1386</v>
      </c>
      <c r="I21" s="37">
        <v>587270</v>
      </c>
    </row>
    <row r="22" spans="1:9" ht="16.5" hidden="1" customHeight="1" thickBot="1" x14ac:dyDescent="0.3">
      <c r="A22" s="49" t="s">
        <v>204</v>
      </c>
      <c r="B22" s="51" t="s">
        <v>205</v>
      </c>
      <c r="C22" s="6"/>
      <c r="D22" s="6"/>
      <c r="E22" s="6"/>
      <c r="F22" s="6"/>
      <c r="G22" s="6"/>
      <c r="H22" s="6"/>
      <c r="I22" s="6"/>
    </row>
    <row r="23" spans="1:9" ht="16.5" customHeight="1" thickBot="1" x14ac:dyDescent="0.3">
      <c r="A23" s="49" t="s">
        <v>206</v>
      </c>
      <c r="B23" s="51" t="s">
        <v>207</v>
      </c>
      <c r="C23" s="37">
        <v>1521390</v>
      </c>
      <c r="D23" s="37">
        <v>660506</v>
      </c>
      <c r="E23" s="37">
        <v>1409031</v>
      </c>
      <c r="F23" s="37">
        <v>683066</v>
      </c>
      <c r="G23" s="37">
        <v>323177</v>
      </c>
      <c r="H23" s="37">
        <v>216581</v>
      </c>
      <c r="I23" s="37">
        <v>183036</v>
      </c>
    </row>
    <row r="24" spans="1:9" ht="16.5" hidden="1" customHeight="1" thickBot="1" x14ac:dyDescent="0.3">
      <c r="A24" s="49" t="s">
        <v>208</v>
      </c>
      <c r="B24" s="51" t="s">
        <v>209</v>
      </c>
      <c r="C24" s="6"/>
      <c r="D24" s="6"/>
      <c r="E24" s="6"/>
      <c r="F24" s="6"/>
      <c r="G24" s="6"/>
      <c r="H24" s="6"/>
      <c r="I24" s="6"/>
    </row>
    <row r="25" spans="1:9" ht="16.5" hidden="1" customHeight="1" thickBot="1" x14ac:dyDescent="0.3">
      <c r="A25" s="49" t="s">
        <v>210</v>
      </c>
      <c r="B25" s="51" t="s">
        <v>211</v>
      </c>
      <c r="C25" s="6"/>
      <c r="D25" s="6"/>
      <c r="E25" s="6"/>
      <c r="F25" s="6"/>
      <c r="G25" s="6"/>
      <c r="H25" s="6"/>
      <c r="I25" s="6"/>
    </row>
    <row r="26" spans="1:9" ht="16.5" hidden="1" customHeight="1" thickBot="1" x14ac:dyDescent="0.3">
      <c r="A26" s="49" t="s">
        <v>212</v>
      </c>
      <c r="B26" s="51" t="s">
        <v>213</v>
      </c>
      <c r="C26" s="6"/>
      <c r="D26" s="6"/>
      <c r="E26" s="6"/>
      <c r="F26" s="6"/>
      <c r="G26" s="6"/>
      <c r="H26" s="6"/>
      <c r="I26" s="6"/>
    </row>
    <row r="27" spans="1:9" ht="16.5" hidden="1" customHeight="1" thickBot="1" x14ac:dyDescent="0.3">
      <c r="A27" s="49" t="s">
        <v>214</v>
      </c>
      <c r="B27" s="51" t="s">
        <v>215</v>
      </c>
      <c r="C27" s="6"/>
      <c r="D27" s="6"/>
      <c r="E27" s="6"/>
      <c r="F27" s="6"/>
      <c r="G27" s="6"/>
      <c r="H27" s="6"/>
      <c r="I27" s="6"/>
    </row>
    <row r="28" spans="1:9" ht="16.5" hidden="1" customHeight="1" thickBot="1" x14ac:dyDescent="0.3">
      <c r="A28" s="49" t="s">
        <v>216</v>
      </c>
      <c r="B28" s="51" t="s">
        <v>84</v>
      </c>
      <c r="C28" s="37">
        <v>1521390</v>
      </c>
      <c r="D28" s="37">
        <v>660506</v>
      </c>
      <c r="E28" s="37">
        <v>1409031</v>
      </c>
      <c r="F28" s="37">
        <v>683066</v>
      </c>
      <c r="G28" s="37">
        <v>323177</v>
      </c>
      <c r="H28" s="37">
        <v>216581</v>
      </c>
      <c r="I28" s="37">
        <v>183036</v>
      </c>
    </row>
    <row r="29" spans="1:9" ht="16.5" hidden="1" customHeight="1" thickBot="1" x14ac:dyDescent="0.3">
      <c r="A29" s="49" t="s">
        <v>217</v>
      </c>
      <c r="B29" s="51" t="s">
        <v>218</v>
      </c>
      <c r="C29" s="37">
        <v>5434</v>
      </c>
      <c r="D29" s="37">
        <v>180550</v>
      </c>
      <c r="E29" s="37">
        <v>370998</v>
      </c>
      <c r="F29" s="6">
        <v>122</v>
      </c>
      <c r="G29" s="6">
        <v>114</v>
      </c>
      <c r="H29" s="6">
        <v>647</v>
      </c>
      <c r="I29" s="6">
        <v>627</v>
      </c>
    </row>
    <row r="30" spans="1:9" ht="16.5" hidden="1" customHeight="1" thickBot="1" x14ac:dyDescent="0.3">
      <c r="A30" s="49" t="s">
        <v>219</v>
      </c>
      <c r="B30" s="51" t="s">
        <v>220</v>
      </c>
      <c r="C30" s="6"/>
      <c r="D30" s="6"/>
      <c r="E30" s="6"/>
      <c r="F30" s="6"/>
      <c r="G30" s="6"/>
      <c r="H30" s="6"/>
      <c r="I30" s="6"/>
    </row>
    <row r="31" spans="1:9" ht="16.5" hidden="1" customHeight="1" thickBot="1" x14ac:dyDescent="0.3">
      <c r="A31" s="49" t="s">
        <v>221</v>
      </c>
      <c r="B31" s="51" t="s">
        <v>222</v>
      </c>
      <c r="C31" s="6"/>
      <c r="D31" s="6"/>
      <c r="E31" s="6"/>
      <c r="F31" s="6"/>
      <c r="G31" s="6"/>
      <c r="H31" s="6"/>
      <c r="I31" s="6"/>
    </row>
    <row r="32" spans="1:9" ht="16.5" hidden="1" customHeight="1" thickBot="1" x14ac:dyDescent="0.3">
      <c r="A32" s="49" t="s">
        <v>223</v>
      </c>
      <c r="B32" s="51" t="s">
        <v>224</v>
      </c>
      <c r="C32" s="37">
        <v>596530</v>
      </c>
      <c r="D32" s="37">
        <v>23819</v>
      </c>
      <c r="E32" s="37">
        <v>250431</v>
      </c>
      <c r="F32" s="37">
        <v>281317</v>
      </c>
      <c r="G32" s="37">
        <v>27152</v>
      </c>
      <c r="H32" s="37">
        <v>16852</v>
      </c>
      <c r="I32" s="37">
        <v>20548</v>
      </c>
    </row>
    <row r="33" spans="1:9" ht="16.5" hidden="1" customHeight="1" thickBot="1" x14ac:dyDescent="0.3">
      <c r="A33" s="49" t="s">
        <v>225</v>
      </c>
      <c r="B33" s="51" t="s">
        <v>226</v>
      </c>
      <c r="C33" s="37">
        <v>367313</v>
      </c>
      <c r="D33" s="37">
        <v>280437</v>
      </c>
      <c r="E33" s="37">
        <v>187088</v>
      </c>
      <c r="F33" s="37">
        <v>278243</v>
      </c>
      <c r="G33" s="37">
        <v>208997</v>
      </c>
      <c r="H33" s="37">
        <v>184859</v>
      </c>
      <c r="I33" s="37">
        <v>140287</v>
      </c>
    </row>
    <row r="34" spans="1:9" ht="16.5" hidden="1" customHeight="1" thickBot="1" x14ac:dyDescent="0.3">
      <c r="A34" s="49" t="s">
        <v>227</v>
      </c>
      <c r="B34" s="51" t="s">
        <v>228</v>
      </c>
      <c r="C34" s="37">
        <v>476954</v>
      </c>
      <c r="D34" s="37">
        <v>83155</v>
      </c>
      <c r="E34" s="37">
        <v>85748</v>
      </c>
      <c r="F34" s="37">
        <v>91326</v>
      </c>
      <c r="G34" s="37">
        <v>79092</v>
      </c>
      <c r="H34" s="37">
        <v>6789</v>
      </c>
      <c r="I34" s="37">
        <v>6017</v>
      </c>
    </row>
    <row r="35" spans="1:9" ht="16.5" hidden="1" customHeight="1" thickBot="1" x14ac:dyDescent="0.3">
      <c r="A35" s="49" t="s">
        <v>229</v>
      </c>
      <c r="B35" s="51" t="s">
        <v>230</v>
      </c>
      <c r="C35" s="6"/>
      <c r="D35" s="6"/>
      <c r="E35" s="6"/>
      <c r="F35" s="6"/>
      <c r="G35" s="6"/>
      <c r="H35" s="6"/>
      <c r="I35" s="6"/>
    </row>
    <row r="36" spans="1:9" ht="16.5" hidden="1" customHeight="1" thickBot="1" x14ac:dyDescent="0.3">
      <c r="A36" s="49" t="s">
        <v>231</v>
      </c>
      <c r="B36" s="51" t="s">
        <v>232</v>
      </c>
      <c r="C36" s="37">
        <v>75159</v>
      </c>
      <c r="D36" s="37">
        <v>92545</v>
      </c>
      <c r="E36" s="37">
        <v>514766</v>
      </c>
      <c r="F36" s="37">
        <v>32058</v>
      </c>
      <c r="G36" s="37">
        <v>7822</v>
      </c>
      <c r="H36" s="37">
        <v>7434</v>
      </c>
      <c r="I36" s="37">
        <v>11547</v>
      </c>
    </row>
    <row r="37" spans="1:9" ht="16.5" hidden="1" customHeight="1" thickBot="1" x14ac:dyDescent="0.3">
      <c r="A37" s="49" t="s">
        <v>233</v>
      </c>
      <c r="B37" s="51" t="s">
        <v>234</v>
      </c>
      <c r="C37" s="6"/>
      <c r="D37" s="6"/>
      <c r="E37" s="6"/>
      <c r="F37" s="6"/>
      <c r="G37" s="6">
        <v>0</v>
      </c>
      <c r="H37" s="6">
        <v>0</v>
      </c>
      <c r="I37" s="37">
        <v>4010</v>
      </c>
    </row>
    <row r="38" spans="1:9" ht="16.5" customHeight="1" thickBot="1" x14ac:dyDescent="0.3">
      <c r="A38" s="49" t="s">
        <v>235</v>
      </c>
      <c r="B38" s="51" t="s">
        <v>236</v>
      </c>
      <c r="C38" s="6"/>
      <c r="D38" s="6"/>
      <c r="E38" s="6"/>
      <c r="F38" s="6"/>
      <c r="G38" s="6"/>
      <c r="H38" s="6"/>
      <c r="I38" s="6"/>
    </row>
    <row r="39" spans="1:9" ht="16.5" hidden="1" customHeight="1" thickBot="1" x14ac:dyDescent="0.3">
      <c r="A39" s="49" t="s">
        <v>237</v>
      </c>
      <c r="B39" s="51" t="s">
        <v>238</v>
      </c>
      <c r="C39" s="6"/>
      <c r="D39" s="6"/>
      <c r="E39" s="6"/>
      <c r="F39" s="6"/>
      <c r="G39" s="6"/>
      <c r="H39" s="6"/>
      <c r="I39" s="6"/>
    </row>
    <row r="40" spans="1:9" ht="16.5" hidden="1" customHeight="1" thickBot="1" x14ac:dyDescent="0.3">
      <c r="A40" s="49" t="s">
        <v>239</v>
      </c>
      <c r="B40" s="51" t="s">
        <v>240</v>
      </c>
      <c r="C40" s="6"/>
      <c r="D40" s="6"/>
      <c r="E40" s="6"/>
      <c r="F40" s="6"/>
      <c r="G40" s="6"/>
      <c r="H40" s="6"/>
      <c r="I40" s="6"/>
    </row>
    <row r="41" spans="1:9" ht="16.5" hidden="1" customHeight="1" thickBot="1" x14ac:dyDescent="0.3">
      <c r="A41" s="49" t="s">
        <v>241</v>
      </c>
      <c r="B41" s="51" t="s">
        <v>242</v>
      </c>
      <c r="C41" s="6"/>
      <c r="D41" s="6"/>
      <c r="E41" s="6"/>
      <c r="F41" s="6"/>
      <c r="G41" s="6"/>
      <c r="H41" s="6"/>
      <c r="I41" s="6"/>
    </row>
    <row r="42" spans="1:9" ht="16.5" hidden="1" customHeight="1" thickBot="1" x14ac:dyDescent="0.3">
      <c r="A42" s="49" t="s">
        <v>243</v>
      </c>
      <c r="B42" s="51" t="s">
        <v>244</v>
      </c>
      <c r="C42" s="6"/>
      <c r="D42" s="6"/>
      <c r="E42" s="6"/>
      <c r="F42" s="6"/>
      <c r="G42" s="6"/>
      <c r="H42" s="6"/>
      <c r="I42" s="6"/>
    </row>
    <row r="43" spans="1:9" ht="16.5" hidden="1" customHeight="1" thickBot="1" x14ac:dyDescent="0.3">
      <c r="A43" s="49" t="s">
        <v>245</v>
      </c>
      <c r="B43" s="51" t="s">
        <v>246</v>
      </c>
      <c r="C43" s="6"/>
      <c r="D43" s="6"/>
      <c r="E43" s="6"/>
      <c r="F43" s="6"/>
      <c r="G43" s="6"/>
      <c r="H43" s="6"/>
      <c r="I43" s="6"/>
    </row>
    <row r="44" spans="1:9" ht="16.5" hidden="1" customHeight="1" thickBot="1" x14ac:dyDescent="0.3">
      <c r="A44" s="49" t="s">
        <v>247</v>
      </c>
      <c r="B44" s="51" t="s">
        <v>248</v>
      </c>
      <c r="C44" s="6"/>
      <c r="D44" s="6"/>
      <c r="E44" s="6"/>
      <c r="F44" s="6"/>
      <c r="G44" s="6"/>
      <c r="H44" s="6"/>
      <c r="I44" s="6"/>
    </row>
    <row r="45" spans="1:9" ht="16.5" hidden="1" customHeight="1" thickBot="1" x14ac:dyDescent="0.3">
      <c r="A45" s="49" t="s">
        <v>249</v>
      </c>
      <c r="B45" s="51" t="s">
        <v>250</v>
      </c>
      <c r="C45" s="6"/>
      <c r="D45" s="6"/>
      <c r="E45" s="6"/>
      <c r="F45" s="6"/>
      <c r="G45" s="6"/>
      <c r="H45" s="6"/>
      <c r="I45" s="6"/>
    </row>
    <row r="46" spans="1:9" ht="16.5" hidden="1" customHeight="1" thickBot="1" x14ac:dyDescent="0.3">
      <c r="A46" s="49" t="s">
        <v>251</v>
      </c>
      <c r="B46" s="51" t="s">
        <v>252</v>
      </c>
      <c r="C46" s="6"/>
      <c r="D46" s="6"/>
      <c r="E46" s="6"/>
      <c r="F46" s="6"/>
      <c r="G46" s="6"/>
      <c r="H46" s="6"/>
      <c r="I46" s="6"/>
    </row>
    <row r="47" spans="1:9" ht="16.5" hidden="1" customHeight="1" thickBot="1" x14ac:dyDescent="0.3">
      <c r="A47" s="49" t="s">
        <v>253</v>
      </c>
      <c r="B47" s="51" t="s">
        <v>254</v>
      </c>
      <c r="C47" s="6"/>
      <c r="D47" s="6"/>
      <c r="E47" s="6"/>
      <c r="F47" s="6"/>
      <c r="G47" s="6"/>
      <c r="H47" s="6"/>
      <c r="I47" s="6"/>
    </row>
    <row r="48" spans="1:9" ht="16.5" customHeight="1" thickBot="1" x14ac:dyDescent="0.3">
      <c r="A48" s="49" t="s">
        <v>255</v>
      </c>
      <c r="B48" s="51" t="s">
        <v>256</v>
      </c>
      <c r="C48" s="6"/>
      <c r="D48" s="6"/>
      <c r="E48" s="6"/>
      <c r="F48" s="6"/>
      <c r="G48" s="6"/>
      <c r="H48" s="6"/>
      <c r="I48" s="6"/>
    </row>
    <row r="49" spans="1:9" ht="16.5" hidden="1" customHeight="1" thickBot="1" x14ac:dyDescent="0.3">
      <c r="A49" s="4" t="s">
        <v>257</v>
      </c>
      <c r="B49" s="5" t="s">
        <v>258</v>
      </c>
      <c r="C49" s="6"/>
      <c r="D49" s="6"/>
      <c r="E49" s="6"/>
      <c r="F49" s="6"/>
      <c r="G49" s="6"/>
      <c r="H49" s="6"/>
      <c r="I49" s="6"/>
    </row>
    <row r="50" spans="1:9" ht="16.5" hidden="1" customHeight="1" thickBot="1" x14ac:dyDescent="0.3">
      <c r="A50" s="4" t="s">
        <v>259</v>
      </c>
      <c r="B50" s="5" t="s">
        <v>260</v>
      </c>
      <c r="C50" s="6"/>
      <c r="D50" s="6"/>
      <c r="E50" s="6"/>
      <c r="F50" s="6"/>
      <c r="G50" s="6"/>
      <c r="H50" s="6"/>
      <c r="I50" s="6"/>
    </row>
    <row r="51" spans="1:9" ht="16.5" customHeight="1" thickBot="1" x14ac:dyDescent="0.3">
      <c r="A51" s="4" t="s">
        <v>261</v>
      </c>
      <c r="B51" s="5" t="s">
        <v>262</v>
      </c>
      <c r="C51" s="37">
        <v>35848031</v>
      </c>
      <c r="D51" s="37">
        <v>13193065</v>
      </c>
      <c r="E51" s="37">
        <v>15425945</v>
      </c>
      <c r="F51" s="37">
        <v>15557330</v>
      </c>
      <c r="G51" s="37">
        <v>14736679</v>
      </c>
      <c r="H51" s="37">
        <v>14180714</v>
      </c>
      <c r="I51" s="37">
        <v>11495499</v>
      </c>
    </row>
    <row r="52" spans="1:9" ht="16.5" customHeight="1" thickBot="1" x14ac:dyDescent="0.3">
      <c r="A52" s="4" t="s">
        <v>263</v>
      </c>
      <c r="B52" s="5" t="s">
        <v>196</v>
      </c>
      <c r="C52" s="37">
        <v>32310813</v>
      </c>
      <c r="D52" s="37">
        <v>10076789</v>
      </c>
      <c r="E52" s="37">
        <v>12418059</v>
      </c>
      <c r="F52" s="37">
        <v>12892378</v>
      </c>
      <c r="G52" s="37">
        <v>11965230</v>
      </c>
      <c r="H52" s="37">
        <v>11868442</v>
      </c>
      <c r="I52" s="37">
        <v>9097187</v>
      </c>
    </row>
    <row r="53" spans="1:9" ht="16.5" hidden="1" customHeight="1" thickBot="1" x14ac:dyDescent="0.3">
      <c r="A53" s="4" t="s">
        <v>264</v>
      </c>
      <c r="B53" s="5" t="s">
        <v>196</v>
      </c>
      <c r="C53" s="37">
        <v>27648657</v>
      </c>
      <c r="D53" s="37">
        <v>10076789</v>
      </c>
      <c r="E53" s="37">
        <v>12418059</v>
      </c>
      <c r="F53" s="37">
        <v>12892378</v>
      </c>
      <c r="G53" s="37">
        <v>11965230</v>
      </c>
      <c r="H53" s="37">
        <v>11736172</v>
      </c>
      <c r="I53" s="37">
        <v>8982628</v>
      </c>
    </row>
    <row r="54" spans="1:9" ht="16.5" hidden="1" customHeight="1" thickBot="1" x14ac:dyDescent="0.3">
      <c r="A54" s="4" t="s">
        <v>265</v>
      </c>
      <c r="B54" s="5" t="s">
        <v>199</v>
      </c>
      <c r="C54" s="37">
        <v>3683747</v>
      </c>
      <c r="D54" s="37">
        <v>2974647</v>
      </c>
      <c r="E54" s="37">
        <v>3919876</v>
      </c>
      <c r="F54" s="37">
        <v>3921570</v>
      </c>
      <c r="G54" s="37">
        <v>5304489</v>
      </c>
      <c r="H54" s="37">
        <v>5161624</v>
      </c>
      <c r="I54" s="37">
        <v>4737622</v>
      </c>
    </row>
    <row r="55" spans="1:9" ht="16.5" hidden="1" customHeight="1" thickBot="1" x14ac:dyDescent="0.3">
      <c r="A55" s="4" t="s">
        <v>266</v>
      </c>
      <c r="B55" s="5" t="s">
        <v>201</v>
      </c>
      <c r="C55" s="37">
        <v>23964910</v>
      </c>
      <c r="D55" s="37">
        <v>7102142</v>
      </c>
      <c r="E55" s="37">
        <v>8498183</v>
      </c>
      <c r="F55" s="37">
        <v>8970808</v>
      </c>
      <c r="G55" s="37">
        <v>6660741</v>
      </c>
      <c r="H55" s="37">
        <v>6574548</v>
      </c>
      <c r="I55" s="37">
        <v>4245006</v>
      </c>
    </row>
    <row r="56" spans="1:9" ht="16.5" hidden="1" customHeight="1" thickBot="1" x14ac:dyDescent="0.3">
      <c r="A56" s="4" t="s">
        <v>267</v>
      </c>
      <c r="B56" s="5" t="s">
        <v>203</v>
      </c>
      <c r="C56" s="37">
        <v>4662156</v>
      </c>
      <c r="D56" s="6">
        <v>0</v>
      </c>
      <c r="E56" s="6"/>
      <c r="F56" s="6"/>
      <c r="G56" s="6">
        <v>0</v>
      </c>
      <c r="H56" s="37">
        <v>132270</v>
      </c>
      <c r="I56" s="37">
        <v>114559</v>
      </c>
    </row>
    <row r="57" spans="1:9" ht="16.5" hidden="1" customHeight="1" thickBot="1" x14ac:dyDescent="0.3">
      <c r="A57" s="4" t="s">
        <v>268</v>
      </c>
      <c r="B57" s="5" t="s">
        <v>205</v>
      </c>
      <c r="C57" s="6"/>
      <c r="D57" s="6"/>
      <c r="E57" s="6"/>
      <c r="F57" s="6"/>
      <c r="G57" s="6"/>
      <c r="H57" s="6"/>
      <c r="I57" s="6"/>
    </row>
    <row r="58" spans="1:9" ht="16.5" customHeight="1" thickBot="1" x14ac:dyDescent="0.3">
      <c r="A58" s="4" t="s">
        <v>269</v>
      </c>
      <c r="B58" s="5" t="s">
        <v>207</v>
      </c>
      <c r="C58" s="37">
        <v>1593070</v>
      </c>
      <c r="D58" s="37">
        <v>619664</v>
      </c>
      <c r="E58" s="37">
        <v>844297</v>
      </c>
      <c r="F58" s="37">
        <v>1122641</v>
      </c>
      <c r="G58" s="37">
        <v>768592</v>
      </c>
      <c r="H58" s="37">
        <v>195813</v>
      </c>
      <c r="I58" s="37">
        <v>200857</v>
      </c>
    </row>
    <row r="59" spans="1:9" ht="16.5" hidden="1" customHeight="1" thickBot="1" x14ac:dyDescent="0.3">
      <c r="A59" s="4" t="s">
        <v>270</v>
      </c>
      <c r="B59" s="5" t="s">
        <v>209</v>
      </c>
      <c r="C59" s="6"/>
      <c r="D59" s="6"/>
      <c r="E59" s="6"/>
      <c r="F59" s="6"/>
      <c r="G59" s="6"/>
      <c r="H59" s="6"/>
      <c r="I59" s="6"/>
    </row>
    <row r="60" spans="1:9" ht="16.5" hidden="1" customHeight="1" thickBot="1" x14ac:dyDescent="0.3">
      <c r="A60" s="4" t="s">
        <v>271</v>
      </c>
      <c r="B60" s="5" t="s">
        <v>211</v>
      </c>
      <c r="C60" s="6"/>
      <c r="D60" s="6"/>
      <c r="E60" s="6"/>
      <c r="F60" s="6"/>
      <c r="G60" s="6"/>
      <c r="H60" s="6"/>
      <c r="I60" s="6"/>
    </row>
    <row r="61" spans="1:9" ht="16.5" hidden="1" customHeight="1" thickBot="1" x14ac:dyDescent="0.3">
      <c r="A61" s="4" t="s">
        <v>272</v>
      </c>
      <c r="B61" s="5" t="s">
        <v>213</v>
      </c>
      <c r="C61" s="6"/>
      <c r="D61" s="6"/>
      <c r="E61" s="6"/>
      <c r="F61" s="6"/>
      <c r="G61" s="6"/>
      <c r="H61" s="6"/>
      <c r="I61" s="6"/>
    </row>
    <row r="62" spans="1:9" ht="16.5" hidden="1" customHeight="1" thickBot="1" x14ac:dyDescent="0.3">
      <c r="A62" s="4" t="s">
        <v>273</v>
      </c>
      <c r="B62" s="5" t="s">
        <v>215</v>
      </c>
      <c r="C62" s="6"/>
      <c r="D62" s="6"/>
      <c r="E62" s="6"/>
      <c r="F62" s="6"/>
      <c r="G62" s="6"/>
      <c r="H62" s="6"/>
      <c r="I62" s="6"/>
    </row>
    <row r="63" spans="1:9" ht="16.5" hidden="1" customHeight="1" thickBot="1" x14ac:dyDescent="0.3">
      <c r="A63" s="4" t="s">
        <v>274</v>
      </c>
      <c r="B63" s="5" t="s">
        <v>84</v>
      </c>
      <c r="C63" s="37">
        <v>1593070</v>
      </c>
      <c r="D63" s="37">
        <v>619664</v>
      </c>
      <c r="E63" s="37">
        <v>844297</v>
      </c>
      <c r="F63" s="37">
        <v>1122641</v>
      </c>
      <c r="G63" s="37">
        <v>768592</v>
      </c>
      <c r="H63" s="37">
        <v>195813</v>
      </c>
      <c r="I63" s="37">
        <v>200857</v>
      </c>
    </row>
    <row r="64" spans="1:9" ht="16.5" hidden="1" customHeight="1" thickBot="1" x14ac:dyDescent="0.3">
      <c r="A64" s="4" t="s">
        <v>275</v>
      </c>
      <c r="B64" s="5" t="s">
        <v>222</v>
      </c>
      <c r="C64" s="6"/>
      <c r="D64" s="6"/>
      <c r="E64" s="6"/>
      <c r="F64" s="6"/>
      <c r="G64" s="6"/>
      <c r="H64" s="6"/>
      <c r="I64" s="6"/>
    </row>
    <row r="65" spans="1:9" ht="16.5" hidden="1" customHeight="1" thickBot="1" x14ac:dyDescent="0.3">
      <c r="A65" s="4" t="s">
        <v>276</v>
      </c>
      <c r="B65" s="5" t="s">
        <v>277</v>
      </c>
      <c r="C65" s="6"/>
      <c r="D65" s="6"/>
      <c r="E65" s="6"/>
      <c r="F65" s="6"/>
      <c r="G65" s="6"/>
      <c r="H65" s="6"/>
      <c r="I65" s="6"/>
    </row>
    <row r="66" spans="1:9" ht="16.5" hidden="1" customHeight="1" thickBot="1" x14ac:dyDescent="0.3">
      <c r="A66" s="4" t="s">
        <v>278</v>
      </c>
      <c r="B66" s="5" t="s">
        <v>224</v>
      </c>
      <c r="C66" s="37">
        <v>1040170</v>
      </c>
      <c r="D66" s="37">
        <v>104077</v>
      </c>
      <c r="E66" s="37">
        <v>221047</v>
      </c>
      <c r="F66" s="37">
        <v>353814</v>
      </c>
      <c r="G66" s="37">
        <v>100116</v>
      </c>
      <c r="H66" s="37">
        <v>16187</v>
      </c>
      <c r="I66" s="37">
        <v>21189</v>
      </c>
    </row>
    <row r="67" spans="1:9" ht="16.5" hidden="1" customHeight="1" thickBot="1" x14ac:dyDescent="0.3">
      <c r="A67" s="4" t="s">
        <v>279</v>
      </c>
      <c r="B67" s="5" t="s">
        <v>226</v>
      </c>
      <c r="C67" s="37">
        <v>37342</v>
      </c>
      <c r="D67" s="37">
        <v>12756</v>
      </c>
      <c r="E67" s="37">
        <v>14143</v>
      </c>
      <c r="F67" s="37">
        <v>35289</v>
      </c>
      <c r="G67" s="37">
        <v>32878</v>
      </c>
      <c r="H67" s="37">
        <v>8727</v>
      </c>
      <c r="I67" s="37">
        <v>8727</v>
      </c>
    </row>
    <row r="68" spans="1:9" ht="16.5" hidden="1" customHeight="1" thickBot="1" x14ac:dyDescent="0.3">
      <c r="A68" s="4" t="s">
        <v>280</v>
      </c>
      <c r="B68" s="5" t="s">
        <v>228</v>
      </c>
      <c r="C68" s="37">
        <v>515558</v>
      </c>
      <c r="D68" s="37">
        <v>502831</v>
      </c>
      <c r="E68" s="37">
        <v>609107</v>
      </c>
      <c r="F68" s="37">
        <v>733538</v>
      </c>
      <c r="G68" s="37">
        <v>635598</v>
      </c>
      <c r="H68" s="37">
        <v>170899</v>
      </c>
      <c r="I68" s="37">
        <v>170941</v>
      </c>
    </row>
    <row r="69" spans="1:9" ht="16.5" hidden="1" customHeight="1" thickBot="1" x14ac:dyDescent="0.3">
      <c r="A69" s="4" t="s">
        <v>281</v>
      </c>
      <c r="B69" s="5" t="s">
        <v>282</v>
      </c>
      <c r="C69" s="6"/>
      <c r="D69" s="6"/>
      <c r="E69" s="6"/>
      <c r="F69" s="6"/>
      <c r="G69" s="6"/>
      <c r="H69" s="6"/>
      <c r="I69" s="6"/>
    </row>
    <row r="70" spans="1:9" ht="16.5" customHeight="1" thickBot="1" x14ac:dyDescent="0.3">
      <c r="A70" s="4" t="s">
        <v>283</v>
      </c>
      <c r="B70" s="5" t="s">
        <v>113</v>
      </c>
      <c r="C70" s="37">
        <v>1038133</v>
      </c>
      <c r="D70" s="37">
        <v>1789960</v>
      </c>
      <c r="E70" s="37">
        <v>1559096</v>
      </c>
      <c r="F70" s="37">
        <v>1037889</v>
      </c>
      <c r="G70" s="37">
        <v>1479235</v>
      </c>
      <c r="H70" s="37">
        <v>1634210</v>
      </c>
      <c r="I70" s="37">
        <v>1684903</v>
      </c>
    </row>
    <row r="71" spans="1:9" ht="16.5" hidden="1" customHeight="1" thickBot="1" x14ac:dyDescent="0.3">
      <c r="A71" s="4" t="s">
        <v>284</v>
      </c>
      <c r="B71" s="5" t="s">
        <v>115</v>
      </c>
      <c r="C71" s="37">
        <v>1038133</v>
      </c>
      <c r="D71" s="37">
        <v>1789960</v>
      </c>
      <c r="E71" s="37">
        <v>1559096</v>
      </c>
      <c r="F71" s="37">
        <v>1037889</v>
      </c>
      <c r="G71" s="37">
        <v>1479235</v>
      </c>
      <c r="H71" s="37">
        <v>1634210</v>
      </c>
      <c r="I71" s="37">
        <v>1684903</v>
      </c>
    </row>
    <row r="72" spans="1:9" ht="16.5" customHeight="1" thickBot="1" x14ac:dyDescent="0.3">
      <c r="A72" s="4" t="s">
        <v>285</v>
      </c>
      <c r="B72" s="5" t="s">
        <v>236</v>
      </c>
      <c r="C72" s="37">
        <v>906015</v>
      </c>
      <c r="D72" s="37">
        <v>706652</v>
      </c>
      <c r="E72" s="37">
        <v>604493</v>
      </c>
      <c r="F72" s="37">
        <v>504422</v>
      </c>
      <c r="G72" s="37">
        <v>523622</v>
      </c>
      <c r="H72" s="37">
        <v>482249</v>
      </c>
      <c r="I72" s="37">
        <v>512552</v>
      </c>
    </row>
    <row r="73" spans="1:9" ht="16.5" hidden="1" customHeight="1" thickBot="1" x14ac:dyDescent="0.3">
      <c r="A73" s="4" t="s">
        <v>286</v>
      </c>
      <c r="B73" s="5" t="s">
        <v>238</v>
      </c>
      <c r="C73" s="37">
        <v>351270</v>
      </c>
      <c r="D73" s="37">
        <v>317069</v>
      </c>
      <c r="E73" s="37">
        <v>246634</v>
      </c>
      <c r="F73" s="37">
        <v>198559</v>
      </c>
      <c r="G73" s="37">
        <v>218540</v>
      </c>
      <c r="H73" s="37">
        <v>206642</v>
      </c>
      <c r="I73" s="37">
        <v>199847</v>
      </c>
    </row>
    <row r="74" spans="1:9" ht="16.5" hidden="1" customHeight="1" thickBot="1" x14ac:dyDescent="0.3">
      <c r="A74" s="4" t="s">
        <v>287</v>
      </c>
      <c r="B74" s="5" t="s">
        <v>240</v>
      </c>
      <c r="C74" s="6"/>
      <c r="D74" s="6"/>
      <c r="E74" s="6"/>
      <c r="F74" s="6"/>
      <c r="G74" s="6"/>
      <c r="H74" s="6"/>
      <c r="I74" s="6"/>
    </row>
    <row r="75" spans="1:9" ht="16.5" hidden="1" customHeight="1" thickBot="1" x14ac:dyDescent="0.3">
      <c r="A75" s="4" t="s">
        <v>288</v>
      </c>
      <c r="B75" s="5" t="s">
        <v>242</v>
      </c>
      <c r="C75" s="6"/>
      <c r="D75" s="6"/>
      <c r="E75" s="6"/>
      <c r="F75" s="6"/>
      <c r="G75" s="6"/>
      <c r="H75" s="6"/>
      <c r="I75" s="6"/>
    </row>
    <row r="76" spans="1:9" ht="16.5" hidden="1" customHeight="1" thickBot="1" x14ac:dyDescent="0.3">
      <c r="A76" s="4" t="s">
        <v>289</v>
      </c>
      <c r="B76" s="5" t="s">
        <v>244</v>
      </c>
      <c r="C76" s="6"/>
      <c r="D76" s="6"/>
      <c r="E76" s="6"/>
      <c r="F76" s="6"/>
      <c r="G76" s="6"/>
      <c r="H76" s="6"/>
      <c r="I76" s="6"/>
    </row>
    <row r="77" spans="1:9" ht="16.5" hidden="1" customHeight="1" thickBot="1" x14ac:dyDescent="0.3">
      <c r="A77" s="4" t="s">
        <v>290</v>
      </c>
      <c r="B77" s="5" t="s">
        <v>246</v>
      </c>
      <c r="C77" s="6"/>
      <c r="D77" s="6"/>
      <c r="E77" s="6"/>
      <c r="F77" s="6"/>
      <c r="G77" s="6"/>
      <c r="H77" s="6"/>
      <c r="I77" s="6"/>
    </row>
    <row r="78" spans="1:9" ht="16.5" hidden="1" customHeight="1" thickBot="1" x14ac:dyDescent="0.3">
      <c r="A78" s="4" t="s">
        <v>291</v>
      </c>
      <c r="B78" s="5" t="s">
        <v>248</v>
      </c>
      <c r="C78" s="6"/>
      <c r="D78" s="6"/>
      <c r="E78" s="6"/>
      <c r="F78" s="6"/>
      <c r="G78" s="6"/>
      <c r="H78" s="6"/>
      <c r="I78" s="6"/>
    </row>
    <row r="79" spans="1:9" ht="16.5" hidden="1" customHeight="1" thickBot="1" x14ac:dyDescent="0.3">
      <c r="A79" s="4" t="s">
        <v>292</v>
      </c>
      <c r="B79" s="5" t="s">
        <v>248</v>
      </c>
      <c r="C79" s="37">
        <v>554745</v>
      </c>
      <c r="D79" s="37">
        <v>389583</v>
      </c>
      <c r="E79" s="37">
        <v>357859</v>
      </c>
      <c r="F79" s="37">
        <v>305863</v>
      </c>
      <c r="G79" s="37">
        <v>305082</v>
      </c>
      <c r="H79" s="37">
        <v>275607</v>
      </c>
      <c r="I79" s="37">
        <v>312705</v>
      </c>
    </row>
    <row r="80" spans="1:9" ht="16.5" hidden="1" customHeight="1" thickBot="1" x14ac:dyDescent="0.3">
      <c r="A80" s="4" t="s">
        <v>293</v>
      </c>
      <c r="B80" s="5" t="s">
        <v>250</v>
      </c>
      <c r="C80" s="6"/>
      <c r="D80" s="6"/>
      <c r="E80" s="6"/>
      <c r="F80" s="6"/>
      <c r="G80" s="6"/>
      <c r="H80" s="6"/>
      <c r="I80" s="6"/>
    </row>
    <row r="81" spans="1:9" ht="16.5" hidden="1" customHeight="1" thickBot="1" x14ac:dyDescent="0.3">
      <c r="A81" s="4" t="s">
        <v>294</v>
      </c>
      <c r="B81" s="5" t="s">
        <v>252</v>
      </c>
      <c r="C81" s="6"/>
      <c r="D81" s="6"/>
      <c r="E81" s="6"/>
      <c r="F81" s="6"/>
      <c r="G81" s="6"/>
      <c r="H81" s="6"/>
      <c r="I81" s="6"/>
    </row>
    <row r="82" spans="1:9" ht="16.5" hidden="1" customHeight="1" thickBot="1" x14ac:dyDescent="0.3">
      <c r="A82" s="4" t="s">
        <v>295</v>
      </c>
      <c r="B82" s="5" t="s">
        <v>254</v>
      </c>
      <c r="C82" s="6"/>
      <c r="D82" s="6"/>
      <c r="E82" s="6"/>
      <c r="F82" s="6"/>
      <c r="G82" s="6"/>
      <c r="H82" s="6"/>
      <c r="I82" s="6"/>
    </row>
    <row r="83" spans="1:9" ht="16.5" hidden="1" customHeight="1" thickBot="1" x14ac:dyDescent="0.3">
      <c r="A83" s="4" t="s">
        <v>296</v>
      </c>
      <c r="B83" s="5" t="s">
        <v>297</v>
      </c>
      <c r="C83" s="37">
        <v>430427</v>
      </c>
      <c r="D83" s="37">
        <v>351263</v>
      </c>
      <c r="E83" s="37">
        <v>339009</v>
      </c>
      <c r="F83" s="37">
        <v>263141</v>
      </c>
      <c r="G83" s="37">
        <v>277463</v>
      </c>
      <c r="H83" s="37">
        <v>255138</v>
      </c>
      <c r="I83" s="37">
        <v>289277</v>
      </c>
    </row>
    <row r="84" spans="1:9" ht="16.5" hidden="1" customHeight="1" thickBot="1" x14ac:dyDescent="0.3">
      <c r="A84" s="4" t="s">
        <v>298</v>
      </c>
      <c r="B84" s="5" t="s">
        <v>299</v>
      </c>
      <c r="C84" s="37">
        <v>124318</v>
      </c>
      <c r="D84" s="37">
        <v>38320</v>
      </c>
      <c r="E84" s="37">
        <v>18850</v>
      </c>
      <c r="F84" s="37">
        <v>42722</v>
      </c>
      <c r="G84" s="37">
        <v>27619</v>
      </c>
      <c r="H84" s="37">
        <v>20469</v>
      </c>
      <c r="I84" s="37">
        <v>18622</v>
      </c>
    </row>
    <row r="85" spans="1:9" ht="16.5" hidden="1" customHeight="1" thickBot="1" x14ac:dyDescent="0.3">
      <c r="A85" s="4" t="s">
        <v>300</v>
      </c>
      <c r="B85" s="5" t="s">
        <v>301</v>
      </c>
      <c r="C85" s="6"/>
      <c r="D85" s="6"/>
      <c r="E85" s="6"/>
      <c r="F85" s="6"/>
      <c r="G85" s="6"/>
      <c r="H85" s="6"/>
      <c r="I85" s="6"/>
    </row>
    <row r="86" spans="1:9" ht="16.5" hidden="1" customHeight="1" thickBot="1" x14ac:dyDescent="0.3">
      <c r="A86" s="4" t="s">
        <v>302</v>
      </c>
      <c r="B86" s="5" t="s">
        <v>248</v>
      </c>
      <c r="C86" s="6"/>
      <c r="D86" s="6"/>
      <c r="E86" s="6"/>
      <c r="F86" s="6"/>
      <c r="G86" s="6">
        <v>0</v>
      </c>
      <c r="H86" s="6">
        <v>0</v>
      </c>
      <c r="I86" s="37">
        <v>4806</v>
      </c>
    </row>
    <row r="87" spans="1:9" ht="16.5" customHeight="1" thickBot="1" x14ac:dyDescent="0.3">
      <c r="A87" s="4" t="s">
        <v>303</v>
      </c>
      <c r="B87" s="5" t="s">
        <v>256</v>
      </c>
      <c r="C87" s="6"/>
      <c r="D87" s="6"/>
      <c r="E87" s="6"/>
      <c r="F87" s="6"/>
      <c r="G87" s="6"/>
      <c r="H87" s="6"/>
      <c r="I87" s="6"/>
    </row>
    <row r="88" spans="1:9" ht="16.5" hidden="1" customHeight="1" thickBot="1" x14ac:dyDescent="0.3">
      <c r="A88" s="4" t="s">
        <v>304</v>
      </c>
      <c r="B88" s="5" t="s">
        <v>258</v>
      </c>
      <c r="C88" s="6"/>
      <c r="D88" s="6"/>
      <c r="E88" s="6"/>
      <c r="F88" s="6"/>
      <c r="G88" s="6"/>
      <c r="H88" s="6"/>
      <c r="I88" s="6"/>
    </row>
    <row r="89" spans="1:9" ht="16.5" hidden="1" customHeight="1" thickBot="1" x14ac:dyDescent="0.3">
      <c r="A89" s="4" t="s">
        <v>305</v>
      </c>
      <c r="B89" s="5" t="s">
        <v>260</v>
      </c>
      <c r="C89" s="6"/>
      <c r="D89" s="6"/>
      <c r="E89" s="6"/>
      <c r="F89" s="6"/>
      <c r="G89" s="6"/>
      <c r="H89" s="6"/>
      <c r="I89" s="6"/>
    </row>
    <row r="90" spans="1:9" ht="16.5" customHeight="1" thickBot="1" x14ac:dyDescent="0.3">
      <c r="A90" s="4" t="s">
        <v>306</v>
      </c>
      <c r="B90" s="5" t="s">
        <v>307</v>
      </c>
      <c r="C90" s="6"/>
      <c r="D90" s="6"/>
      <c r="E90" s="6"/>
      <c r="F90" s="6"/>
      <c r="G90" s="6"/>
      <c r="H90" s="6"/>
      <c r="I90" s="6"/>
    </row>
    <row r="91" spans="1:9" ht="16.5" hidden="1" customHeight="1" thickBot="1" x14ac:dyDescent="0.3">
      <c r="A91" s="4" t="s">
        <v>308</v>
      </c>
      <c r="B91" s="5" t="s">
        <v>309</v>
      </c>
      <c r="C91" s="6"/>
      <c r="D91" s="6"/>
      <c r="E91" s="6"/>
      <c r="F91" s="6"/>
      <c r="G91" s="6"/>
      <c r="H91" s="6"/>
      <c r="I91" s="6"/>
    </row>
    <row r="92" spans="1:9" ht="16.5" hidden="1" customHeight="1" thickBot="1" x14ac:dyDescent="0.3">
      <c r="A92" s="4" t="s">
        <v>310</v>
      </c>
      <c r="B92" s="5" t="s">
        <v>311</v>
      </c>
      <c r="C92" s="6"/>
      <c r="D92" s="6"/>
      <c r="E92" s="6"/>
      <c r="F92" s="6"/>
      <c r="G92" s="6"/>
      <c r="H92" s="6"/>
      <c r="I92" s="6"/>
    </row>
    <row r="93" spans="1:9" ht="16.5" hidden="1" customHeight="1" thickBot="1" x14ac:dyDescent="0.3">
      <c r="A93" s="4" t="s">
        <v>312</v>
      </c>
      <c r="B93" s="5" t="s">
        <v>313</v>
      </c>
      <c r="C93" s="6"/>
      <c r="D93" s="6"/>
      <c r="E93" s="6"/>
      <c r="F93" s="6"/>
      <c r="G93" s="6"/>
      <c r="H93" s="6"/>
      <c r="I93" s="6"/>
    </row>
    <row r="94" spans="1:9" ht="16.5" customHeight="1" thickBot="1" x14ac:dyDescent="0.3">
      <c r="A94" s="4" t="s">
        <v>314</v>
      </c>
      <c r="B94" s="5" t="s">
        <v>315</v>
      </c>
      <c r="C94" s="37">
        <v>12025935</v>
      </c>
      <c r="D94" s="37">
        <v>11621554</v>
      </c>
      <c r="E94" s="37">
        <v>10143494</v>
      </c>
      <c r="F94" s="37">
        <v>9192081</v>
      </c>
      <c r="G94" s="37">
        <v>10315132</v>
      </c>
      <c r="H94" s="37">
        <v>10687239</v>
      </c>
      <c r="I94" s="37">
        <v>11002078</v>
      </c>
    </row>
    <row r="95" spans="1:9" ht="16.5" customHeight="1" thickBot="1" x14ac:dyDescent="0.3">
      <c r="A95" s="4" t="s">
        <v>316</v>
      </c>
      <c r="B95" s="5" t="s">
        <v>317</v>
      </c>
      <c r="C95" s="37">
        <v>6241753</v>
      </c>
      <c r="D95" s="37">
        <v>6241753</v>
      </c>
      <c r="E95" s="37">
        <v>6241753</v>
      </c>
      <c r="F95" s="37">
        <v>6241753</v>
      </c>
      <c r="G95" s="37">
        <v>6241753</v>
      </c>
      <c r="H95" s="37">
        <v>6241753</v>
      </c>
      <c r="I95" s="37">
        <v>6240709</v>
      </c>
    </row>
    <row r="96" spans="1:9" ht="16.5" customHeight="1" thickBot="1" x14ac:dyDescent="0.3">
      <c r="A96" s="4" t="s">
        <v>318</v>
      </c>
      <c r="B96" s="5" t="s">
        <v>319</v>
      </c>
      <c r="C96" s="37">
        <v>455956</v>
      </c>
      <c r="D96" s="37">
        <v>153713</v>
      </c>
      <c r="E96" s="37">
        <v>-69951</v>
      </c>
      <c r="F96" s="37">
        <v>-205892</v>
      </c>
      <c r="G96" s="37">
        <v>-217912</v>
      </c>
      <c r="H96" s="37">
        <v>-235998</v>
      </c>
      <c r="I96" s="37">
        <v>-211459</v>
      </c>
    </row>
    <row r="97" spans="1:9" ht="16.5" hidden="1" customHeight="1" thickBot="1" x14ac:dyDescent="0.3">
      <c r="A97" s="4" t="s">
        <v>320</v>
      </c>
      <c r="B97" s="5" t="s">
        <v>321</v>
      </c>
      <c r="C97" s="6"/>
      <c r="D97" s="6"/>
      <c r="E97" s="6"/>
      <c r="F97" s="6"/>
      <c r="G97" s="6"/>
      <c r="H97" s="6"/>
      <c r="I97" s="6"/>
    </row>
    <row r="98" spans="1:9" ht="16.5" hidden="1" customHeight="1" thickBot="1" x14ac:dyDescent="0.3">
      <c r="A98" s="4" t="s">
        <v>322</v>
      </c>
      <c r="B98" s="5" t="s">
        <v>323</v>
      </c>
      <c r="C98" s="6"/>
      <c r="D98" s="6"/>
      <c r="E98" s="6"/>
      <c r="F98" s="6"/>
      <c r="G98" s="6"/>
      <c r="H98" s="6"/>
      <c r="I98" s="6"/>
    </row>
    <row r="99" spans="1:9" ht="16.5" hidden="1" customHeight="1" thickBot="1" x14ac:dyDescent="0.3">
      <c r="A99" s="4" t="s">
        <v>324</v>
      </c>
      <c r="B99" s="5" t="s">
        <v>325</v>
      </c>
      <c r="C99" s="6"/>
      <c r="D99" s="6"/>
      <c r="E99" s="6"/>
      <c r="F99" s="6"/>
      <c r="G99" s="6"/>
      <c r="H99" s="6"/>
      <c r="I99" s="6"/>
    </row>
    <row r="100" spans="1:9" ht="16.5" hidden="1" customHeight="1" thickBot="1" x14ac:dyDescent="0.3">
      <c r="A100" s="4" t="s">
        <v>326</v>
      </c>
      <c r="B100" s="5" t="s">
        <v>327</v>
      </c>
      <c r="C100" s="37">
        <v>5100</v>
      </c>
      <c r="D100" s="37">
        <v>14237</v>
      </c>
      <c r="E100" s="37">
        <v>19755</v>
      </c>
      <c r="F100" s="37">
        <v>23091</v>
      </c>
      <c r="G100" s="37">
        <v>25939</v>
      </c>
      <c r="H100" s="37">
        <v>16367</v>
      </c>
      <c r="I100" s="37">
        <v>1356</v>
      </c>
    </row>
    <row r="101" spans="1:9" ht="16.5" hidden="1" customHeight="1" thickBot="1" x14ac:dyDescent="0.3">
      <c r="A101" s="4" t="s">
        <v>328</v>
      </c>
      <c r="B101" s="5" t="s">
        <v>329</v>
      </c>
      <c r="C101" s="37">
        <v>-218265</v>
      </c>
      <c r="D101" s="37">
        <v>-241088</v>
      </c>
      <c r="E101" s="37">
        <v>-273665</v>
      </c>
      <c r="F101" s="37">
        <v>-288858</v>
      </c>
      <c r="G101" s="37">
        <v>-303726</v>
      </c>
      <c r="H101" s="37">
        <v>-312240</v>
      </c>
      <c r="I101" s="37">
        <v>-273522</v>
      </c>
    </row>
    <row r="102" spans="1:9" ht="16.5" hidden="1" customHeight="1" thickBot="1" x14ac:dyDescent="0.3">
      <c r="A102" s="4" t="s">
        <v>330</v>
      </c>
      <c r="B102" s="5" t="s">
        <v>277</v>
      </c>
      <c r="C102" s="6"/>
      <c r="D102" s="6"/>
      <c r="E102" s="6"/>
      <c r="F102" s="6"/>
      <c r="G102" s="6"/>
      <c r="H102" s="6"/>
      <c r="I102" s="6"/>
    </row>
    <row r="103" spans="1:9" ht="16.5" hidden="1" customHeight="1" thickBot="1" x14ac:dyDescent="0.3">
      <c r="A103" s="4" t="s">
        <v>331</v>
      </c>
      <c r="B103" s="5" t="s">
        <v>332</v>
      </c>
      <c r="C103" s="37">
        <v>684563</v>
      </c>
      <c r="D103" s="37">
        <v>396006</v>
      </c>
      <c r="E103" s="37">
        <v>199401</v>
      </c>
      <c r="F103" s="37">
        <v>75317</v>
      </c>
      <c r="G103" s="37">
        <v>75317</v>
      </c>
      <c r="H103" s="37">
        <v>75317</v>
      </c>
      <c r="I103" s="37">
        <v>75317</v>
      </c>
    </row>
    <row r="104" spans="1:9" ht="16.5" hidden="1" customHeight="1" thickBot="1" x14ac:dyDescent="0.3">
      <c r="A104" s="4" t="s">
        <v>333</v>
      </c>
      <c r="B104" s="5" t="s">
        <v>334</v>
      </c>
      <c r="C104" s="6"/>
      <c r="D104" s="6"/>
      <c r="E104" s="6"/>
      <c r="F104" s="6"/>
      <c r="G104" s="6">
        <v>0</v>
      </c>
      <c r="H104" s="6">
        <v>0</v>
      </c>
      <c r="I104" s="6">
        <v>832</v>
      </c>
    </row>
    <row r="105" spans="1:9" ht="16.5" hidden="1" customHeight="1" thickBot="1" x14ac:dyDescent="0.3">
      <c r="A105" s="4" t="s">
        <v>335</v>
      </c>
      <c r="B105" s="5" t="s">
        <v>336</v>
      </c>
      <c r="C105" s="37">
        <v>-15442</v>
      </c>
      <c r="D105" s="37">
        <v>-15442</v>
      </c>
      <c r="E105" s="37">
        <v>-15442</v>
      </c>
      <c r="F105" s="37">
        <v>-15442</v>
      </c>
      <c r="G105" s="37">
        <v>-15442</v>
      </c>
      <c r="H105" s="37">
        <v>-15442</v>
      </c>
      <c r="I105" s="37">
        <v>-15442</v>
      </c>
    </row>
    <row r="106" spans="1:9" ht="16.5" customHeight="1" thickBot="1" x14ac:dyDescent="0.3">
      <c r="A106" s="4" t="s">
        <v>337</v>
      </c>
      <c r="B106" s="5" t="s">
        <v>338</v>
      </c>
      <c r="C106" s="6"/>
      <c r="D106" s="6"/>
      <c r="E106" s="6"/>
      <c r="F106" s="6"/>
      <c r="G106" s="6"/>
      <c r="H106" s="6"/>
      <c r="I106" s="6"/>
    </row>
    <row r="107" spans="1:9" ht="16.5" customHeight="1" thickBot="1" x14ac:dyDescent="0.3">
      <c r="A107" s="4" t="s">
        <v>339</v>
      </c>
      <c r="B107" s="5" t="s">
        <v>340</v>
      </c>
      <c r="C107" s="37">
        <v>2992590</v>
      </c>
      <c r="D107" s="37">
        <v>2927760</v>
      </c>
      <c r="E107" s="37">
        <v>1657125</v>
      </c>
      <c r="F107" s="37">
        <v>706137</v>
      </c>
      <c r="G107" s="37">
        <v>1852294</v>
      </c>
      <c r="H107" s="37">
        <v>2187427</v>
      </c>
      <c r="I107" s="37">
        <v>2469809</v>
      </c>
    </row>
    <row r="108" spans="1:9" ht="16.5" hidden="1" customHeight="1" thickBot="1" x14ac:dyDescent="0.3">
      <c r="A108" s="4" t="s">
        <v>341</v>
      </c>
      <c r="B108" s="5" t="s">
        <v>342</v>
      </c>
      <c r="C108" s="37">
        <v>422815</v>
      </c>
      <c r="D108" s="37">
        <v>406895</v>
      </c>
      <c r="E108" s="37">
        <v>316525</v>
      </c>
      <c r="F108" s="37">
        <v>231926</v>
      </c>
      <c r="G108" s="37">
        <v>231926</v>
      </c>
      <c r="H108" s="37">
        <v>231926</v>
      </c>
      <c r="I108" s="37">
        <v>231926</v>
      </c>
    </row>
    <row r="109" spans="1:9" ht="16.5" hidden="1" customHeight="1" thickBot="1" x14ac:dyDescent="0.3">
      <c r="A109" s="4" t="s">
        <v>343</v>
      </c>
      <c r="B109" s="5" t="s">
        <v>344</v>
      </c>
      <c r="C109" s="37">
        <v>242612</v>
      </c>
      <c r="D109" s="37">
        <v>234665</v>
      </c>
      <c r="E109" s="37">
        <v>116639</v>
      </c>
      <c r="F109" s="6">
        <v>0</v>
      </c>
      <c r="G109" s="6">
        <v>0</v>
      </c>
      <c r="H109" s="6">
        <v>0</v>
      </c>
      <c r="I109" s="6">
        <v>894</v>
      </c>
    </row>
    <row r="110" spans="1:9" ht="16.5" hidden="1" customHeight="1" thickBot="1" x14ac:dyDescent="0.3">
      <c r="A110" s="4" t="s">
        <v>345</v>
      </c>
      <c r="B110" s="5" t="s">
        <v>346</v>
      </c>
      <c r="C110" s="6"/>
      <c r="D110" s="6"/>
      <c r="E110" s="6"/>
      <c r="F110" s="6"/>
      <c r="G110" s="6"/>
      <c r="H110" s="6"/>
      <c r="I110" s="6"/>
    </row>
    <row r="111" spans="1:9" ht="16.5" hidden="1" customHeight="1" thickBot="1" x14ac:dyDescent="0.3">
      <c r="A111" s="4" t="s">
        <v>347</v>
      </c>
      <c r="B111" s="5" t="s">
        <v>348</v>
      </c>
      <c r="C111" s="6"/>
      <c r="D111" s="6"/>
      <c r="E111" s="6"/>
      <c r="F111" s="6"/>
      <c r="G111" s="6"/>
      <c r="H111" s="6"/>
      <c r="I111" s="6"/>
    </row>
    <row r="112" spans="1:9" ht="16.5" hidden="1" customHeight="1" thickBot="1" x14ac:dyDescent="0.3">
      <c r="A112" s="4" t="s">
        <v>349</v>
      </c>
      <c r="B112" s="5" t="s">
        <v>350</v>
      </c>
      <c r="C112" s="6"/>
      <c r="D112" s="6"/>
      <c r="E112" s="6"/>
      <c r="F112" s="6"/>
      <c r="G112" s="6"/>
      <c r="H112" s="6"/>
      <c r="I112" s="6"/>
    </row>
    <row r="113" spans="1:9" ht="16.5" hidden="1" customHeight="1" thickBot="1" x14ac:dyDescent="0.3">
      <c r="A113" s="4" t="s">
        <v>351</v>
      </c>
      <c r="B113" s="5" t="s">
        <v>352</v>
      </c>
      <c r="C113" s="6"/>
      <c r="D113" s="6"/>
      <c r="E113" s="6"/>
      <c r="F113" s="6"/>
      <c r="G113" s="6"/>
      <c r="H113" s="6"/>
      <c r="I113" s="6"/>
    </row>
    <row r="114" spans="1:9" ht="16.5" hidden="1" customHeight="1" thickBot="1" x14ac:dyDescent="0.3">
      <c r="A114" s="4" t="s">
        <v>353</v>
      </c>
      <c r="B114" s="5" t="s">
        <v>354</v>
      </c>
      <c r="C114" s="6"/>
      <c r="D114" s="6"/>
      <c r="E114" s="6"/>
      <c r="F114" s="6"/>
      <c r="G114" s="6"/>
      <c r="H114" s="6"/>
      <c r="I114" s="6"/>
    </row>
    <row r="115" spans="1:9" ht="16.5" hidden="1" customHeight="1" thickBot="1" x14ac:dyDescent="0.3">
      <c r="A115" s="4" t="s">
        <v>355</v>
      </c>
      <c r="B115" s="5" t="s">
        <v>356</v>
      </c>
      <c r="C115" s="37">
        <v>596534</v>
      </c>
      <c r="D115" s="6">
        <v>0</v>
      </c>
      <c r="E115" s="6">
        <v>0</v>
      </c>
      <c r="F115" s="37">
        <v>300000</v>
      </c>
      <c r="G115" s="37">
        <v>150000</v>
      </c>
      <c r="H115" s="37">
        <v>122000</v>
      </c>
      <c r="I115" s="37">
        <v>99997</v>
      </c>
    </row>
    <row r="116" spans="1:9" ht="16.5" hidden="1" customHeight="1" thickBot="1" x14ac:dyDescent="0.3">
      <c r="A116" s="4" t="s">
        <v>357</v>
      </c>
      <c r="B116" s="5" t="s">
        <v>329</v>
      </c>
      <c r="C116" s="6"/>
      <c r="D116" s="6"/>
      <c r="E116" s="6"/>
      <c r="F116" s="6"/>
      <c r="G116" s="6"/>
      <c r="H116" s="6"/>
      <c r="I116" s="6"/>
    </row>
    <row r="117" spans="1:9" ht="16.5" hidden="1" customHeight="1" thickBot="1" x14ac:dyDescent="0.3">
      <c r="A117" s="4" t="s">
        <v>358</v>
      </c>
      <c r="B117" s="5" t="s">
        <v>359</v>
      </c>
      <c r="C117" s="6"/>
      <c r="D117" s="6"/>
      <c r="E117" s="6"/>
      <c r="F117" s="6"/>
      <c r="G117" s="6"/>
      <c r="H117" s="6"/>
      <c r="I117" s="6"/>
    </row>
    <row r="118" spans="1:9" ht="16.5" hidden="1" customHeight="1" thickBot="1" x14ac:dyDescent="0.3">
      <c r="A118" s="4" t="s">
        <v>360</v>
      </c>
      <c r="B118" s="5" t="s">
        <v>361</v>
      </c>
      <c r="C118" s="37">
        <v>1730629</v>
      </c>
      <c r="D118" s="37">
        <v>2286200</v>
      </c>
      <c r="E118" s="37">
        <v>1223961</v>
      </c>
      <c r="F118" s="37">
        <v>174211</v>
      </c>
      <c r="G118" s="37">
        <v>1470368</v>
      </c>
      <c r="H118" s="37">
        <v>1833501</v>
      </c>
      <c r="I118" s="37">
        <v>2136992</v>
      </c>
    </row>
    <row r="119" spans="1:9" ht="16.5" customHeight="1" thickBot="1" x14ac:dyDescent="0.3">
      <c r="A119" s="4" t="s">
        <v>362</v>
      </c>
      <c r="B119" s="5" t="s">
        <v>363</v>
      </c>
      <c r="C119" s="6"/>
      <c r="D119" s="6"/>
      <c r="E119" s="6"/>
      <c r="F119" s="6"/>
      <c r="G119" s="6"/>
      <c r="H119" s="6"/>
      <c r="I119" s="6"/>
    </row>
    <row r="120" spans="1:9" ht="16.5" customHeight="1" thickBot="1" x14ac:dyDescent="0.3">
      <c r="A120" s="4" t="s">
        <v>364</v>
      </c>
      <c r="B120" s="5" t="s">
        <v>365</v>
      </c>
      <c r="C120" s="37">
        <v>2301776</v>
      </c>
      <c r="D120" s="37">
        <v>2370201</v>
      </c>
      <c r="E120" s="37">
        <v>2427199</v>
      </c>
      <c r="F120" s="37">
        <v>2481076</v>
      </c>
      <c r="G120" s="37">
        <v>2530217</v>
      </c>
      <c r="H120" s="37">
        <v>2578237</v>
      </c>
      <c r="I120" s="37">
        <v>2616314</v>
      </c>
    </row>
    <row r="121" spans="1:9" ht="16.5" customHeight="1" thickBot="1" x14ac:dyDescent="0.3">
      <c r="A121" s="4" t="s">
        <v>366</v>
      </c>
      <c r="B121" s="5" t="s">
        <v>367</v>
      </c>
      <c r="C121" s="6"/>
      <c r="D121" s="6"/>
      <c r="E121" s="6"/>
      <c r="F121" s="6"/>
      <c r="G121" s="6"/>
      <c r="H121" s="6"/>
      <c r="I121" s="6"/>
    </row>
    <row r="122" spans="1:9" ht="16.5" customHeight="1" thickBot="1" x14ac:dyDescent="0.3">
      <c r="A122" s="4" t="s">
        <v>368</v>
      </c>
      <c r="B122" s="5" t="s">
        <v>369</v>
      </c>
      <c r="C122" s="37">
        <v>19932</v>
      </c>
      <c r="D122" s="37">
        <v>-71873</v>
      </c>
      <c r="E122" s="37">
        <v>-112632</v>
      </c>
      <c r="F122" s="37">
        <v>-30993</v>
      </c>
      <c r="G122" s="37">
        <v>-91220</v>
      </c>
      <c r="H122" s="37">
        <v>-84180</v>
      </c>
      <c r="I122" s="37">
        <v>-113295</v>
      </c>
    </row>
    <row r="123" spans="1:9" ht="16.5" hidden="1" customHeight="1" thickBot="1" x14ac:dyDescent="0.3">
      <c r="A123" s="4" t="s">
        <v>370</v>
      </c>
      <c r="B123" s="5" t="s">
        <v>371</v>
      </c>
      <c r="C123" s="6"/>
      <c r="D123" s="6"/>
      <c r="E123" s="6"/>
      <c r="F123" s="6"/>
      <c r="G123" s="6"/>
      <c r="H123" s="6"/>
      <c r="I123" s="6"/>
    </row>
    <row r="124" spans="1:9" ht="16.5" hidden="1" customHeight="1" thickBot="1" x14ac:dyDescent="0.3">
      <c r="A124" s="4" t="s">
        <v>372</v>
      </c>
      <c r="B124" s="5" t="s">
        <v>373</v>
      </c>
      <c r="C124" s="6"/>
      <c r="D124" s="6"/>
      <c r="E124" s="6"/>
      <c r="F124" s="6"/>
      <c r="G124" s="6"/>
      <c r="H124" s="6"/>
      <c r="I124" s="6"/>
    </row>
    <row r="125" spans="1:9" ht="16.5" customHeight="1" thickBot="1" x14ac:dyDescent="0.3">
      <c r="A125" s="4" t="s">
        <v>374</v>
      </c>
      <c r="B125" s="5" t="s">
        <v>375</v>
      </c>
      <c r="C125" s="37">
        <v>13928</v>
      </c>
      <c r="D125" s="6">
        <v>0</v>
      </c>
      <c r="E125" s="6"/>
      <c r="F125" s="6"/>
      <c r="G125" s="6"/>
      <c r="H125" s="6"/>
      <c r="I125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130" zoomScaleNormal="130" workbookViewId="0">
      <selection activeCell="B42" sqref="B42:B45"/>
    </sheetView>
  </sheetViews>
  <sheetFormatPr defaultRowHeight="15" x14ac:dyDescent="0.25"/>
  <cols>
    <col min="1" max="1" width="11.5703125" bestFit="1" customWidth="1"/>
    <col min="2" max="2" width="70" bestFit="1" customWidth="1"/>
    <col min="3" max="9" width="12" customWidth="1"/>
  </cols>
  <sheetData>
    <row r="1" spans="1:9" x14ac:dyDescent="0.25">
      <c r="A1" t="s">
        <v>444</v>
      </c>
      <c r="B1" t="s">
        <v>445</v>
      </c>
      <c r="C1" s="42">
        <v>2018</v>
      </c>
      <c r="D1" s="42">
        <v>2017</v>
      </c>
      <c r="E1" s="42">
        <v>2016</v>
      </c>
      <c r="F1" s="42">
        <v>2015</v>
      </c>
      <c r="G1" s="42">
        <v>2014</v>
      </c>
      <c r="H1" s="42">
        <v>2013</v>
      </c>
      <c r="I1">
        <v>2012</v>
      </c>
    </row>
    <row r="2" spans="1:9" x14ac:dyDescent="0.25">
      <c r="A2" t="s">
        <v>446</v>
      </c>
      <c r="B2" t="s">
        <v>447</v>
      </c>
      <c r="C2" s="40">
        <v>5170850</v>
      </c>
      <c r="D2" s="40">
        <v>3067859</v>
      </c>
      <c r="E2" s="40">
        <v>3003175</v>
      </c>
      <c r="F2" s="40">
        <v>2602252</v>
      </c>
      <c r="G2" s="40">
        <v>1464814</v>
      </c>
      <c r="H2" s="40">
        <v>40735</v>
      </c>
      <c r="I2" s="40">
        <v>669890</v>
      </c>
    </row>
    <row r="3" spans="1:9" x14ac:dyDescent="0.25">
      <c r="A3" t="s">
        <v>448</v>
      </c>
      <c r="B3" t="s">
        <v>449</v>
      </c>
      <c r="C3" s="40">
        <v>6502341</v>
      </c>
      <c r="D3" s="40">
        <v>4320000</v>
      </c>
      <c r="E3" s="40">
        <v>4014578</v>
      </c>
      <c r="F3" s="40">
        <v>4904378</v>
      </c>
      <c r="G3" s="40">
        <v>2813635</v>
      </c>
      <c r="H3" s="40">
        <v>2165599</v>
      </c>
      <c r="I3" s="40">
        <v>1708792</v>
      </c>
    </row>
    <row r="4" spans="1:9" x14ac:dyDescent="0.25">
      <c r="A4" t="s">
        <v>450</v>
      </c>
      <c r="B4" t="s">
        <v>451</v>
      </c>
      <c r="C4" s="40">
        <v>318460</v>
      </c>
      <c r="D4" s="40">
        <v>1807433</v>
      </c>
      <c r="E4" s="40">
        <v>1691998</v>
      </c>
      <c r="F4" s="40">
        <v>-925354</v>
      </c>
      <c r="G4" s="40">
        <v>-261506</v>
      </c>
      <c r="H4" s="40">
        <v>-220459</v>
      </c>
      <c r="I4" s="40">
        <v>-182126</v>
      </c>
    </row>
    <row r="5" spans="1:9" s="43" customFormat="1" x14ac:dyDescent="0.25">
      <c r="A5" s="43" t="s">
        <v>452</v>
      </c>
      <c r="B5" s="43" t="s">
        <v>453</v>
      </c>
      <c r="C5" s="44">
        <v>1563223</v>
      </c>
      <c r="D5" s="44">
        <v>1402778</v>
      </c>
      <c r="E5" s="44">
        <v>1403518</v>
      </c>
      <c r="F5" s="44">
        <v>1419477</v>
      </c>
      <c r="G5" s="44">
        <v>1216132</v>
      </c>
      <c r="H5" s="44">
        <v>889386</v>
      </c>
      <c r="I5" s="44">
        <v>727270</v>
      </c>
    </row>
    <row r="6" spans="1:9" x14ac:dyDescent="0.25">
      <c r="A6" t="s">
        <v>454</v>
      </c>
      <c r="B6" t="s">
        <v>455</v>
      </c>
      <c r="C6" s="40">
        <v>-4523</v>
      </c>
      <c r="D6" s="40">
        <v>-29005</v>
      </c>
      <c r="E6" s="40">
        <v>-9767</v>
      </c>
      <c r="F6">
        <v>-641</v>
      </c>
      <c r="G6" s="40">
        <v>-432</v>
      </c>
      <c r="H6" s="40">
        <v>-5901</v>
      </c>
      <c r="I6" s="40">
        <v>-32138</v>
      </c>
    </row>
    <row r="7" spans="1:9" x14ac:dyDescent="0.25">
      <c r="A7" t="s">
        <v>456</v>
      </c>
      <c r="B7" t="s">
        <v>457</v>
      </c>
      <c r="C7" s="40">
        <v>-7576</v>
      </c>
      <c r="D7" s="40">
        <v>-5872</v>
      </c>
      <c r="E7" s="40">
        <v>7127</v>
      </c>
      <c r="F7">
        <v>0</v>
      </c>
      <c r="G7" s="40" t="s">
        <v>474</v>
      </c>
      <c r="H7" s="40" t="s">
        <v>474</v>
      </c>
      <c r="I7" t="s">
        <v>474</v>
      </c>
    </row>
    <row r="8" spans="1:9" x14ac:dyDescent="0.25">
      <c r="A8" t="s">
        <v>458</v>
      </c>
      <c r="B8" t="s">
        <v>459</v>
      </c>
      <c r="C8" s="40">
        <v>1446207</v>
      </c>
      <c r="D8" s="40">
        <v>2273</v>
      </c>
      <c r="E8" s="40">
        <v>-1442918</v>
      </c>
      <c r="F8" s="40">
        <v>2807372</v>
      </c>
      <c r="G8" s="40">
        <v>725438</v>
      </c>
      <c r="H8" s="40">
        <v>703709</v>
      </c>
      <c r="I8" s="40">
        <v>475795</v>
      </c>
    </row>
    <row r="9" spans="1:9" x14ac:dyDescent="0.25">
      <c r="A9" t="s">
        <v>460</v>
      </c>
      <c r="B9" t="s">
        <v>461</v>
      </c>
      <c r="C9" s="40">
        <v>789670</v>
      </c>
      <c r="D9" s="40">
        <v>877313</v>
      </c>
      <c r="E9" s="40">
        <v>1000287</v>
      </c>
      <c r="F9" s="40">
        <v>1137476</v>
      </c>
      <c r="G9" s="40">
        <v>1010924</v>
      </c>
      <c r="H9" s="40">
        <v>831853</v>
      </c>
      <c r="I9" s="40">
        <v>640912</v>
      </c>
    </row>
    <row r="10" spans="1:9" x14ac:dyDescent="0.25">
      <c r="A10" t="s">
        <v>462</v>
      </c>
      <c r="B10" t="s">
        <v>463</v>
      </c>
      <c r="C10" s="40">
        <v>-741782</v>
      </c>
      <c r="D10" s="40">
        <v>229445</v>
      </c>
      <c r="E10" s="40">
        <v>537378</v>
      </c>
      <c r="F10" s="40">
        <v>-452219</v>
      </c>
      <c r="G10" s="40">
        <v>-119917</v>
      </c>
      <c r="H10" s="40">
        <v>-69439</v>
      </c>
      <c r="I10" s="40">
        <v>-131138</v>
      </c>
    </row>
    <row r="11" spans="1:9" x14ac:dyDescent="0.25">
      <c r="A11" t="s">
        <v>464</v>
      </c>
      <c r="B11" t="s">
        <v>465</v>
      </c>
      <c r="C11" s="40">
        <v>35920</v>
      </c>
      <c r="D11" s="40">
        <v>38022</v>
      </c>
      <c r="E11" s="40">
        <v>36856</v>
      </c>
      <c r="F11" s="40">
        <v>33629</v>
      </c>
      <c r="G11" s="40">
        <v>31539</v>
      </c>
      <c r="H11" s="40">
        <v>26991</v>
      </c>
      <c r="I11" s="40">
        <v>24455</v>
      </c>
    </row>
    <row r="12" spans="1:9" x14ac:dyDescent="0.25">
      <c r="A12" t="s">
        <v>466</v>
      </c>
      <c r="B12" t="s">
        <v>467</v>
      </c>
      <c r="C12" s="40">
        <v>13285</v>
      </c>
      <c r="D12" s="40">
        <v>35645</v>
      </c>
      <c r="E12" s="40">
        <v>20498</v>
      </c>
      <c r="F12" s="40">
        <v>-38110</v>
      </c>
      <c r="G12" s="40">
        <v>6749</v>
      </c>
      <c r="H12" s="40">
        <v>108</v>
      </c>
      <c r="I12" s="40">
        <v>10353</v>
      </c>
    </row>
    <row r="13" spans="1:9" x14ac:dyDescent="0.25">
      <c r="A13" t="s">
        <v>468</v>
      </c>
      <c r="B13" t="s">
        <v>469</v>
      </c>
      <c r="C13" s="40">
        <v>131610</v>
      </c>
      <c r="D13" s="40">
        <v>33715</v>
      </c>
      <c r="E13" s="40">
        <v>2808</v>
      </c>
      <c r="F13" s="40">
        <v>32228</v>
      </c>
      <c r="G13" s="40">
        <v>22382</v>
      </c>
      <c r="H13" s="40">
        <v>26114</v>
      </c>
      <c r="I13" s="40">
        <v>12942</v>
      </c>
    </row>
    <row r="14" spans="1:9" x14ac:dyDescent="0.25">
      <c r="A14" t="s">
        <v>470</v>
      </c>
      <c r="B14" t="s">
        <v>471</v>
      </c>
      <c r="C14" s="40">
        <v>2735196</v>
      </c>
      <c r="D14" s="40">
        <v>-73271</v>
      </c>
      <c r="E14" s="40">
        <v>-528839</v>
      </c>
      <c r="F14" s="40">
        <v>630251</v>
      </c>
      <c r="G14" s="40">
        <v>57390</v>
      </c>
      <c r="H14" s="40">
        <v>13914</v>
      </c>
      <c r="I14" s="40">
        <v>26696</v>
      </c>
    </row>
    <row r="15" spans="1:9" x14ac:dyDescent="0.25">
      <c r="A15" t="s">
        <v>472</v>
      </c>
      <c r="B15" t="s">
        <v>473</v>
      </c>
      <c r="C15" t="s">
        <v>474</v>
      </c>
      <c r="D15" t="s">
        <v>474</v>
      </c>
      <c r="E15">
        <v>0</v>
      </c>
      <c r="F15" s="40">
        <v>40943</v>
      </c>
      <c r="G15">
        <v>0</v>
      </c>
      <c r="H15" s="40">
        <v>-124835</v>
      </c>
      <c r="I15">
        <v>0</v>
      </c>
    </row>
    <row r="16" spans="1:9" x14ac:dyDescent="0.25">
      <c r="A16" t="s">
        <v>475</v>
      </c>
      <c r="B16" t="s">
        <v>476</v>
      </c>
      <c r="C16" s="40">
        <v>129187</v>
      </c>
      <c r="D16" s="40">
        <v>-192504</v>
      </c>
      <c r="E16" s="40">
        <v>780666</v>
      </c>
      <c r="F16" s="40">
        <v>-23145</v>
      </c>
      <c r="G16" s="40">
        <v>-12847</v>
      </c>
      <c r="H16" s="40">
        <v>-95179</v>
      </c>
      <c r="I16" s="40">
        <v>9423</v>
      </c>
    </row>
    <row r="17" spans="1:9" x14ac:dyDescent="0.25">
      <c r="A17" t="s">
        <v>477</v>
      </c>
      <c r="B17" t="s">
        <v>478</v>
      </c>
      <c r="C17" t="s">
        <v>474</v>
      </c>
      <c r="D17" t="s">
        <v>474</v>
      </c>
      <c r="E17">
        <v>0</v>
      </c>
      <c r="F17" s="40">
        <v>20731</v>
      </c>
      <c r="G17" t="s">
        <v>474</v>
      </c>
      <c r="H17" t="s">
        <v>474</v>
      </c>
      <c r="I17" t="s">
        <v>474</v>
      </c>
    </row>
    <row r="18" spans="1:9" x14ac:dyDescent="0.25">
      <c r="A18" t="s">
        <v>479</v>
      </c>
      <c r="B18" t="s">
        <v>480</v>
      </c>
      <c r="C18" s="40">
        <v>6450</v>
      </c>
      <c r="D18" s="40">
        <v>39897</v>
      </c>
      <c r="E18" s="40">
        <v>9505</v>
      </c>
      <c r="F18" s="40">
        <v>21425</v>
      </c>
      <c r="G18" s="40">
        <v>10012</v>
      </c>
      <c r="H18" s="40">
        <v>7987</v>
      </c>
      <c r="I18" s="40">
        <v>4285</v>
      </c>
    </row>
    <row r="19" spans="1:9" x14ac:dyDescent="0.25">
      <c r="A19" t="s">
        <v>481</v>
      </c>
      <c r="B19" t="s">
        <v>482</v>
      </c>
      <c r="C19" s="40">
        <v>-34560</v>
      </c>
      <c r="D19" s="40">
        <v>42027</v>
      </c>
      <c r="E19" s="40">
        <v>9564</v>
      </c>
      <c r="F19" s="40">
        <v>19589</v>
      </c>
      <c r="G19" s="40">
        <v>7598</v>
      </c>
      <c r="H19" s="40">
        <v>13172</v>
      </c>
      <c r="I19" s="40">
        <v>4351</v>
      </c>
    </row>
    <row r="20" spans="1:9" x14ac:dyDescent="0.25">
      <c r="A20" t="s">
        <v>483</v>
      </c>
      <c r="B20" t="s">
        <v>484</v>
      </c>
      <c r="C20" s="40">
        <v>27681</v>
      </c>
      <c r="D20" s="40">
        <v>-9497</v>
      </c>
      <c r="E20" s="40">
        <v>-35497</v>
      </c>
      <c r="F20" s="40">
        <v>67861</v>
      </c>
      <c r="G20" s="40">
        <v>-11809</v>
      </c>
      <c r="H20" s="40">
        <v>8154</v>
      </c>
      <c r="I20">
        <v>-712</v>
      </c>
    </row>
    <row r="21" spans="1:9" x14ac:dyDescent="0.25">
      <c r="A21" t="s">
        <v>485</v>
      </c>
      <c r="B21" t="s">
        <v>486</v>
      </c>
      <c r="C21">
        <v>0</v>
      </c>
      <c r="D21" s="40">
        <v>18845</v>
      </c>
      <c r="E21" s="40">
        <v>78799</v>
      </c>
      <c r="F21">
        <v>0</v>
      </c>
      <c r="G21" t="s">
        <v>474</v>
      </c>
      <c r="H21" t="s">
        <v>474</v>
      </c>
      <c r="I21" t="s">
        <v>474</v>
      </c>
    </row>
    <row r="22" spans="1:9" x14ac:dyDescent="0.25">
      <c r="A22" t="s">
        <v>487</v>
      </c>
      <c r="B22" t="s">
        <v>488</v>
      </c>
      <c r="C22" s="40">
        <v>18103</v>
      </c>
      <c r="D22" s="40">
        <v>66707</v>
      </c>
      <c r="E22" s="40">
        <v>316646</v>
      </c>
      <c r="F22" s="40">
        <v>53164</v>
      </c>
      <c r="G22" s="40">
        <v>39664</v>
      </c>
      <c r="H22" s="40">
        <v>54504</v>
      </c>
      <c r="I22">
        <v>0</v>
      </c>
    </row>
    <row r="23" spans="1:9" x14ac:dyDescent="0.25">
      <c r="A23" t="s">
        <v>489</v>
      </c>
      <c r="B23" t="s">
        <v>490</v>
      </c>
      <c r="C23" s="40">
        <v>75790</v>
      </c>
      <c r="D23" s="40">
        <v>36049</v>
      </c>
      <c r="E23" s="40">
        <v>135949</v>
      </c>
      <c r="F23" s="40">
        <v>59701</v>
      </c>
      <c r="G23" s="40">
        <v>92318</v>
      </c>
      <c r="H23" s="40">
        <v>105520</v>
      </c>
      <c r="I23" s="40">
        <v>118424</v>
      </c>
    </row>
    <row r="24" spans="1:9" x14ac:dyDescent="0.25">
      <c r="A24" t="s">
        <v>491</v>
      </c>
      <c r="B24" t="s">
        <v>492</v>
      </c>
      <c r="C24" s="40">
        <v>-1331491</v>
      </c>
      <c r="D24" s="40">
        <v>-1252141</v>
      </c>
      <c r="E24" s="40">
        <v>-1011403</v>
      </c>
      <c r="F24" s="40">
        <v>-2302126</v>
      </c>
      <c r="G24" s="40">
        <v>-1348821</v>
      </c>
      <c r="H24" s="40">
        <v>-2124864</v>
      </c>
      <c r="I24" s="40">
        <v>-1038902</v>
      </c>
    </row>
    <row r="25" spans="1:9" x14ac:dyDescent="0.25">
      <c r="A25" t="s">
        <v>493</v>
      </c>
      <c r="B25" t="s">
        <v>494</v>
      </c>
      <c r="C25" s="40">
        <v>-179979</v>
      </c>
      <c r="D25" s="40">
        <v>-666925</v>
      </c>
      <c r="E25" s="40">
        <v>190377</v>
      </c>
      <c r="F25" s="40">
        <v>-824881</v>
      </c>
      <c r="G25" s="40">
        <v>260721</v>
      </c>
      <c r="H25" s="40">
        <v>-296891</v>
      </c>
      <c r="I25" s="40">
        <v>-70734</v>
      </c>
    </row>
    <row r="26" spans="1:9" x14ac:dyDescent="0.25">
      <c r="A26" t="s">
        <v>495</v>
      </c>
      <c r="B26" t="s">
        <v>496</v>
      </c>
      <c r="C26" s="40">
        <v>-616682</v>
      </c>
      <c r="D26" s="40">
        <v>58721</v>
      </c>
      <c r="E26" s="40">
        <v>-39304</v>
      </c>
      <c r="F26" s="40">
        <v>-275563</v>
      </c>
      <c r="G26" s="40">
        <v>-180555</v>
      </c>
      <c r="H26" s="40">
        <v>-242360</v>
      </c>
      <c r="I26" s="40">
        <v>-41372</v>
      </c>
    </row>
    <row r="27" spans="1:9" x14ac:dyDescent="0.25">
      <c r="A27" t="s">
        <v>497</v>
      </c>
      <c r="B27" t="s">
        <v>498</v>
      </c>
      <c r="C27" s="40">
        <v>50960</v>
      </c>
      <c r="D27" s="40">
        <v>8702</v>
      </c>
      <c r="E27" s="40">
        <v>-39689</v>
      </c>
      <c r="F27" s="40">
        <v>-86701</v>
      </c>
      <c r="G27" s="40">
        <v>50583</v>
      </c>
      <c r="H27" s="40">
        <v>-291009</v>
      </c>
      <c r="I27" s="40">
        <v>-182346</v>
      </c>
    </row>
    <row r="28" spans="1:9" x14ac:dyDescent="0.25">
      <c r="A28" t="s">
        <v>499</v>
      </c>
      <c r="B28" t="s">
        <v>500</v>
      </c>
      <c r="C28" s="40">
        <v>-11318</v>
      </c>
      <c r="D28" s="40">
        <v>415345</v>
      </c>
      <c r="E28" s="40">
        <v>-483406</v>
      </c>
      <c r="F28" s="40">
        <v>20987</v>
      </c>
      <c r="G28" s="40">
        <v>77453</v>
      </c>
      <c r="H28" s="40">
        <v>-30431</v>
      </c>
      <c r="I28" s="40">
        <v>-60285</v>
      </c>
    </row>
    <row r="29" spans="1:9" x14ac:dyDescent="0.25">
      <c r="A29" t="s">
        <v>501</v>
      </c>
      <c r="B29" t="s">
        <v>502</v>
      </c>
      <c r="C29" t="s">
        <v>474</v>
      </c>
      <c r="D29" t="s">
        <v>474</v>
      </c>
      <c r="E29" t="s">
        <v>474</v>
      </c>
      <c r="F29" t="s">
        <v>474</v>
      </c>
      <c r="G29" t="s">
        <v>474</v>
      </c>
      <c r="H29" t="s">
        <v>474</v>
      </c>
      <c r="I29" t="s">
        <v>474</v>
      </c>
    </row>
    <row r="30" spans="1:9" x14ac:dyDescent="0.25">
      <c r="A30" t="s">
        <v>503</v>
      </c>
      <c r="B30" t="s">
        <v>504</v>
      </c>
      <c r="C30" s="40">
        <v>1473</v>
      </c>
      <c r="D30" s="40">
        <v>63236</v>
      </c>
      <c r="E30" s="40">
        <v>-4696</v>
      </c>
      <c r="F30" s="40">
        <v>92235</v>
      </c>
      <c r="G30" s="40">
        <v>-399343</v>
      </c>
      <c r="H30" s="40">
        <v>-327187</v>
      </c>
      <c r="I30" s="40">
        <v>235193</v>
      </c>
    </row>
    <row r="31" spans="1:9" x14ac:dyDescent="0.25">
      <c r="A31" t="s">
        <v>505</v>
      </c>
      <c r="B31" t="s">
        <v>506</v>
      </c>
      <c r="C31" s="40">
        <v>192566</v>
      </c>
      <c r="D31" s="40">
        <v>-230200</v>
      </c>
      <c r="E31" s="40">
        <v>1103688</v>
      </c>
      <c r="F31" s="40">
        <v>397377</v>
      </c>
      <c r="G31" s="40">
        <v>233224</v>
      </c>
      <c r="H31" s="40">
        <v>406766</v>
      </c>
      <c r="I31" s="40">
        <v>259552</v>
      </c>
    </row>
    <row r="32" spans="1:9" x14ac:dyDescent="0.25">
      <c r="A32" t="s">
        <v>507</v>
      </c>
      <c r="B32" t="s">
        <v>508</v>
      </c>
      <c r="C32" s="40">
        <v>-806758</v>
      </c>
      <c r="D32" s="40">
        <v>-1006869</v>
      </c>
      <c r="E32" s="40">
        <v>-1102090</v>
      </c>
      <c r="F32" s="40">
        <v>-1100351</v>
      </c>
      <c r="G32" s="40">
        <v>-923752</v>
      </c>
      <c r="H32" s="40">
        <v>-872938</v>
      </c>
      <c r="I32" s="40">
        <v>-761282</v>
      </c>
    </row>
    <row r="33" spans="1:9" x14ac:dyDescent="0.25">
      <c r="A33" t="s">
        <v>509</v>
      </c>
      <c r="B33" t="s">
        <v>510</v>
      </c>
      <c r="C33" s="40">
        <v>-135265</v>
      </c>
      <c r="D33" s="40">
        <v>-598617</v>
      </c>
      <c r="E33" s="40">
        <v>-545751</v>
      </c>
      <c r="F33" s="40">
        <v>-449726</v>
      </c>
      <c r="G33" s="40">
        <v>-405021</v>
      </c>
      <c r="H33" s="40">
        <v>-427318</v>
      </c>
      <c r="I33" s="40">
        <v>-358970</v>
      </c>
    </row>
    <row r="34" spans="1:9" x14ac:dyDescent="0.25">
      <c r="A34" t="s">
        <v>511</v>
      </c>
      <c r="B34" t="s">
        <v>512</v>
      </c>
      <c r="C34" s="40">
        <v>-327282</v>
      </c>
      <c r="D34" s="40">
        <v>-121177</v>
      </c>
      <c r="E34" s="40">
        <v>-90532</v>
      </c>
      <c r="F34" s="40">
        <v>-75503</v>
      </c>
      <c r="G34" s="40">
        <v>-62131</v>
      </c>
      <c r="H34" s="40">
        <v>-43496</v>
      </c>
      <c r="I34" s="40">
        <v>-58658</v>
      </c>
    </row>
    <row r="35" spans="1:9" x14ac:dyDescent="0.25">
      <c r="A35" t="s">
        <v>513</v>
      </c>
      <c r="B35" t="s">
        <v>514</v>
      </c>
      <c r="C35" t="s">
        <v>474</v>
      </c>
      <c r="D35" t="s">
        <v>474</v>
      </c>
      <c r="E35" t="s">
        <v>474</v>
      </c>
      <c r="F35" t="s">
        <v>474</v>
      </c>
      <c r="G35" t="s">
        <v>474</v>
      </c>
      <c r="H35" t="s">
        <v>474</v>
      </c>
      <c r="I35" t="s">
        <v>474</v>
      </c>
    </row>
    <row r="36" spans="1:9" x14ac:dyDescent="0.25">
      <c r="A36" t="s">
        <v>515</v>
      </c>
      <c r="B36" t="s">
        <v>473</v>
      </c>
      <c r="C36" t="s">
        <v>474</v>
      </c>
      <c r="D36" t="s">
        <v>474</v>
      </c>
      <c r="E36" t="s">
        <v>474</v>
      </c>
      <c r="F36" t="s">
        <v>474</v>
      </c>
      <c r="G36" t="s">
        <v>474</v>
      </c>
      <c r="H36" t="s">
        <v>474</v>
      </c>
      <c r="I36" t="s">
        <v>474</v>
      </c>
    </row>
    <row r="37" spans="1:9" x14ac:dyDescent="0.25">
      <c r="A37" t="s">
        <v>516</v>
      </c>
      <c r="B37" t="s">
        <v>517</v>
      </c>
      <c r="C37" s="40">
        <v>567868</v>
      </c>
      <c r="D37" s="40">
        <v>864315</v>
      </c>
      <c r="E37" t="s">
        <v>474</v>
      </c>
      <c r="F37" t="s">
        <v>474</v>
      </c>
    </row>
    <row r="38" spans="1:9" x14ac:dyDescent="0.25">
      <c r="A38" t="s">
        <v>518</v>
      </c>
      <c r="B38" t="s">
        <v>519</v>
      </c>
      <c r="C38" s="40">
        <v>-26061</v>
      </c>
      <c r="D38" s="40">
        <v>-21595</v>
      </c>
    </row>
    <row r="39" spans="1:9" x14ac:dyDescent="0.25">
      <c r="A39" t="s">
        <v>520</v>
      </c>
      <c r="B39" t="s">
        <v>521</v>
      </c>
      <c r="C39" s="40">
        <v>-41013</v>
      </c>
      <c r="D39" s="40">
        <v>-17077</v>
      </c>
    </row>
    <row r="40" spans="1:9" x14ac:dyDescent="0.25">
      <c r="A40" t="s">
        <v>522</v>
      </c>
      <c r="B40" t="s">
        <v>523</v>
      </c>
      <c r="C40" t="s">
        <v>474</v>
      </c>
      <c r="D40" t="s">
        <v>474</v>
      </c>
    </row>
    <row r="41" spans="1:9" x14ac:dyDescent="0.25">
      <c r="A41" t="s">
        <v>524</v>
      </c>
      <c r="B41" t="s">
        <v>525</v>
      </c>
      <c r="C41" s="40">
        <v>-21962712</v>
      </c>
      <c r="D41" s="40">
        <v>-1008334</v>
      </c>
      <c r="E41" s="40">
        <v>-3342484</v>
      </c>
      <c r="F41" s="40">
        <v>-2557216</v>
      </c>
      <c r="G41" s="40">
        <v>-1397770</v>
      </c>
      <c r="H41" s="40">
        <v>-1924218</v>
      </c>
      <c r="I41" s="40">
        <v>-2714266</v>
      </c>
    </row>
    <row r="42" spans="1:9" s="43" customFormat="1" x14ac:dyDescent="0.25">
      <c r="A42" s="43" t="s">
        <v>526</v>
      </c>
      <c r="B42" s="43" t="s">
        <v>527</v>
      </c>
      <c r="C42" s="44">
        <v>-1251486</v>
      </c>
      <c r="D42" s="44">
        <v>-859880</v>
      </c>
      <c r="E42" s="44">
        <v>-885999</v>
      </c>
      <c r="F42" s="44">
        <v>-536830</v>
      </c>
      <c r="G42" s="44">
        <v>-606764</v>
      </c>
      <c r="H42" s="44">
        <v>-1662268</v>
      </c>
      <c r="I42" s="44">
        <v>-2275240</v>
      </c>
    </row>
    <row r="43" spans="1:9" s="43" customFormat="1" x14ac:dyDescent="0.25">
      <c r="A43" s="43" t="s">
        <v>528</v>
      </c>
      <c r="B43" s="43" t="s">
        <v>529</v>
      </c>
      <c r="C43" s="44">
        <v>-1164995</v>
      </c>
      <c r="D43" s="44">
        <v>-912368</v>
      </c>
      <c r="E43" s="44">
        <v>-1426699</v>
      </c>
      <c r="F43" s="44">
        <v>-1115320</v>
      </c>
      <c r="G43" s="44">
        <v>-743551</v>
      </c>
      <c r="H43" s="44">
        <v>-592781</v>
      </c>
      <c r="I43" s="44">
        <v>-504373</v>
      </c>
    </row>
    <row r="44" spans="1:9" s="43" customFormat="1" x14ac:dyDescent="0.25">
      <c r="A44" s="43" t="s">
        <v>530</v>
      </c>
      <c r="B44" s="43" t="s">
        <v>531</v>
      </c>
      <c r="C44" s="43" t="s">
        <v>474</v>
      </c>
      <c r="D44" s="43" t="s">
        <v>474</v>
      </c>
      <c r="E44" s="43" t="s">
        <v>474</v>
      </c>
      <c r="F44" s="43" t="s">
        <v>474</v>
      </c>
      <c r="G44" s="44">
        <v>-43994</v>
      </c>
      <c r="H44" s="43">
        <v>0</v>
      </c>
      <c r="I44" s="43">
        <v>0</v>
      </c>
    </row>
    <row r="45" spans="1:9" s="43" customFormat="1" x14ac:dyDescent="0.25">
      <c r="A45" s="43" t="s">
        <v>532</v>
      </c>
      <c r="B45" s="43" t="s">
        <v>533</v>
      </c>
      <c r="C45" s="44">
        <v>-7217</v>
      </c>
      <c r="D45" s="44">
        <v>-8054</v>
      </c>
      <c r="E45" s="44">
        <v>-11640</v>
      </c>
      <c r="F45" s="44">
        <v>-12748</v>
      </c>
      <c r="G45" s="44">
        <v>-8863</v>
      </c>
      <c r="H45" s="44">
        <v>-2409</v>
      </c>
      <c r="I45" s="44">
        <v>-3927</v>
      </c>
    </row>
    <row r="46" spans="1:9" x14ac:dyDescent="0.25">
      <c r="A46" t="s">
        <v>534</v>
      </c>
      <c r="B46" t="s">
        <v>535</v>
      </c>
      <c r="C46" s="40">
        <v>95481</v>
      </c>
      <c r="D46" s="40">
        <v>84694</v>
      </c>
      <c r="E46" s="40">
        <v>35235</v>
      </c>
      <c r="F46" s="40">
        <v>41868</v>
      </c>
      <c r="G46" s="40">
        <v>5402</v>
      </c>
      <c r="H46" s="40">
        <v>18870</v>
      </c>
      <c r="I46" s="40">
        <v>65264</v>
      </c>
    </row>
    <row r="47" spans="1:9" x14ac:dyDescent="0.25">
      <c r="A47" t="s">
        <v>536</v>
      </c>
      <c r="B47" t="s">
        <v>537</v>
      </c>
      <c r="C47" t="s">
        <v>474</v>
      </c>
      <c r="D47" t="s">
        <v>474</v>
      </c>
      <c r="E47" t="s">
        <v>474</v>
      </c>
      <c r="F47" t="s">
        <v>474</v>
      </c>
      <c r="G47">
        <v>0</v>
      </c>
      <c r="H47">
        <v>0</v>
      </c>
      <c r="I47" s="40">
        <v>4010</v>
      </c>
    </row>
    <row r="48" spans="1:9" x14ac:dyDescent="0.25">
      <c r="A48" t="s">
        <v>538</v>
      </c>
      <c r="B48" t="s">
        <v>539</v>
      </c>
      <c r="C48" t="s">
        <v>474</v>
      </c>
      <c r="D48" t="s">
        <v>474</v>
      </c>
      <c r="E48" t="s">
        <v>474</v>
      </c>
      <c r="F48" t="s">
        <v>474</v>
      </c>
      <c r="G48">
        <v>0</v>
      </c>
      <c r="H48" s="40">
        <v>314370</v>
      </c>
      <c r="I48">
        <v>0</v>
      </c>
    </row>
    <row r="49" spans="1:9" x14ac:dyDescent="0.25">
      <c r="A49" t="s">
        <v>540</v>
      </c>
      <c r="B49" t="s">
        <v>541</v>
      </c>
      <c r="C49" s="40">
        <v>-19340022</v>
      </c>
      <c r="D49" s="40">
        <v>687274</v>
      </c>
      <c r="E49" s="40">
        <v>-1053381</v>
      </c>
      <c r="F49" s="40">
        <v>-934186</v>
      </c>
      <c r="G49" s="40">
        <v>-186787</v>
      </c>
      <c r="H49" s="40">
        <v>1097088</v>
      </c>
      <c r="I49" s="40">
        <v>3057577</v>
      </c>
    </row>
    <row r="50" spans="1:9" hidden="1" x14ac:dyDescent="0.25">
      <c r="A50" t="s">
        <v>542</v>
      </c>
      <c r="B50" t="s">
        <v>543</v>
      </c>
      <c r="C50" s="40">
        <v>-294473</v>
      </c>
      <c r="D50">
        <v>0</v>
      </c>
      <c r="E50" s="40">
        <v>638446</v>
      </c>
      <c r="F50" s="40">
        <v>-2529288</v>
      </c>
      <c r="G50" s="40">
        <v>2654850</v>
      </c>
      <c r="H50" s="40">
        <v>4124891</v>
      </c>
      <c r="I50" s="40">
        <v>3676713</v>
      </c>
    </row>
    <row r="51" spans="1:9" x14ac:dyDescent="0.25">
      <c r="A51" t="s">
        <v>544</v>
      </c>
      <c r="B51" t="s">
        <v>545</v>
      </c>
      <c r="C51" s="40">
        <v>20035049</v>
      </c>
      <c r="D51" s="40">
        <v>-2612089</v>
      </c>
      <c r="E51" s="40">
        <v>5665635</v>
      </c>
      <c r="F51" s="40">
        <v>4107776</v>
      </c>
      <c r="G51" s="40">
        <v>2981</v>
      </c>
      <c r="H51" s="40">
        <v>-27921</v>
      </c>
      <c r="I51" s="40">
        <v>-21756</v>
      </c>
    </row>
    <row r="52" spans="1:9" x14ac:dyDescent="0.25">
      <c r="A52" t="s">
        <v>546</v>
      </c>
      <c r="B52" t="s">
        <v>547</v>
      </c>
      <c r="C52" s="40">
        <v>20964722</v>
      </c>
      <c r="D52" s="40">
        <v>2561954</v>
      </c>
      <c r="E52" s="40">
        <v>117261</v>
      </c>
      <c r="F52" s="40">
        <v>-251646</v>
      </c>
      <c r="G52" s="40">
        <v>-2730952</v>
      </c>
      <c r="H52" s="40">
        <v>-2849089</v>
      </c>
      <c r="I52" s="40">
        <v>-1943488</v>
      </c>
    </row>
    <row r="53" spans="1:9" x14ac:dyDescent="0.25">
      <c r="A53" t="s">
        <v>548</v>
      </c>
      <c r="B53" t="s">
        <v>502</v>
      </c>
      <c r="C53" s="40">
        <v>-1586415</v>
      </c>
      <c r="D53" s="40">
        <v>39695</v>
      </c>
      <c r="E53" s="40">
        <v>-4853038</v>
      </c>
      <c r="F53" s="40">
        <v>-6123996</v>
      </c>
      <c r="G53" s="40">
        <v>8514</v>
      </c>
      <c r="H53" s="40">
        <v>-50816</v>
      </c>
      <c r="I53" s="40">
        <v>-34019</v>
      </c>
    </row>
    <row r="54" spans="1:9" x14ac:dyDescent="0.25">
      <c r="A54" t="s">
        <v>549</v>
      </c>
      <c r="B54" t="s">
        <v>550</v>
      </c>
      <c r="C54" s="40">
        <v>-3738577</v>
      </c>
      <c r="D54" s="40">
        <v>-4533736</v>
      </c>
      <c r="E54" s="40">
        <v>8514</v>
      </c>
      <c r="F54" s="40">
        <v>8514</v>
      </c>
      <c r="G54" s="40">
        <v>-122180</v>
      </c>
      <c r="H54" s="40">
        <v>-99977</v>
      </c>
      <c r="I54" s="40">
        <v>-83242</v>
      </c>
    </row>
    <row r="55" spans="1:9" x14ac:dyDescent="0.25">
      <c r="A55" t="s">
        <v>551</v>
      </c>
      <c r="B55" t="s">
        <v>552</v>
      </c>
      <c r="C55" s="40">
        <v>8514</v>
      </c>
      <c r="D55" s="40">
        <v>8514</v>
      </c>
      <c r="E55" s="40">
        <v>-299926</v>
      </c>
      <c r="F55" s="40">
        <v>-269936</v>
      </c>
      <c r="G55" t="s">
        <v>474</v>
      </c>
      <c r="H55" t="s">
        <v>474</v>
      </c>
      <c r="I55" t="s">
        <v>474</v>
      </c>
    </row>
    <row r="56" spans="1:9" x14ac:dyDescent="0.25">
      <c r="A56" t="s">
        <v>553</v>
      </c>
      <c r="B56" t="s">
        <v>554</v>
      </c>
      <c r="C56" s="40">
        <v>-210205</v>
      </c>
      <c r="D56" s="40">
        <v>-570568</v>
      </c>
      <c r="E56" t="s">
        <v>474</v>
      </c>
      <c r="F56" t="s">
        <v>474</v>
      </c>
      <c r="G56">
        <v>0</v>
      </c>
      <c r="H56">
        <v>0</v>
      </c>
      <c r="I56" s="40">
        <v>1463369</v>
      </c>
    </row>
    <row r="57" spans="1:9" x14ac:dyDescent="0.25">
      <c r="A57" t="s">
        <v>555</v>
      </c>
      <c r="B57" t="s">
        <v>556</v>
      </c>
      <c r="C57">
        <v>0</v>
      </c>
      <c r="D57">
        <v>-83</v>
      </c>
      <c r="E57" t="s">
        <v>474</v>
      </c>
      <c r="F57" t="s">
        <v>474</v>
      </c>
      <c r="G57" s="40">
        <v>116218</v>
      </c>
      <c r="H57" s="40">
        <v>138427</v>
      </c>
      <c r="I57" s="40">
        <v>50469</v>
      </c>
    </row>
    <row r="58" spans="1:9" x14ac:dyDescent="0.25">
      <c r="A58" t="s">
        <v>557</v>
      </c>
      <c r="B58" t="s">
        <v>558</v>
      </c>
      <c r="C58" s="40">
        <v>-84090</v>
      </c>
      <c r="D58" s="40">
        <v>-117865</v>
      </c>
      <c r="E58" s="40">
        <v>-161686</v>
      </c>
      <c r="F58" s="40">
        <v>275383</v>
      </c>
      <c r="G58" s="40">
        <v>-3525</v>
      </c>
      <c r="H58" s="40">
        <v>-647968</v>
      </c>
      <c r="I58" s="40">
        <v>1063670</v>
      </c>
    </row>
    <row r="59" spans="1:9" x14ac:dyDescent="0.25">
      <c r="A59" t="s">
        <v>559</v>
      </c>
      <c r="B59" t="s">
        <v>560</v>
      </c>
      <c r="C59" s="40">
        <v>4681100</v>
      </c>
      <c r="D59">
        <v>0</v>
      </c>
      <c r="E59" s="40">
        <v>137451</v>
      </c>
      <c r="F59" s="40">
        <v>-2208869</v>
      </c>
      <c r="G59" s="40">
        <v>3689640</v>
      </c>
      <c r="H59" s="40">
        <v>4337608</v>
      </c>
      <c r="I59" s="40">
        <v>3273938</v>
      </c>
    </row>
    <row r="60" spans="1:9" x14ac:dyDescent="0.25">
      <c r="A60" t="s">
        <v>561</v>
      </c>
      <c r="B60" t="s">
        <v>562</v>
      </c>
      <c r="C60" s="40">
        <v>67433</v>
      </c>
      <c r="D60" s="40">
        <v>14700</v>
      </c>
      <c r="E60" s="40">
        <v>1477246</v>
      </c>
      <c r="F60" s="40">
        <v>3686115</v>
      </c>
      <c r="G60" s="40">
        <v>3686115</v>
      </c>
      <c r="H60" s="40">
        <v>3689640</v>
      </c>
      <c r="I60" s="40">
        <v>4337608</v>
      </c>
    </row>
    <row r="61" spans="1:9" x14ac:dyDescent="0.25">
      <c r="A61" t="s">
        <v>563</v>
      </c>
      <c r="B61" t="s">
        <v>564</v>
      </c>
      <c r="C61" s="40">
        <v>3310620</v>
      </c>
      <c r="D61" s="40">
        <v>-537864</v>
      </c>
      <c r="E61" s="40">
        <v>1614697</v>
      </c>
      <c r="F61" s="40">
        <v>1477246</v>
      </c>
    </row>
    <row r="62" spans="1:9" x14ac:dyDescent="0.25">
      <c r="A62" t="s">
        <v>565</v>
      </c>
      <c r="B62" t="s">
        <v>566</v>
      </c>
      <c r="C62" s="40">
        <v>1076833</v>
      </c>
      <c r="D62" s="40">
        <v>1614697</v>
      </c>
    </row>
    <row r="63" spans="1:9" x14ac:dyDescent="0.25">
      <c r="A63" t="s">
        <v>567</v>
      </c>
      <c r="B63" t="s">
        <v>568</v>
      </c>
      <c r="C63" s="40">
        <v>4387453</v>
      </c>
      <c r="D63" s="40">
        <v>1076833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workbookViewId="0">
      <selection activeCell="B3" sqref="B3"/>
    </sheetView>
  </sheetViews>
  <sheetFormatPr defaultRowHeight="15" x14ac:dyDescent="0.25"/>
  <cols>
    <col min="1" max="1" width="43.85546875" bestFit="1" customWidth="1"/>
    <col min="2" max="8" width="15.42578125" customWidth="1"/>
  </cols>
  <sheetData>
    <row r="1" spans="1:8" ht="15.75" thickBot="1" x14ac:dyDescent="0.3">
      <c r="A1" t="s">
        <v>569</v>
      </c>
    </row>
    <row r="2" spans="1:8" ht="15.75" thickBot="1" x14ac:dyDescent="0.3">
      <c r="A2" s="22" t="s">
        <v>9</v>
      </c>
      <c r="B2" s="26" t="s">
        <v>7</v>
      </c>
      <c r="C2" s="26" t="s">
        <v>5</v>
      </c>
      <c r="D2" s="26" t="s">
        <v>6</v>
      </c>
      <c r="E2" s="26" t="s">
        <v>4</v>
      </c>
      <c r="F2" s="26" t="s">
        <v>1</v>
      </c>
      <c r="G2" s="26" t="s">
        <v>2</v>
      </c>
      <c r="H2" s="27" t="s">
        <v>3</v>
      </c>
    </row>
    <row r="3" spans="1:8" x14ac:dyDescent="0.25">
      <c r="A3" s="21" t="s">
        <v>10</v>
      </c>
      <c r="B3" s="39">
        <f>'BP Ativo'!C5+'BP Ativo'!C6</f>
        <v>25486018</v>
      </c>
      <c r="C3" s="45">
        <f>'BP Ativo'!D5+'BP Ativo'!D6</f>
        <v>2708338</v>
      </c>
      <c r="D3" s="45">
        <f>'BP Ativo'!E5+'BP Ativo'!E6</f>
        <v>3695312</v>
      </c>
      <c r="E3" s="45">
        <f>'BP Ativo'!F5+'BP Ativo'!F6</f>
        <v>2448096</v>
      </c>
      <c r="F3" s="45">
        <f>'BP Ativo'!G5+'BP Ativo'!G6</f>
        <v>3686115</v>
      </c>
      <c r="G3" s="45">
        <f>'BP Ativo'!H5+'BP Ativo'!H6</f>
        <v>3689640</v>
      </c>
      <c r="H3" s="45">
        <f>'BP Ativo'!I5+'BP Ativo'!I6</f>
        <v>4337608</v>
      </c>
    </row>
    <row r="4" spans="1:8" x14ac:dyDescent="0.25">
      <c r="A4" s="10" t="s">
        <v>11</v>
      </c>
      <c r="B4" s="46">
        <f>B15-B16</f>
        <v>2680892</v>
      </c>
      <c r="C4" s="46">
        <f t="shared" ref="C4:H4" si="0">C15-C16</f>
        <v>2495241</v>
      </c>
      <c r="D4" s="46">
        <f t="shared" si="0"/>
        <v>2099040</v>
      </c>
      <c r="E4" s="46">
        <f t="shared" si="0"/>
        <v>2655313</v>
      </c>
      <c r="F4" s="46">
        <f t="shared" si="0"/>
        <v>1651019</v>
      </c>
      <c r="G4" s="46">
        <f t="shared" si="0"/>
        <v>1509227</v>
      </c>
      <c r="H4" s="46">
        <f t="shared" si="0"/>
        <v>1115408</v>
      </c>
    </row>
    <row r="5" spans="1:8" x14ac:dyDescent="0.25">
      <c r="A5" s="10" t="s">
        <v>12</v>
      </c>
      <c r="B5" s="46">
        <f>'BP Ativo'!C35</f>
        <v>23133752</v>
      </c>
      <c r="C5" s="46">
        <f>'BP Ativo'!D35</f>
        <v>21726107</v>
      </c>
      <c r="D5" s="46">
        <f>'BP Ativo'!E35</f>
        <v>21369807</v>
      </c>
      <c r="E5" s="46">
        <f>'BP Ativo'!F35</f>
        <v>21670966</v>
      </c>
      <c r="F5" s="46">
        <f>'BP Ativo'!G35</f>
        <v>21510032</v>
      </c>
      <c r="G5" s="46">
        <f>'BP Ativo'!H35</f>
        <v>20677629</v>
      </c>
      <c r="H5" s="46">
        <f>'BP Ativo'!I35</f>
        <v>18666478</v>
      </c>
    </row>
    <row r="6" spans="1:8" ht="15.75" thickBot="1" x14ac:dyDescent="0.3">
      <c r="A6" s="23" t="s">
        <v>13</v>
      </c>
      <c r="B6" s="24">
        <f>B3+B4+B5</f>
        <v>51300662</v>
      </c>
      <c r="C6" s="24">
        <f t="shared" ref="C6:H6" si="1">C3+C4+C5</f>
        <v>26929686</v>
      </c>
      <c r="D6" s="24">
        <f t="shared" si="1"/>
        <v>27164159</v>
      </c>
      <c r="E6" s="24">
        <f t="shared" si="1"/>
        <v>26774375</v>
      </c>
      <c r="F6" s="24">
        <f t="shared" si="1"/>
        <v>26847166</v>
      </c>
      <c r="G6" s="24">
        <f t="shared" si="1"/>
        <v>25876496</v>
      </c>
      <c r="H6" s="24">
        <f t="shared" si="1"/>
        <v>24119494</v>
      </c>
    </row>
    <row r="7" spans="1:8" ht="15.75" thickBot="1" x14ac:dyDescent="0.3">
      <c r="A7" s="25" t="s">
        <v>14</v>
      </c>
      <c r="B7" s="26" t="s">
        <v>7</v>
      </c>
      <c r="C7" s="26" t="s">
        <v>5</v>
      </c>
      <c r="D7" s="26" t="s">
        <v>6</v>
      </c>
      <c r="E7" s="26" t="s">
        <v>4</v>
      </c>
      <c r="F7" s="26" t="s">
        <v>1</v>
      </c>
      <c r="G7" s="26" t="s">
        <v>2</v>
      </c>
      <c r="H7" s="27" t="s">
        <v>3</v>
      </c>
    </row>
    <row r="8" spans="1:8" x14ac:dyDescent="0.25">
      <c r="A8" s="21" t="s">
        <v>15</v>
      </c>
      <c r="B8" s="45">
        <f>'BP Passivo'!C17</f>
        <v>3426696</v>
      </c>
      <c r="C8" s="45">
        <f>'BP Passivo'!D17</f>
        <v>2115067</v>
      </c>
      <c r="D8" s="45">
        <f>'BP Passivo'!E17</f>
        <v>1594720</v>
      </c>
      <c r="E8" s="45">
        <f>'BP Passivo'!F17</f>
        <v>2024964</v>
      </c>
      <c r="F8" s="45">
        <f>'BP Passivo'!G17</f>
        <v>1795355</v>
      </c>
      <c r="G8" s="45">
        <f>'BP Passivo'!H17</f>
        <v>1008543</v>
      </c>
      <c r="H8" s="45">
        <f>'BP Passivo'!I17</f>
        <v>1621917</v>
      </c>
    </row>
    <row r="9" spans="1:8" x14ac:dyDescent="0.25">
      <c r="A9" s="10" t="s">
        <v>16</v>
      </c>
      <c r="B9" s="46">
        <f>B10+B11</f>
        <v>47873966</v>
      </c>
      <c r="C9" s="46">
        <f t="shared" ref="C9:H9" si="2">C10+C11</f>
        <v>24814619</v>
      </c>
      <c r="D9" s="46">
        <f t="shared" si="2"/>
        <v>25569439</v>
      </c>
      <c r="E9" s="46">
        <f t="shared" si="2"/>
        <v>24749411</v>
      </c>
      <c r="F9" s="46">
        <f t="shared" si="2"/>
        <v>25051811</v>
      </c>
      <c r="G9" s="46">
        <f t="shared" si="2"/>
        <v>24867953</v>
      </c>
      <c r="H9" s="46">
        <f t="shared" si="2"/>
        <v>22497577</v>
      </c>
    </row>
    <row r="10" spans="1:8" x14ac:dyDescent="0.25">
      <c r="A10" s="13" t="s">
        <v>442</v>
      </c>
      <c r="B10" s="41">
        <f>'BP Passivo'!C51</f>
        <v>35848031</v>
      </c>
      <c r="C10" s="46">
        <f>'BP Passivo'!D51</f>
        <v>13193065</v>
      </c>
      <c r="D10" s="46">
        <f>'BP Passivo'!E51</f>
        <v>15425945</v>
      </c>
      <c r="E10" s="46">
        <f>'BP Passivo'!F51</f>
        <v>15557330</v>
      </c>
      <c r="F10" s="46">
        <f>'BP Passivo'!G51</f>
        <v>14736679</v>
      </c>
      <c r="G10" s="46">
        <f>'BP Passivo'!H51</f>
        <v>14180714</v>
      </c>
      <c r="H10" s="46">
        <f>'BP Passivo'!I51</f>
        <v>11495499</v>
      </c>
    </row>
    <row r="11" spans="1:8" x14ac:dyDescent="0.25">
      <c r="A11" s="13" t="s">
        <v>443</v>
      </c>
      <c r="B11" s="46">
        <f>'BP Passivo'!C94</f>
        <v>12025935</v>
      </c>
      <c r="C11" s="46">
        <f>'BP Passivo'!D94</f>
        <v>11621554</v>
      </c>
      <c r="D11" s="46">
        <f>'BP Passivo'!E94</f>
        <v>10143494</v>
      </c>
      <c r="E11" s="46">
        <f>'BP Passivo'!F94</f>
        <v>9192081</v>
      </c>
      <c r="F11" s="46">
        <f>'BP Passivo'!G94</f>
        <v>10315132</v>
      </c>
      <c r="G11" s="46">
        <f>'BP Passivo'!H94</f>
        <v>10687239</v>
      </c>
      <c r="H11" s="46">
        <f>'BP Passivo'!I94</f>
        <v>11002078</v>
      </c>
    </row>
    <row r="12" spans="1:8" x14ac:dyDescent="0.25">
      <c r="A12" s="11" t="s">
        <v>17</v>
      </c>
      <c r="B12" s="12">
        <f>B9+B8</f>
        <v>51300662</v>
      </c>
      <c r="C12" s="12">
        <f t="shared" ref="C12:H12" si="3">C9+C8</f>
        <v>26929686</v>
      </c>
      <c r="D12" s="12">
        <f t="shared" si="3"/>
        <v>27164159</v>
      </c>
      <c r="E12" s="12">
        <f t="shared" si="3"/>
        <v>26774375</v>
      </c>
      <c r="F12" s="12">
        <f t="shared" si="3"/>
        <v>26847166</v>
      </c>
      <c r="G12" s="12">
        <f t="shared" si="3"/>
        <v>25876496</v>
      </c>
      <c r="H12" s="12">
        <f t="shared" si="3"/>
        <v>24119494</v>
      </c>
    </row>
    <row r="14" spans="1:8" x14ac:dyDescent="0.25">
      <c r="C14" s="40"/>
    </row>
    <row r="15" spans="1:8" x14ac:dyDescent="0.25">
      <c r="A15" t="s">
        <v>570</v>
      </c>
      <c r="B15" s="40">
        <f>('BP Ativo'!C4-'BP Ativo'!C5-'BP Ativo'!C6)</f>
        <v>5312874</v>
      </c>
      <c r="C15" s="40">
        <f>('BP Ativo'!D4-'BP Ativo'!D5-'BP Ativo'!D6)</f>
        <v>4088537</v>
      </c>
      <c r="D15" s="40">
        <f>('BP Ativo'!E4-'BP Ativo'!E5-'BP Ativo'!E6)</f>
        <v>4334194</v>
      </c>
      <c r="E15" s="40">
        <f>('BP Ativo'!F4-'BP Ativo'!F5-'BP Ativo'!F6)</f>
        <v>4140923</v>
      </c>
      <c r="F15" s="40">
        <f>('BP Ativo'!G4-'BP Ativo'!G5-'BP Ativo'!G6)</f>
        <v>2923309</v>
      </c>
      <c r="G15" s="40">
        <f>('BP Ativo'!H4-'BP Ativo'!H5-'BP Ativo'!H6)</f>
        <v>2782074</v>
      </c>
      <c r="H15" s="40">
        <f>('BP Ativo'!I4-'BP Ativo'!I5-'BP Ativo'!I6)</f>
        <v>2349351</v>
      </c>
    </row>
    <row r="16" spans="1:8" x14ac:dyDescent="0.25">
      <c r="A16" t="s">
        <v>571</v>
      </c>
      <c r="B16" s="40">
        <f>'BP Passivo'!C4-'BP Passivo'!C17</f>
        <v>2631982</v>
      </c>
      <c r="C16" s="40">
        <f>'BP Passivo'!D4-'BP Passivo'!D17</f>
        <v>1593296</v>
      </c>
      <c r="D16" s="40">
        <f>'BP Passivo'!E4-'BP Passivo'!E17</f>
        <v>2235154</v>
      </c>
      <c r="E16" s="40">
        <f>'BP Passivo'!F4-'BP Passivo'!F17</f>
        <v>1485610</v>
      </c>
      <c r="F16" s="40">
        <f>'BP Passivo'!G4-'BP Passivo'!G17</f>
        <v>1272290</v>
      </c>
      <c r="G16" s="40">
        <f>'BP Passivo'!H4-'BP Passivo'!H17</f>
        <v>1272847</v>
      </c>
      <c r="H16" s="40">
        <f>'BP Passivo'!I4-'BP Passivo'!I17</f>
        <v>1233943</v>
      </c>
    </row>
    <row r="18" spans="2:2" x14ac:dyDescent="0.25">
      <c r="B18" s="4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zoomScale="140" zoomScaleNormal="140" workbookViewId="0">
      <selection activeCell="C23" sqref="C23"/>
    </sheetView>
  </sheetViews>
  <sheetFormatPr defaultRowHeight="15" x14ac:dyDescent="0.25"/>
  <cols>
    <col min="1" max="1" width="72.85546875" customWidth="1"/>
    <col min="2" max="8" width="12.85546875" customWidth="1"/>
    <col min="9" max="9" width="13.7109375" customWidth="1"/>
  </cols>
  <sheetData>
    <row r="1" spans="1:8" ht="15.75" thickBot="1" x14ac:dyDescent="0.3"/>
    <row r="2" spans="1:8" ht="17.25" customHeight="1" thickBot="1" x14ac:dyDescent="0.3">
      <c r="A2" s="30" t="s">
        <v>18</v>
      </c>
      <c r="B2" s="26" t="s">
        <v>7</v>
      </c>
      <c r="C2" s="26" t="s">
        <v>5</v>
      </c>
      <c r="D2" s="26" t="s">
        <v>6</v>
      </c>
      <c r="E2" s="26" t="s">
        <v>4</v>
      </c>
      <c r="F2" s="26" t="s">
        <v>1</v>
      </c>
      <c r="G2" s="26" t="s">
        <v>2</v>
      </c>
      <c r="H2" s="27" t="s">
        <v>3</v>
      </c>
    </row>
    <row r="3" spans="1:8" x14ac:dyDescent="0.25">
      <c r="A3" s="28" t="s">
        <v>19</v>
      </c>
      <c r="B3" s="29"/>
      <c r="C3" s="29"/>
      <c r="D3" s="29"/>
      <c r="E3" s="29"/>
      <c r="F3" s="29"/>
      <c r="G3" s="29"/>
      <c r="H3" s="29"/>
    </row>
    <row r="4" spans="1:8" x14ac:dyDescent="0.25">
      <c r="A4" s="14" t="s">
        <v>20</v>
      </c>
      <c r="B4" s="15"/>
      <c r="C4" s="15"/>
      <c r="D4" s="15"/>
      <c r="E4" s="15"/>
      <c r="F4" s="15"/>
      <c r="G4" s="15"/>
      <c r="H4" s="15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 t="s">
        <v>21</v>
      </c>
      <c r="B6" s="53">
        <f>'BP Ativo'!C4/'BP Passivo'!C4</f>
        <v>5.0834343729770755</v>
      </c>
      <c r="C6" s="16">
        <f>'BP Ativo'!D4/'BP Passivo'!D4</f>
        <v>1.83285050573528</v>
      </c>
      <c r="D6" s="16">
        <f>'BP Ativo'!E4/'BP Passivo'!E4</f>
        <v>2.0965457349249608</v>
      </c>
      <c r="E6" s="16">
        <f>'BP Ativo'!F4/'BP Passivo'!F4</f>
        <v>1.8769064546139749</v>
      </c>
      <c r="F6" s="16">
        <f>'BP Ativo'!G4/'BP Passivo'!G4</f>
        <v>2.154559605169438</v>
      </c>
      <c r="G6" s="16">
        <f>'BP Ativo'!H4/'BP Passivo'!H4</f>
        <v>2.8367416355818165</v>
      </c>
      <c r="H6" s="16">
        <f>'BP Ativo'!I4/'BP Passivo'!I4</f>
        <v>2.3414869776529663</v>
      </c>
    </row>
    <row r="7" spans="1:8" x14ac:dyDescent="0.25">
      <c r="A7" s="14" t="s">
        <v>22</v>
      </c>
      <c r="B7" s="53">
        <f>('BP Ativo'!C4-'BP Ativo'!C15)/'BP Passivo'!C4</f>
        <v>4.7775749099060887</v>
      </c>
      <c r="C7" s="16">
        <f>('BP Ativo'!D4-'BP Ativo'!D15)/'BP Passivo'!D4</f>
        <v>1.5136889241964715</v>
      </c>
      <c r="D7" s="16">
        <f>('BP Ativo'!E4-'BP Ativo'!E15)/'BP Passivo'!E4</f>
        <v>1.7536772750226248</v>
      </c>
      <c r="E7" s="16">
        <f>('BP Ativo'!F4-'BP Ativo'!F15)/'BP Passivo'!F4</f>
        <v>1.5020401222136324</v>
      </c>
      <c r="F7" s="16">
        <f>('BP Ativo'!G4-'BP Ativo'!G15)/'BP Passivo'!G4</f>
        <v>1.8034495516919331</v>
      </c>
      <c r="G7" s="16">
        <f>('BP Ativo'!H4-'BP Ativo'!H15)/'BP Passivo'!H4</f>
        <v>2.439941439210306</v>
      </c>
      <c r="H7" s="16">
        <f>('BP Ativo'!I4-'BP Ativo'!I15)/'BP Passivo'!I4</f>
        <v>2.1020669780731547</v>
      </c>
    </row>
    <row r="8" spans="1:8" ht="15.75" thickBot="1" x14ac:dyDescent="0.3"/>
    <row r="9" spans="1:8" ht="15.75" thickBot="1" x14ac:dyDescent="0.3">
      <c r="A9" s="30" t="s">
        <v>23</v>
      </c>
      <c r="B9" s="26" t="s">
        <v>7</v>
      </c>
      <c r="C9" s="26" t="s">
        <v>5</v>
      </c>
      <c r="D9" s="26" t="s">
        <v>6</v>
      </c>
      <c r="E9" s="26" t="s">
        <v>4</v>
      </c>
      <c r="F9" s="26" t="s">
        <v>1</v>
      </c>
      <c r="G9" s="26" t="s">
        <v>2</v>
      </c>
      <c r="H9" s="27" t="s">
        <v>3</v>
      </c>
    </row>
    <row r="10" spans="1:8" ht="16.5" thickBot="1" x14ac:dyDescent="0.3">
      <c r="A10" s="31" t="s">
        <v>24</v>
      </c>
      <c r="B10" s="32">
        <f>BG!B4</f>
        <v>2680892</v>
      </c>
      <c r="C10" s="32">
        <f>BG!C4</f>
        <v>2495241</v>
      </c>
      <c r="D10" s="32">
        <f>BG!D4</f>
        <v>2099040</v>
      </c>
      <c r="E10" s="32">
        <f>BG!E4</f>
        <v>2655313</v>
      </c>
      <c r="F10" s="32">
        <f>BG!F4</f>
        <v>1651019</v>
      </c>
      <c r="G10" s="32">
        <f>BG!G4</f>
        <v>1509227</v>
      </c>
      <c r="H10" s="32">
        <f>BG!H4</f>
        <v>1115408</v>
      </c>
    </row>
    <row r="11" spans="1:8" ht="15.75" thickBot="1" x14ac:dyDescent="0.3">
      <c r="A11" s="30" t="s">
        <v>25</v>
      </c>
      <c r="B11" s="26" t="s">
        <v>7</v>
      </c>
      <c r="C11" s="26" t="s">
        <v>5</v>
      </c>
      <c r="D11" s="26" t="s">
        <v>6</v>
      </c>
      <c r="E11" s="26" t="s">
        <v>4</v>
      </c>
      <c r="F11" s="26" t="s">
        <v>1</v>
      </c>
      <c r="G11" s="26" t="s">
        <v>2</v>
      </c>
      <c r="H11" s="27" t="s">
        <v>3</v>
      </c>
    </row>
    <row r="12" spans="1:8" x14ac:dyDescent="0.25">
      <c r="A12" s="33" t="s">
        <v>26</v>
      </c>
      <c r="B12" s="55">
        <f>BG!B9-BG!B5</f>
        <v>24740214</v>
      </c>
      <c r="C12" s="29">
        <f>BG!C9-BG!C5</f>
        <v>3088512</v>
      </c>
      <c r="D12" s="29">
        <f>BG!D9-BG!D5</f>
        <v>4199632</v>
      </c>
      <c r="E12" s="29">
        <f>BG!E9-BG!E5</f>
        <v>3078445</v>
      </c>
      <c r="F12" s="29">
        <f>BG!F9-BG!F5</f>
        <v>3541779</v>
      </c>
      <c r="G12" s="29">
        <f>BG!G9-BG!G5</f>
        <v>4190324</v>
      </c>
      <c r="H12" s="29">
        <f>BG!H9-BG!H5</f>
        <v>3831099</v>
      </c>
    </row>
    <row r="13" spans="1:8" x14ac:dyDescent="0.25">
      <c r="A13" s="17" t="s">
        <v>27</v>
      </c>
      <c r="B13" s="54">
        <f>B12/B10</f>
        <v>9.2283516083452817</v>
      </c>
      <c r="C13" s="18">
        <f t="shared" ref="C13:H13" si="0">C12/C10</f>
        <v>1.2377610018431084</v>
      </c>
      <c r="D13" s="18">
        <f t="shared" si="0"/>
        <v>2.0007393856239042</v>
      </c>
      <c r="E13" s="18">
        <f t="shared" si="0"/>
        <v>1.1593529651683248</v>
      </c>
      <c r="F13" s="18">
        <f t="shared" si="0"/>
        <v>2.1452078988794194</v>
      </c>
      <c r="G13" s="18">
        <f t="shared" si="0"/>
        <v>2.776470338789327</v>
      </c>
      <c r="H13" s="18">
        <f t="shared" si="0"/>
        <v>3.4347064033967838</v>
      </c>
    </row>
    <row r="14" spans="1:8" ht="15.75" thickBot="1" x14ac:dyDescent="0.3">
      <c r="A14" s="34"/>
      <c r="B14" s="34"/>
      <c r="C14" s="34"/>
      <c r="D14" s="34"/>
      <c r="E14" s="34"/>
      <c r="F14" s="34"/>
      <c r="G14" s="34"/>
      <c r="H14" s="34"/>
    </row>
    <row r="15" spans="1:8" ht="15.75" thickBot="1" x14ac:dyDescent="0.3">
      <c r="A15" s="30" t="s">
        <v>28</v>
      </c>
      <c r="B15" s="26" t="s">
        <v>7</v>
      </c>
      <c r="C15" s="26" t="s">
        <v>5</v>
      </c>
      <c r="D15" s="26" t="s">
        <v>6</v>
      </c>
      <c r="E15" s="26" t="s">
        <v>4</v>
      </c>
      <c r="F15" s="26" t="s">
        <v>1</v>
      </c>
      <c r="G15" s="26" t="s">
        <v>2</v>
      </c>
      <c r="H15" s="27" t="s">
        <v>3</v>
      </c>
    </row>
    <row r="16" spans="1:8" x14ac:dyDescent="0.25">
      <c r="A16" s="33" t="s">
        <v>29</v>
      </c>
      <c r="B16" s="35">
        <f>B10/DRE!C5</f>
        <v>0.19951078075114481</v>
      </c>
      <c r="C16" s="35">
        <f>C10/DRE!D5</f>
        <v>0.23717239865067166</v>
      </c>
      <c r="D16" s="35">
        <f>D10/DRE!E5</f>
        <v>0.21240371560787438</v>
      </c>
      <c r="E16" s="35">
        <f>E10/DRE!F5</f>
        <v>0.25970454290493067</v>
      </c>
      <c r="F16" s="35">
        <f>F10/DRE!G5</f>
        <v>0.22726911698773739</v>
      </c>
      <c r="G16" s="35">
        <f>G10/DRE!H5</f>
        <v>0.26530611527390185</v>
      </c>
      <c r="H16" s="35"/>
    </row>
    <row r="17" spans="1:8" x14ac:dyDescent="0.25">
      <c r="A17" s="17" t="s">
        <v>30</v>
      </c>
      <c r="B17" s="16">
        <f>-DRE!C6/'BP Ativo'!C15</f>
        <v>3.7333770797537538</v>
      </c>
      <c r="C17" s="16">
        <f>-DRE!D6/'BP Ativo'!D15</f>
        <v>5.4491786269809817</v>
      </c>
      <c r="D17" s="16">
        <f>-DRE!E6/'BP Ativo'!E15</f>
        <v>5.0044983676568355</v>
      </c>
      <c r="E17" s="16">
        <f>-DRE!F6/'BP Ativo'!F15</f>
        <v>4.6992893595421261</v>
      </c>
      <c r="F17" s="16">
        <f>-DRE!G6/'BP Ativo'!G15</f>
        <v>4.9723874063324853</v>
      </c>
      <c r="G17" s="16">
        <f>-DRE!H6/'BP Ativo'!H15</f>
        <v>4.6288729375999713</v>
      </c>
      <c r="H17" s="16"/>
    </row>
    <row r="18" spans="1:8" x14ac:dyDescent="0.25">
      <c r="A18" s="17" t="s">
        <v>31</v>
      </c>
      <c r="B18" s="19">
        <f>'BP Ativo'!C15*365/(-DRE!C6)</f>
        <v>97.766711532946644</v>
      </c>
      <c r="C18" s="19">
        <f>'BP Ativo'!D15*365/(-DRE!D6)</f>
        <v>66.982572050904039</v>
      </c>
      <c r="D18" s="19">
        <f>'BP Ativo'!E15*365/(-DRE!E6)</f>
        <v>72.934382866208679</v>
      </c>
      <c r="E18" s="19">
        <f>'BP Ativo'!F15*365/(-DRE!F6)</f>
        <v>77.671318378990748</v>
      </c>
      <c r="F18" s="19">
        <f>'BP Ativo'!G15*365/(-DRE!G6)</f>
        <v>73.405382600551491</v>
      </c>
      <c r="G18" s="19">
        <f>'BP Ativo'!H15*365/(-DRE!H6)</f>
        <v>78.852888148027063</v>
      </c>
      <c r="H18" s="19"/>
    </row>
    <row r="19" spans="1:8" x14ac:dyDescent="0.25">
      <c r="A19" s="17" t="s">
        <v>32</v>
      </c>
      <c r="B19" s="19">
        <f>'BP Ativo'!C12/(DRE!C5/365)</f>
        <v>68.914452418334037</v>
      </c>
      <c r="C19" s="19">
        <f>'BP Ativo'!D12/(DRE!D5/365)</f>
        <v>79.926569202502861</v>
      </c>
      <c r="D19" s="19">
        <f>'BP Ativo'!E12/(DRE!E5/365)</f>
        <v>59.914355576472836</v>
      </c>
      <c r="E19" s="19">
        <f>'BP Ativo'!F12/(DRE!F5/365)</f>
        <v>67.326985031142769</v>
      </c>
      <c r="F19" s="19">
        <f>'BP Ativo'!G12/(DRE!G5/365)</f>
        <v>63.988057014571623</v>
      </c>
      <c r="G19" s="19">
        <f>'BP Ativo'!H12/(DRE!H5/365)</f>
        <v>94.585504405721949</v>
      </c>
      <c r="H19" s="19"/>
    </row>
    <row r="20" spans="1:8" x14ac:dyDescent="0.25">
      <c r="A20" s="17" t="s">
        <v>33</v>
      </c>
      <c r="B20" s="19">
        <f>'BP Passivo'!C8/(Liquidez!B23/365)</f>
        <v>30.428319635818891</v>
      </c>
      <c r="C20" s="19">
        <f>'BP Passivo'!D8/(Liquidez!C23/365)</f>
        <v>35.257523388057898</v>
      </c>
      <c r="D20" s="19">
        <f>'BP Passivo'!E8/(Liquidez!D23/365)</f>
        <v>32.39040221995932</v>
      </c>
      <c r="E20" s="19">
        <f>'BP Passivo'!F8/(Liquidez!E23/365)</f>
        <v>33.042781428022742</v>
      </c>
      <c r="F20" s="19">
        <f>'BP Passivo'!G8/(Liquidez!F23/365)</f>
        <v>49.729838449248838</v>
      </c>
      <c r="G20" s="19">
        <f>'BP Passivo'!H8/(Liquidez!G23/365)</f>
        <v>72.519474384840194</v>
      </c>
      <c r="H20" s="19"/>
    </row>
    <row r="21" spans="1:8" x14ac:dyDescent="0.25">
      <c r="A21" s="17" t="s">
        <v>34</v>
      </c>
      <c r="B21" s="19">
        <f>B18+B19-B20</f>
        <v>136.25284431546177</v>
      </c>
      <c r="C21" s="19">
        <f t="shared" ref="C21:G21" si="1">C18+C19-C20</f>
        <v>111.65161786534901</v>
      </c>
      <c r="D21" s="19">
        <f t="shared" si="1"/>
        <v>100.45833622272218</v>
      </c>
      <c r="E21" s="19">
        <f t="shared" si="1"/>
        <v>111.95552198211078</v>
      </c>
      <c r="F21" s="19">
        <f t="shared" si="1"/>
        <v>87.663601165874269</v>
      </c>
      <c r="G21" s="19">
        <f t="shared" si="1"/>
        <v>100.9189181689088</v>
      </c>
      <c r="H21" s="19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7" t="s">
        <v>35</v>
      </c>
      <c r="B23" s="15">
        <f>-DRE!C6+('BP Ativo'!C15-'BP Ativo'!D15)</f>
        <v>7587873</v>
      </c>
      <c r="C23" s="15">
        <f>-DRE!D6+('BP Ativo'!D15-'BP Ativo'!E15)</f>
        <v>6319892</v>
      </c>
      <c r="D23" s="15">
        <f>-DRE!E6+('BP Ativo'!E15-'BP Ativo'!F15)</f>
        <v>6568769</v>
      </c>
      <c r="E23" s="15">
        <f>-DRE!F6+('BP Ativo'!F15-'BP Ativo'!G15)</f>
        <v>6423161</v>
      </c>
      <c r="F23" s="15">
        <f>-DRE!G6+('BP Ativo'!G15-'BP Ativo'!H15)</f>
        <v>5527489</v>
      </c>
      <c r="G23" s="15">
        <f>-DRE!H6+('BP Ativo'!H15-'BP Ativo'!I15)</f>
        <v>4411821</v>
      </c>
      <c r="H23" s="15"/>
    </row>
    <row r="24" spans="1:8" x14ac:dyDescent="0.25">
      <c r="A24" s="20"/>
      <c r="B24" s="14"/>
      <c r="C24" s="14"/>
      <c r="D24" s="14"/>
      <c r="E24" s="14"/>
      <c r="F24" s="14"/>
      <c r="G24" s="14"/>
      <c r="H24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DRE</vt:lpstr>
      <vt:lpstr>BP Ativo</vt:lpstr>
      <vt:lpstr>BP Passivo</vt:lpstr>
      <vt:lpstr>DFC</vt:lpstr>
      <vt:lpstr>BG</vt:lpstr>
      <vt:lpstr>Liquidez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2019-08-20T11:35:17Z</dcterms:created>
  <dcterms:modified xsi:type="dcterms:W3CDTF">2020-05-20T01:29:01Z</dcterms:modified>
</cp:coreProperties>
</file>