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i\Documents\Excel Calculator\"/>
    </mc:Choice>
  </mc:AlternateContent>
  <xr:revisionPtr revIDLastSave="0" documentId="13_ncr:1_{68B8DD5E-748E-4D03-B4D8-20D38106BD48}" xr6:coauthVersionLast="43" xr6:coauthVersionMax="43" xr10:uidLastSave="{00000000-0000-0000-0000-000000000000}"/>
  <bookViews>
    <workbookView xWindow="-108" yWindow="-108" windowWidth="23256" windowHeight="12576" activeTab="1" xr2:uid="{CFE5A508-764A-48C5-B5C1-8D77877A57F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FD1048550" i="1" l="1"/>
  <c r="XFD1048551" i="1"/>
  <c r="XFD1048552" i="1"/>
  <c r="XFD1048553" i="1"/>
  <c r="XFD1048554" i="1"/>
  <c r="XFD1048555" i="1"/>
  <c r="XFD1048556" i="1"/>
  <c r="XFD1048557" i="1"/>
  <c r="XFD1048558" i="1"/>
  <c r="XFD1048559" i="1"/>
  <c r="XFD1048560" i="1"/>
  <c r="XFD1048561" i="1"/>
  <c r="XFD1048562" i="1"/>
  <c r="XFD1048563" i="1"/>
  <c r="XFD1048564" i="1"/>
  <c r="XFD1048565" i="1"/>
  <c r="XFD1048566" i="1"/>
  <c r="XFD1048567" i="1"/>
  <c r="XFD1048568" i="1"/>
  <c r="XFD1048569" i="1"/>
  <c r="XFD1048570" i="1"/>
  <c r="XFD1048571" i="1"/>
  <c r="XFD1048572" i="1"/>
  <c r="XFD1048573" i="1"/>
  <c r="XFD1048574" i="1"/>
  <c r="XFD1048575" i="1"/>
  <c r="V11" i="2"/>
  <c r="V10" i="2"/>
  <c r="V9" i="2"/>
  <c r="U11" i="2"/>
  <c r="U10" i="2"/>
  <c r="U9" i="2"/>
  <c r="U22" i="2"/>
  <c r="V20" i="2"/>
  <c r="V19" i="2"/>
  <c r="V18" i="2"/>
  <c r="V17" i="2"/>
  <c r="V16" i="2"/>
  <c r="V15" i="2"/>
  <c r="V14" i="2"/>
  <c r="V6" i="2"/>
  <c r="V5" i="2"/>
  <c r="V4" i="2"/>
  <c r="V3" i="2"/>
  <c r="V20" i="1" l="1"/>
  <c r="V19" i="1"/>
  <c r="V18" i="1"/>
  <c r="V17" i="1"/>
  <c r="V16" i="1"/>
  <c r="V15" i="1"/>
  <c r="V14" i="1"/>
  <c r="U11" i="1"/>
  <c r="U10" i="1"/>
  <c r="U9" i="1"/>
  <c r="V6" i="1"/>
  <c r="V5" i="1"/>
  <c r="V4" i="1"/>
  <c r="V3" i="1"/>
  <c r="U22" i="1"/>
</calcChain>
</file>

<file path=xl/sharedStrings.xml><?xml version="1.0" encoding="utf-8"?>
<sst xmlns="http://schemas.openxmlformats.org/spreadsheetml/2006/main" count="123" uniqueCount="48">
  <si>
    <t>Edges</t>
  </si>
  <si>
    <t>Cost</t>
  </si>
  <si>
    <t>Decision</t>
  </si>
  <si>
    <t>(P1, W1)</t>
  </si>
  <si>
    <t>(P1, W2)</t>
  </si>
  <si>
    <t>(P2, W1)</t>
  </si>
  <si>
    <t>(P2, W2)</t>
  </si>
  <si>
    <t>(P3, W1)</t>
  </si>
  <si>
    <t>(P3, W2)</t>
  </si>
  <si>
    <t>(P3, W3)</t>
  </si>
  <si>
    <t>(P4, W2)</t>
  </si>
  <si>
    <t>(P4, W3)</t>
  </si>
  <si>
    <t>(W1, R1)</t>
  </si>
  <si>
    <t>(W1, R2)</t>
  </si>
  <si>
    <t>(W1, R3)</t>
  </si>
  <si>
    <t>(W1, R4)</t>
  </si>
  <si>
    <t>(W2, R3)</t>
  </si>
  <si>
    <t>(W2, R4)</t>
  </si>
  <si>
    <t>(W2, R5)</t>
  </si>
  <si>
    <t>(W2, R6)</t>
  </si>
  <si>
    <t>(W3, R4)</t>
  </si>
  <si>
    <t>(W3, R5)</t>
  </si>
  <si>
    <t>(W3, R6)</t>
  </si>
  <si>
    <t>(W3, R7)</t>
  </si>
  <si>
    <t>P1</t>
  </si>
  <si>
    <t>P2</t>
  </si>
  <si>
    <t>P3</t>
  </si>
  <si>
    <t>P4</t>
  </si>
  <si>
    <t>W1</t>
  </si>
  <si>
    <t>W2</t>
  </si>
  <si>
    <t>W3</t>
  </si>
  <si>
    <t>R1</t>
  </si>
  <si>
    <t>R2</t>
  </si>
  <si>
    <t>R3</t>
  </si>
  <si>
    <t>R4</t>
  </si>
  <si>
    <t>R5</t>
  </si>
  <si>
    <t>R6</t>
  </si>
  <si>
    <t>R7</t>
  </si>
  <si>
    <t>Plant</t>
  </si>
  <si>
    <t>Supply</t>
  </si>
  <si>
    <t>Outflow</t>
  </si>
  <si>
    <t>Warehouse</t>
  </si>
  <si>
    <t>Net Flow</t>
  </si>
  <si>
    <t>Demand</t>
  </si>
  <si>
    <t>Inflow</t>
  </si>
  <si>
    <t>Total Cost</t>
  </si>
  <si>
    <t>In Flow</t>
  </si>
  <si>
    <t>Out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</si>
</sst>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7316A25-1FC1-4A1B-A888-86554DEF3539}">
  <we:reference id="wa104100404" version="2.0.0.0" store="en-US" storeType="OMEX"/>
  <we:alternateReferences>
    <we:reference id="wa104100404" version="2.0.0.0" store="wa104100404" storeType="OMEX"/>
  </we:alternateReferences>
  <we:properties>
    <we:property name="ZiBSHRJVbj8GHA==" value="&quot;ER0TSlQ=&quot;"/>
    <we:property name="ZiBSHRJVbj0FDiwdNg==" value="&quot;Bw==&quot;"/>
    <we:property name="ZiBSHRJVbiYFBAgVOjlVQQQ=" value="&quot;&quot;"/>
    <we:property name="ZiBSHRJVbiYFBAgVOjlVQQ==" value="&quot;EQwTS1xAC1RWRQ==&quot;"/>
    <we:property name="ZiBSHRJVbgMLGhcRKgpeV1I=" value="&quot;BA==&quot;"/>
    <we:property name="ZiBSHRJVbgMLGhcRKgpeRkc=" value="&quot;Bw==&quot;"/>
    <we:property name="ZiBSHRJVbgMLGhcRKgpeR1g=" value="&quot;AA==&quot;"/>
    <we:property name="ZiBSHRJVbgMLGhcRKgpdXFw=" value="&quot;Bng=&quot;"/>
    <we:property name="ZiBSHRJVbgMLGhcRKgpdV0E=" value="&quot;Bw==&quot;"/>
    <we:property name="ZiBSHRJVbgMLGhcRKgpdQVk=" value="&quot;BQ==&quot;"/>
    <we:property name="ZiBSHRJVbgMLGhcRKgpdQEE=" value="&quot;BWYHT1M=&quot;"/>
    <we:property name="ZiBSHRJVbgMLGhcRKgpcWkZ9" value="&quot;EQwTS1xAC1RWRQ==&quot;"/>
    <we:property name="ZiBSHRJVbgMLGhcRKgpcWkZ8" value="&quot;EQwTS1xAC1RWRQ==&quot;"/>
    <we:property name="ZiBSHRJVbgMLGhcRKgpcWkZ7" value="&quot;ER4TSVJeayZARFE=&quot;"/>
    <we:property name="ZiBSHRJVbgMLGhcRKgpcWkZ6" value="&quot;ER0TQVxAGlRVRw==&quot;"/>
    <we:property name="ZiBSHRJVbgMLGhcRKgpcWkZ5" value="&quot;ER4TS1xAGVRS&quot;"/>
    <we:property name="ZiBSHRJVbgMLGhcRKgpcWkZ+" value="&quot;&quot;"/>
    <we:property name="ZiBSHRJVbgMLGhcRKgpcQkU=" value="&quot;BQ==&quot;"/>
    <we:property name="ZiBSHRJVbgMLGhcRKgpcQkE=" value="&quot;BQ==&quot;"/>
    <we:property name="ZiBSHRJVbgMLGhcRKgpZQlw=" value="&quot;BA==&quot;"/>
    <we:property name="ZiBSHRJVbgMLGhcRKgpZQlE=" value="&quot;Bg==&quot;"/>
    <we:property name="ZiBSHRJVbgMLGhcRKgpZQkY=" value="&quot;BWYOQQ==&quot;"/>
    <we:property name="ZiBSHRJVbgMLGhcRKgpXU0U=" value="&quot;BWYHSFZUf0E=&quot;"/>
    <we:property name="ZiBSHRJVbgMLGhcRKgpWV1Q=" value="&quot;BWYHSFZUf0E=&quot;"/>
    <we:property name="ZiBSHRJVbgMLGhcRKgpVXFI=" value="&quot;chpw&quot;"/>
    <we:property name="ZiBSHRJVbgMLGhcRKgpTRFI=" value="&quot;BWYHSFZV&quot;"/>
    <we:property name="ZiBSHRJVbgMLGhcRKgpRUVY=" value="&quot;BWYHSFc=&quot;"/>
    <we:property name="ZiBSHRJVbgMLGhcRKgpRQEY=" value="&quot;BA==&quot;"/>
    <we:property name="ZiBSHRJVbgMLGhcRKgpEXVk=" value="&quot;BWYHSQ==&quot;"/>
    <we:property name="ZiBSHRJVbgMLGhcRKgpDXVY=" value="&quot;BQ==&quot;"/>
    <we:property name="ZiBSHRJVbgMLGhcRKgpDUVk=" value="&quot;BA==&quot;"/>
    <we:property name="ZiBSHRJVbgMLGhcRKgpDRlQ=" value="&quot;BQ==&quot;"/>
    <we:property name="ZiBSHRJVbgMLGhcRKgpDQU8=" value="&quot;BHgH&quot;"/>
    <we:property name="ZiBSHRJVbgMLGhcRKgpCXk0=" value="&quot;BQ==&quot;"/>
    <we:property name="ZiBSHRJVbgMLGhcRKgpCWkZ9" value="&quot;BQ==&quot;"/>
    <we:property name="ZiBSHRJVbgMLGhcRKgpCWkZ8" value="&quot;&quot;"/>
    <we:property name="ZiBSHRJVbgMLGhcRKgpCWkZ7" value="&quot;ER0TSVJeayVARFE=&quot;"/>
    <we:property name="ZiBSHRJVbgMLGhcRKgpCWkZ6" value="&quot;BQ==&quot;"/>
    <we:property name="ZiBSHRJVbgMLGhcRKgpCWkZ5" value="&quot;ER0TS1xAGlRS&quot;"/>
    <we:property name="ZiBSHRJVbgMLGhcRKgpCWkZ+" value="&quot;&quot;"/>
    <we:property name="ZiBSHRJVbgMLGhcRKgpCV1l9" value="&quot;FXYKWA==&quot;"/>
    <we:property name="ZiBSHRJVbgMLGhcRKgpCV1l8" value="&quot;FXUXEQgQKhcBBA==&quot;"/>
    <we:property name="ZiBSHRJVbgMLGhcRKgpCV1l7" value="&quot;FXUX&quot;"/>
    <we:property name="ZiBSHRJVbgMLGhcRKgpCV1l6" value="&quot;FXUX&quot;"/>
    <we:property name="ZiBSHRJVbgMLGhcRKgpCV1l5" value="&quot;FXQKWA==&quot;"/>
    <we:property name="ZiBSHRJVbgMLGhcRKgpCV1l+" value="&quot;FXQKWA==&quot;"/>
    <we:property name="ZiBSHRJVbgMLGhcRKgpCV0Y=" value="&quot;AA==&quot;"/>
    <we:property name="ZiBSHRJVbgMLGhcRKgpCUEM=" value="&quot;BA==&quot;"/>
    <we:property name="ZiBSHRJVbgMLGhcRKgpCQVE=" value="&quot;BQ==&quot;"/>
    <we:property name="ZiBSHRJVbgMLGhcRKgpAQFA=" value="&quot;BWYHSFZUf0E=&quot;"/>
    <we:property name="UniqueID" value="&quot;20194161558007966692&quot;"/>
    <we:property name="ZiBSHRJWbgMLGhcRKgpVXFI=" value="&quot;chpw&quot;"/>
    <we:property name="ZiBSHRJWbj0FDiwdNg==" value="&quot;Bw==&quot;"/>
    <we:property name="ZiBSHRJWbj8GHA==" value="&quot;ER0TSlQ=&quot;"/>
    <we:property name="ZiBSHRJWbgMLGhcRKgpeV1I=" value="&quot;BA==&quot;"/>
    <we:property name="ZiBSHRJWbgMLGhcRKgpAQFA=" value="&quot;BWYHSFZUf0E=&quot;"/>
    <we:property name="ZiBSHRJWbgMLGhcRKgpDUVk=" value="&quot;BA==&quot;"/>
    <we:property name="ZiBSHRJWbgMLGhcRKgpCXk0=" value="&quot;BQ==&quot;"/>
    <we:property name="ZiBSHRJWbgMLGhcRKgpEXVk=" value="&quot;BWYHSQ==&quot;"/>
    <we:property name="ZiBSHRJWbgMLGhcRKgpTRFI=" value="&quot;BWYHSFZV&quot;"/>
    <we:property name="ZiBSHRJWbgMLGhcRKgpdQVk=" value="&quot;BQ==&quot;"/>
    <we:property name="ZiBSHRJWbgMLGhcRKgpDQU8=" value="&quot;BHgH&quot;"/>
    <we:property name="ZiBSHRJWbgMLGhcRKgpCQVE=" value="&quot;BQ==&quot;"/>
    <we:property name="ZiBSHRJWbgMLGhcRKgpdQEE=" value="&quot;BWYHT1M=&quot;"/>
    <we:property name="ZiBSHRJWbgMLGhcRKgpdXFw=" value="&quot;Bng=&quot;"/>
    <we:property name="ZiBSHRJWbgMLGhcRKgpCUEM=" value="&quot;BA==&quot;"/>
    <we:property name="ZiBSHRJWbgMLGhcRKgpeRkc=" value="&quot;Bw==&quot;"/>
    <we:property name="ZiBSHRJWbgMLGhcRKgpRUVY=" value="&quot;BWYHSFc=&quot;"/>
    <we:property name="ZiBSHRJWbgMLGhcRKgpCV0Y=" value="&quot;AA==&quot;"/>
    <we:property name="ZiBSHRJWbgMLGhcRKgpRQEY=" value="&quot;BA==&quot;"/>
    <we:property name="ZiBSHRJWbgMLGhcRKgpDRlQ=" value="&quot;BQ==&quot;"/>
    <we:property name="ZiBSHRJWbgMLGhcRKgpdV0E=" value="&quot;Bw==&quot;"/>
    <we:property name="ZiBSHRJWbgMLGhcRKgpDXVY=" value="&quot;BQ==&quot;"/>
    <we:property name="ZiBSHRJWbgMLGhcRKgpcQkE=" value="&quot;BQ==&quot;"/>
    <we:property name="ZiBSHRJWbgMLGhcRKgpcQkU=" value="&quot;BQ==&quot;"/>
    <we:property name="ZiBSHRJWbgMLGhcRKgpXU0U=" value="&quot;BWYHSFZUf0E=&quot;"/>
    <we:property name="ZiBSHRJWbgMLGhcRKgpZQkY=" value="&quot;BWYOQQ==&quot;"/>
    <we:property name="ZiBSHRJWbgMLGhcRKgpWV1Q=" value="&quot;BWYHSFZUf0E=&quot;"/>
    <we:property name="ZiBSHRJWbgMLGhcRKgpZQlw=" value="&quot;BA==&quot;"/>
    <we:property name="ZiBSHRJWbgMLGhcRKgpZQlE=" value="&quot;Bg==&quot;"/>
    <we:property name="ZiBSHRJWbiYFBAgVOjlVQQ==" value="&quot;EQwTS1xAC1RWRQ==&quot;"/>
    <we:property name="ZiBSHRJWbgMLGhcRKgpeR1g=" value="&quot;Aw==&quot;"/>
    <we:property name="ZiBSHRJWbgMLGhcRKgpcWkZ5" value="&quot;ER4TS1xAGVRS&quot;"/>
    <we:property name="ZiBSHRJWbgMLGhcRKgpCV1l5" value="&quot;FXQKWA==&quot;"/>
    <we:property name="ZiBSHRJWbgMLGhcRKgpCWkZ5" value="&quot;ER0TS1xAGlRS&quot;"/>
    <we:property name="ZiBSHRJWbgMLGhcRKgpcWkZ6" value="&quot;ER0TQVxAGlRVRw==&quot;"/>
    <we:property name="ZiBSHRJWbgMLGhcRKgpCV1l6" value="&quot;FXUX&quot;"/>
    <we:property name="ZiBSHRJWbgMLGhcRKgpCWkZ6" value="&quot;ER4TQVxAGVRVRw==&quot;"/>
    <we:property name="ZiBSHRJWbgMLGhcRKgpcWkZ7" value="&quot;ER4TSVJeayZARFE=&quot;"/>
    <we:property name="ZiBSHRJWbgMLGhcRKgpCV1l7" value="&quot;FXUX&quot;"/>
    <we:property name="ZiBSHRJWbgMLGhcRKgpCWkZ7" value="&quot;ER0TSVJeayVARFE=&quot;"/>
    <we:property name="ZiBSHRJWbgMLGhcRKgpcWkZ8" value="&quot;EQwTS1xAC1RWRQ==&quot;"/>
    <we:property name="ZiBSHRJWbgMLGhcRKgpCV1l8" value="&quot;FXYKWA==&quot;"/>
    <we:property name="ZiBSHRJWbgMLGhcRKgpCWkZ8" value="&quot;BQ==&quot;"/>
    <we:property name="ZiBSHRJWbgMLGhcRKgpcWkZ9" value="&quot;EQwTS1xAC1RWRQ==&quot;"/>
    <we:property name="ZiBSHRJWbgMLGhcRKgpCV1l9" value="&quot;FXUXEQgQKhcBBA==&quot;"/>
    <we:property name="ZiBSHRJWbgMLGhcRKgpCWkZ9" value="&quot;&quot;"/>
    <we:property name="ZiBSHRJWbgMLGhcRKgpcWkZ+" value="&quot;ER0TSVY=&quot;"/>
    <we:property name="ZiBSHRJWbgMLGhcRKgpCV1l+" value="&quot;FXUX&quot;"/>
    <we:property name="ZiBSHRJWbgMLGhcRKgpCWkZ+" value="&quot;BQ==&quot;"/>
  </we:properties>
  <we:bindings>
    <we:binding id="refEdit" type="matrix" appref="{38F41164-956F-4C96-AD4A-003B8AD7F9D0}"/>
    <we:binding id="Worker" type="matrix" appref="{9A540DF0-244B-4204-97AA-D4FBBB7E369A}"/>
    <we:binding id="Sheet1refEdit" type="matrix" appref="{8100820D-21C2-4383-AEF6-4541BEDF3A3A}"/>
    <we:binding id="Sheet1Worker" type="matrix" appref="{F3AF19B9-466C-4FD3-99FA-5CD812F5B3C6}"/>
    <we:binding id="Sheet2refEdit" type="matrix" appref="{53E73DFE-3332-45A7-8DB1-1C150AEA59EF}"/>
    <we:binding id="Sheet2Worker" type="matrix" appref="{CC4ADA79-4F63-498F-BA4A-ECB16CBF80FF}"/>
    <we:binding id="Var0" type="matrix" appref="{F707370F-188B-4D36-BD62-A40B21488D58}"/>
    <we:binding id="Obj" type="matrix" appref="{8CE95EAE-E519-4C03-87F6-D7488FBFF804}"/>
    <we:binding id="Var$D$3:$D$23" type="matrix" appref="{24206EF6-3D3C-46A8-A04B-E697CEABF5B0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2E36-06E1-49E9-A08A-CA134B6CB100}">
  <dimension ref="B2:XFD1048575"/>
  <sheetViews>
    <sheetView zoomScale="75" zoomScaleNormal="75" workbookViewId="0">
      <selection activeCell="U22" sqref="T22:U22"/>
    </sheetView>
  </sheetViews>
  <sheetFormatPr defaultRowHeight="14.4" x14ac:dyDescent="0.3"/>
  <cols>
    <col min="20" max="20" width="10.33203125" bestFit="1" customWidth="1"/>
  </cols>
  <sheetData>
    <row r="2" spans="2:22" x14ac:dyDescent="0.3">
      <c r="B2" s="2" t="s">
        <v>0</v>
      </c>
      <c r="C2" s="2" t="s">
        <v>1</v>
      </c>
      <c r="D2" s="2" t="s">
        <v>2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35</v>
      </c>
      <c r="Q2" s="2" t="s">
        <v>36</v>
      </c>
      <c r="R2" s="2" t="s">
        <v>37</v>
      </c>
      <c r="T2" s="2" t="s">
        <v>38</v>
      </c>
      <c r="U2" s="2" t="s">
        <v>39</v>
      </c>
      <c r="V2" s="2" t="s">
        <v>40</v>
      </c>
    </row>
    <row r="3" spans="2:22" x14ac:dyDescent="0.3">
      <c r="B3" s="1" t="s">
        <v>3</v>
      </c>
      <c r="C3" s="1">
        <v>10</v>
      </c>
      <c r="D3" s="1">
        <v>150</v>
      </c>
      <c r="E3" s="1">
        <v>-1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T3" s="1" t="s">
        <v>24</v>
      </c>
      <c r="U3" s="1">
        <v>150</v>
      </c>
      <c r="V3" s="1">
        <f>-1*SUMPRODUCT(D3:D23,E3:E23)</f>
        <v>150</v>
      </c>
    </row>
    <row r="4" spans="2:22" x14ac:dyDescent="0.3">
      <c r="B4" s="1" t="s">
        <v>4</v>
      </c>
      <c r="C4" s="1">
        <v>15</v>
      </c>
      <c r="D4" s="1">
        <v>0</v>
      </c>
      <c r="E4" s="1">
        <v>-1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T4" s="1" t="s">
        <v>25</v>
      </c>
      <c r="U4" s="1">
        <v>450</v>
      </c>
      <c r="V4" s="1">
        <f>-1*SUMPRODUCT(D3:D23,F3:F23)</f>
        <v>450</v>
      </c>
    </row>
    <row r="5" spans="2:22" x14ac:dyDescent="0.3">
      <c r="B5" s="1" t="s">
        <v>5</v>
      </c>
      <c r="C5" s="1">
        <v>11</v>
      </c>
      <c r="D5" s="1">
        <v>200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T5" s="1" t="s">
        <v>26</v>
      </c>
      <c r="U5" s="1">
        <v>250</v>
      </c>
      <c r="V5" s="1">
        <f>-1*SUMPRODUCT(D3:D23,G3:G23)</f>
        <v>250</v>
      </c>
    </row>
    <row r="6" spans="2:22" x14ac:dyDescent="0.3">
      <c r="B6" s="1" t="s">
        <v>6</v>
      </c>
      <c r="C6" s="1">
        <v>8</v>
      </c>
      <c r="D6" s="1">
        <v>250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T6" s="1" t="s">
        <v>27</v>
      </c>
      <c r="U6" s="1">
        <v>150</v>
      </c>
      <c r="V6" s="1">
        <f>-1*SUMPRODUCT(D3:D23,H3:H23)</f>
        <v>150</v>
      </c>
    </row>
    <row r="7" spans="2:22" x14ac:dyDescent="0.3">
      <c r="B7" s="1" t="s">
        <v>7</v>
      </c>
      <c r="C7" s="1">
        <v>13</v>
      </c>
      <c r="D7" s="1">
        <v>0</v>
      </c>
      <c r="E7" s="1">
        <v>0</v>
      </c>
      <c r="F7" s="1">
        <v>0</v>
      </c>
      <c r="G7" s="1">
        <v>-1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2:22" x14ac:dyDescent="0.3">
      <c r="B8" s="1" t="s">
        <v>8</v>
      </c>
      <c r="C8" s="1">
        <v>8</v>
      </c>
      <c r="D8" s="1">
        <v>150</v>
      </c>
      <c r="E8" s="1">
        <v>0</v>
      </c>
      <c r="F8" s="1">
        <v>0</v>
      </c>
      <c r="G8" s="1">
        <v>-1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T8" s="2" t="s">
        <v>41</v>
      </c>
      <c r="U8" s="2" t="s">
        <v>42</v>
      </c>
    </row>
    <row r="9" spans="2:22" x14ac:dyDescent="0.3">
      <c r="B9" s="1" t="s">
        <v>9</v>
      </c>
      <c r="C9" s="1">
        <v>9</v>
      </c>
      <c r="D9" s="1">
        <v>100</v>
      </c>
      <c r="E9" s="1">
        <v>0</v>
      </c>
      <c r="F9" s="1">
        <v>0</v>
      </c>
      <c r="G9" s="1">
        <v>-1</v>
      </c>
      <c r="H9" s="1">
        <v>0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T9" s="1" t="s">
        <v>28</v>
      </c>
      <c r="U9" s="1">
        <f>SUMPRODUCT(D3:D23,I3:I23)</f>
        <v>0</v>
      </c>
    </row>
    <row r="10" spans="2:22" x14ac:dyDescent="0.3">
      <c r="B10" s="1" t="s">
        <v>10</v>
      </c>
      <c r="C10" s="1">
        <v>14</v>
      </c>
      <c r="D10" s="1">
        <v>0</v>
      </c>
      <c r="E10" s="1">
        <v>0</v>
      </c>
      <c r="F10" s="1">
        <v>0</v>
      </c>
      <c r="G10" s="1">
        <v>0</v>
      </c>
      <c r="H10" s="1">
        <v>-1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T10" s="1" t="s">
        <v>29</v>
      </c>
      <c r="U10" s="1">
        <f>SUMPRODUCT(D3:D23,J3:J23)</f>
        <v>0</v>
      </c>
    </row>
    <row r="11" spans="2:22" x14ac:dyDescent="0.3">
      <c r="B11" s="1" t="s">
        <v>11</v>
      </c>
      <c r="C11" s="1">
        <v>8</v>
      </c>
      <c r="D11" s="1">
        <v>150</v>
      </c>
      <c r="E11" s="1">
        <v>0</v>
      </c>
      <c r="F11" s="1">
        <v>0</v>
      </c>
      <c r="G11" s="1">
        <v>0</v>
      </c>
      <c r="H11" s="1">
        <v>-1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T11" s="1" t="s">
        <v>30</v>
      </c>
      <c r="U11" s="1">
        <f>SUMPRODUCT(D3:D23,K3:K23)</f>
        <v>0</v>
      </c>
    </row>
    <row r="12" spans="2:22" x14ac:dyDescent="0.3">
      <c r="B12" s="1" t="s">
        <v>12</v>
      </c>
      <c r="C12" s="1">
        <v>5</v>
      </c>
      <c r="D12" s="1">
        <v>100</v>
      </c>
      <c r="E12" s="1">
        <v>0</v>
      </c>
      <c r="F12" s="1">
        <v>0</v>
      </c>
      <c r="G12" s="1">
        <v>0</v>
      </c>
      <c r="H12" s="1">
        <v>0</v>
      </c>
      <c r="I12" s="1">
        <v>-1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2:22" x14ac:dyDescent="0.3">
      <c r="B13" s="1" t="s">
        <v>13</v>
      </c>
      <c r="C13" s="1">
        <v>6</v>
      </c>
      <c r="D13" s="1">
        <v>150</v>
      </c>
      <c r="E13" s="1">
        <v>0</v>
      </c>
      <c r="F13" s="1">
        <v>0</v>
      </c>
      <c r="G13" s="1">
        <v>0</v>
      </c>
      <c r="H13" s="1">
        <v>0</v>
      </c>
      <c r="I13" s="1">
        <v>-1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T13" s="2" t="s">
        <v>38</v>
      </c>
      <c r="U13" s="2" t="s">
        <v>43</v>
      </c>
      <c r="V13" s="2" t="s">
        <v>44</v>
      </c>
    </row>
    <row r="14" spans="2:22" x14ac:dyDescent="0.3">
      <c r="B14" s="1" t="s">
        <v>14</v>
      </c>
      <c r="C14" s="1">
        <v>7</v>
      </c>
      <c r="D14" s="1">
        <v>100</v>
      </c>
      <c r="E14" s="1">
        <v>0</v>
      </c>
      <c r="F14" s="1">
        <v>0</v>
      </c>
      <c r="G14" s="1">
        <v>0</v>
      </c>
      <c r="H14" s="1">
        <v>0</v>
      </c>
      <c r="I14" s="1">
        <v>-1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T14" s="1" t="s">
        <v>31</v>
      </c>
      <c r="U14" s="1">
        <v>100</v>
      </c>
      <c r="V14" s="1">
        <f>SUMPRODUCT(D3:D23,L3:L23)</f>
        <v>100</v>
      </c>
    </row>
    <row r="15" spans="2:22" x14ac:dyDescent="0.3">
      <c r="B15" s="1" t="s">
        <v>15</v>
      </c>
      <c r="C15" s="1">
        <v>10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-1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T15" s="1" t="s">
        <v>32</v>
      </c>
      <c r="U15" s="1">
        <v>150</v>
      </c>
      <c r="V15" s="1">
        <f>SUMPRODUCT(D3:D23,M3:M23)</f>
        <v>150</v>
      </c>
    </row>
    <row r="16" spans="2:22" x14ac:dyDescent="0.3">
      <c r="B16" s="1" t="s">
        <v>16</v>
      </c>
      <c r="C16" s="1">
        <v>12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-1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T16" s="1" t="s">
        <v>33</v>
      </c>
      <c r="U16" s="1">
        <v>100</v>
      </c>
      <c r="V16" s="1">
        <f>SUMPRODUCT(D3:D23,N3:N23)</f>
        <v>100</v>
      </c>
    </row>
    <row r="17" spans="2:22" x14ac:dyDescent="0.3">
      <c r="B17" s="1" t="s">
        <v>17</v>
      </c>
      <c r="C17" s="1">
        <v>8</v>
      </c>
      <c r="D17" s="1">
        <v>200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-1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0</v>
      </c>
      <c r="Q17" s="1">
        <v>0</v>
      </c>
      <c r="R17" s="1">
        <v>0</v>
      </c>
      <c r="T17" s="1" t="s">
        <v>34</v>
      </c>
      <c r="U17" s="1">
        <v>200</v>
      </c>
      <c r="V17" s="1">
        <f>SUMPRODUCT(D3:D23,O3:O23)</f>
        <v>200</v>
      </c>
    </row>
    <row r="18" spans="2:22" x14ac:dyDescent="0.3">
      <c r="B18" s="1" t="s">
        <v>18</v>
      </c>
      <c r="C18" s="1">
        <v>10</v>
      </c>
      <c r="D18" s="1">
        <v>200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-1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T18" s="1" t="s">
        <v>35</v>
      </c>
      <c r="U18" s="1">
        <v>200</v>
      </c>
      <c r="V18" s="1">
        <f>SUMPRODUCT(D3:D23,P3:P23)</f>
        <v>200</v>
      </c>
    </row>
    <row r="19" spans="2:22" x14ac:dyDescent="0.3">
      <c r="B19" s="1" t="s">
        <v>19</v>
      </c>
      <c r="C19" s="1">
        <v>14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-1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</v>
      </c>
      <c r="R19" s="1">
        <v>0</v>
      </c>
      <c r="T19" s="1" t="s">
        <v>36</v>
      </c>
      <c r="U19" s="1">
        <v>150</v>
      </c>
      <c r="V19" s="1">
        <f>SUMPRODUCT(D3:D23,Q3:Q23)</f>
        <v>150</v>
      </c>
    </row>
    <row r="20" spans="2:22" x14ac:dyDescent="0.3">
      <c r="B20" s="1" t="s">
        <v>20</v>
      </c>
      <c r="C20" s="1">
        <v>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-1</v>
      </c>
      <c r="L20" s="1">
        <v>0</v>
      </c>
      <c r="M20" s="1">
        <v>0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T20" s="1" t="s">
        <v>37</v>
      </c>
      <c r="U20" s="1">
        <v>100</v>
      </c>
      <c r="V20" s="1">
        <f>SUMPRODUCT(D3:D23,R3:R23)</f>
        <v>100</v>
      </c>
    </row>
    <row r="21" spans="2:22" x14ac:dyDescent="0.3">
      <c r="B21" s="1" t="s">
        <v>21</v>
      </c>
      <c r="C21" s="1">
        <v>12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-1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</row>
    <row r="22" spans="2:22" x14ac:dyDescent="0.3">
      <c r="B22" s="1" t="s">
        <v>22</v>
      </c>
      <c r="C22" s="1">
        <v>12</v>
      </c>
      <c r="D22" s="1">
        <v>150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-1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</v>
      </c>
      <c r="R22" s="1">
        <v>0</v>
      </c>
      <c r="T22" s="2" t="s">
        <v>45</v>
      </c>
      <c r="U22" s="1">
        <f>SUMPRODUCT(D3:D23,C3:C23)</f>
        <v>17100</v>
      </c>
    </row>
    <row r="23" spans="2:22" x14ac:dyDescent="0.3">
      <c r="B23" s="1" t="s">
        <v>23</v>
      </c>
      <c r="C23" s="1">
        <v>6</v>
      </c>
      <c r="D23" s="1">
        <v>100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-1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</row>
    <row r="1048550" spans="16384:16384" x14ac:dyDescent="0.3">
      <c r="XFD1048550" t="e">
        <f>solver_pre</f>
        <v>#NAME?</v>
      </c>
    </row>
    <row r="1048551" spans="16384:16384" x14ac:dyDescent="0.3">
      <c r="XFD1048551" t="e">
        <f>solver_scl</f>
        <v>#NAME?</v>
      </c>
    </row>
    <row r="1048552" spans="16384:16384" x14ac:dyDescent="0.3">
      <c r="XFD1048552" t="e">
        <f>solver_rlx</f>
        <v>#NAME?</v>
      </c>
    </row>
    <row r="1048553" spans="16384:16384" x14ac:dyDescent="0.3">
      <c r="XFD1048553" t="e">
        <f>solver_tol</f>
        <v>#NAME?</v>
      </c>
    </row>
    <row r="1048554" spans="16384:16384" x14ac:dyDescent="0.3">
      <c r="XFD1048554" t="e">
        <f>solver_cvg</f>
        <v>#NAME?</v>
      </c>
    </row>
    <row r="1048555" spans="16384:16384" x14ac:dyDescent="0.3">
      <c r="XFD1048555" t="e">
        <f>solver_msl</f>
        <v>#NAME?</v>
      </c>
    </row>
    <row r="1048556" spans="16384:16384" x14ac:dyDescent="0.3">
      <c r="XFD1048556" t="e">
        <f>solver_ssz</f>
        <v>#NAME?</v>
      </c>
    </row>
    <row r="1048557" spans="16384:16384" x14ac:dyDescent="0.3">
      <c r="XFD1048557" t="e">
        <f>solver_rsd</f>
        <v>#NAME?</v>
      </c>
    </row>
    <row r="1048558" spans="16384:16384" x14ac:dyDescent="0.3">
      <c r="XFD1048558" t="e">
        <f>solver_mrt</f>
        <v>#NAME?</v>
      </c>
    </row>
    <row r="1048559" spans="16384:16384" x14ac:dyDescent="0.3">
      <c r="XFD1048559" t="e">
        <f>solver_mni</f>
        <v>#NAME?</v>
      </c>
    </row>
    <row r="1048560" spans="16384:16384" x14ac:dyDescent="0.3">
      <c r="XFD1048560" t="e">
        <f>solver_rbv</f>
        <v>#NAME?</v>
      </c>
    </row>
    <row r="1048561" spans="16384:16384" x14ac:dyDescent="0.3">
      <c r="XFD1048561" t="e">
        <f>solver_neg</f>
        <v>#NAME?</v>
      </c>
    </row>
    <row r="1048562" spans="16384:16384" x14ac:dyDescent="0.3">
      <c r="XFD1048562" t="e">
        <f>solver_ntr</f>
        <v>#NAME?</v>
      </c>
    </row>
    <row r="1048563" spans="16384:16384" x14ac:dyDescent="0.3">
      <c r="XFD1048563" t="e">
        <f>solver_acc</f>
        <v>#NAME?</v>
      </c>
    </row>
    <row r="1048564" spans="16384:16384" x14ac:dyDescent="0.3">
      <c r="XFD1048564" t="e">
        <f>solver_res</f>
        <v>#NAME?</v>
      </c>
    </row>
    <row r="1048565" spans="16384:16384" x14ac:dyDescent="0.3">
      <c r="XFD1048565" t="e">
        <f>solver_ars</f>
        <v>#NAME?</v>
      </c>
    </row>
    <row r="1048566" spans="16384:16384" x14ac:dyDescent="0.3">
      <c r="XFD1048566" t="e">
        <f>solver_sta</f>
        <v>#NAME?</v>
      </c>
    </row>
    <row r="1048567" spans="16384:16384" x14ac:dyDescent="0.3">
      <c r="XFD1048567" t="e">
        <f>solver_met</f>
        <v>#NAME?</v>
      </c>
    </row>
    <row r="1048568" spans="16384:16384" x14ac:dyDescent="0.3">
      <c r="XFD1048568" t="e">
        <f>solver_soc</f>
        <v>#NAME?</v>
      </c>
    </row>
    <row r="1048569" spans="16384:16384" x14ac:dyDescent="0.3">
      <c r="XFD1048569" t="e">
        <f>solver_lpt</f>
        <v>#NAME?</v>
      </c>
    </row>
    <row r="1048570" spans="16384:16384" x14ac:dyDescent="0.3">
      <c r="XFD1048570" t="e">
        <f>solver_lpp</f>
        <v>#NAME?</v>
      </c>
    </row>
    <row r="1048571" spans="16384:16384" x14ac:dyDescent="0.3">
      <c r="XFD1048571" t="e">
        <f>solver_gap</f>
        <v>#NAME?</v>
      </c>
    </row>
    <row r="1048572" spans="16384:16384" x14ac:dyDescent="0.3">
      <c r="XFD1048572" t="e">
        <f>solver_ips</f>
        <v>#NAME?</v>
      </c>
    </row>
    <row r="1048573" spans="16384:16384" x14ac:dyDescent="0.3">
      <c r="XFD1048573" t="e">
        <f>solver_fea</f>
        <v>#NAME?</v>
      </c>
    </row>
    <row r="1048574" spans="16384:16384" x14ac:dyDescent="0.3">
      <c r="XFD1048574" t="e">
        <f>solver_ipi</f>
        <v>#NAME?</v>
      </c>
    </row>
    <row r="1048575" spans="16384:16384" x14ac:dyDescent="0.3">
      <c r="XFD1048575" t="e">
        <f>solver_ipd</f>
        <v>#NAME?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8F41164-956F-4C96-AD4A-003B8AD7F9D0}">
          <xm:f>Sheet1!1:1048576</xm:f>
        </x15:webExtension>
        <x15:webExtension appRef="{9A540DF0-244B-4204-97AA-D4FBBB7E369A}">
          <xm:f>Sheet1!XFD1048550:XFD1048575</xm:f>
        </x15:webExtension>
        <x15:webExtension appRef="{8100820D-21C2-4383-AEF6-4541BEDF3A3A}">
          <xm:f>Sheet1!1:1048576</xm:f>
        </x15:webExtension>
        <x15:webExtension appRef="{F3AF19B9-466C-4FD3-99FA-5CD812F5B3C6}">
          <xm:f>Sheet1!XFD1048550:XFD1048575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03237-0159-4952-A6A9-6AE8D4C2EF2E}">
  <dimension ref="B2:V23"/>
  <sheetViews>
    <sheetView tabSelected="1" zoomScale="75" zoomScaleNormal="75" workbookViewId="0">
      <selection activeCell="U10" sqref="U10"/>
    </sheetView>
  </sheetViews>
  <sheetFormatPr defaultRowHeight="14.4" x14ac:dyDescent="0.3"/>
  <cols>
    <col min="20" max="20" width="11.21875" bestFit="1" customWidth="1"/>
    <col min="21" max="21" width="8.5546875" bestFit="1" customWidth="1"/>
  </cols>
  <sheetData>
    <row r="2" spans="2:22" x14ac:dyDescent="0.3">
      <c r="B2" s="2" t="s">
        <v>0</v>
      </c>
      <c r="C2" s="2" t="s">
        <v>1</v>
      </c>
      <c r="D2" s="2" t="s">
        <v>2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35</v>
      </c>
      <c r="Q2" s="2" t="s">
        <v>36</v>
      </c>
      <c r="R2" s="2" t="s">
        <v>37</v>
      </c>
      <c r="T2" s="2" t="s">
        <v>38</v>
      </c>
      <c r="U2" s="2" t="s">
        <v>39</v>
      </c>
      <c r="V2" s="2" t="s">
        <v>40</v>
      </c>
    </row>
    <row r="3" spans="2:22" x14ac:dyDescent="0.3">
      <c r="B3" s="1" t="s">
        <v>3</v>
      </c>
      <c r="C3" s="1">
        <v>10</v>
      </c>
      <c r="D3" s="1">
        <v>149.99999997799887</v>
      </c>
      <c r="E3" s="1">
        <v>-1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T3" s="1" t="s">
        <v>24</v>
      </c>
      <c r="U3" s="1">
        <v>150</v>
      </c>
      <c r="V3" s="1">
        <f>-1*SUMPRODUCT(D3:D23,E3:E23)</f>
        <v>149.99999997799887</v>
      </c>
    </row>
    <row r="4" spans="2:22" x14ac:dyDescent="0.3">
      <c r="B4" s="1" t="s">
        <v>4</v>
      </c>
      <c r="C4" s="1">
        <v>15</v>
      </c>
      <c r="D4" s="1">
        <v>0</v>
      </c>
      <c r="E4" s="1">
        <v>-1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T4" s="1" t="s">
        <v>25</v>
      </c>
      <c r="U4" s="1">
        <v>450</v>
      </c>
      <c r="V4" s="1">
        <f>-1*SUMPRODUCT(D3:D23,F3:F23)</f>
        <v>449.99999965216745</v>
      </c>
    </row>
    <row r="5" spans="2:22" x14ac:dyDescent="0.3">
      <c r="B5" s="1" t="s">
        <v>5</v>
      </c>
      <c r="C5" s="1">
        <v>11</v>
      </c>
      <c r="D5" s="1">
        <v>400.00000002200102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T5" s="1" t="s">
        <v>26</v>
      </c>
      <c r="U5" s="1">
        <v>250</v>
      </c>
      <c r="V5" s="1">
        <f>-1*SUMPRODUCT(D3:D23,G3:G23)</f>
        <v>250</v>
      </c>
    </row>
    <row r="6" spans="2:22" x14ac:dyDescent="0.3">
      <c r="B6" s="1" t="s">
        <v>6</v>
      </c>
      <c r="C6" s="1">
        <v>8</v>
      </c>
      <c r="D6" s="1">
        <v>49.99999963016645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T6" s="1" t="s">
        <v>27</v>
      </c>
      <c r="U6" s="1">
        <v>150</v>
      </c>
      <c r="V6" s="1">
        <f>-1*SUMPRODUCT(D3:D23,H3:H23)</f>
        <v>150</v>
      </c>
    </row>
    <row r="7" spans="2:22" x14ac:dyDescent="0.3">
      <c r="B7" s="1" t="s">
        <v>7</v>
      </c>
      <c r="C7" s="1">
        <v>13</v>
      </c>
      <c r="D7" s="1">
        <v>0</v>
      </c>
      <c r="E7" s="1">
        <v>0</v>
      </c>
      <c r="F7" s="1">
        <v>0</v>
      </c>
      <c r="G7" s="1">
        <v>-1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2:22" x14ac:dyDescent="0.3">
      <c r="B8" s="1" t="s">
        <v>8</v>
      </c>
      <c r="C8" s="1">
        <v>8</v>
      </c>
      <c r="D8" s="1">
        <v>0</v>
      </c>
      <c r="E8" s="1">
        <v>0</v>
      </c>
      <c r="F8" s="1">
        <v>0</v>
      </c>
      <c r="G8" s="1">
        <v>-1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T8" s="2" t="s">
        <v>41</v>
      </c>
      <c r="U8" s="2" t="s">
        <v>46</v>
      </c>
      <c r="V8" s="2" t="s">
        <v>47</v>
      </c>
    </row>
    <row r="9" spans="2:22" x14ac:dyDescent="0.3">
      <c r="B9" s="1" t="s">
        <v>9</v>
      </c>
      <c r="C9" s="1">
        <v>9</v>
      </c>
      <c r="D9" s="1">
        <v>250</v>
      </c>
      <c r="E9" s="1">
        <v>0</v>
      </c>
      <c r="F9" s="1">
        <v>0</v>
      </c>
      <c r="G9" s="1">
        <v>-1</v>
      </c>
      <c r="H9" s="1">
        <v>0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T9" s="1" t="s">
        <v>28</v>
      </c>
      <c r="U9" s="1">
        <f>SUMPRODUCT(--(I3:I23=1),D3:D23,I3:I23)</f>
        <v>549.99999999999989</v>
      </c>
      <c r="V9" s="1">
        <f>-1*SUMPRODUCT(--(I3:I23=-1),D3:D23,I3:I23)</f>
        <v>550</v>
      </c>
    </row>
    <row r="10" spans="2:22" x14ac:dyDescent="0.3">
      <c r="B10" s="1" t="s">
        <v>10</v>
      </c>
      <c r="C10" s="1">
        <v>14</v>
      </c>
      <c r="D10" s="1">
        <v>0</v>
      </c>
      <c r="E10" s="1">
        <v>0</v>
      </c>
      <c r="F10" s="1">
        <v>0</v>
      </c>
      <c r="G10" s="1">
        <v>0</v>
      </c>
      <c r="H10" s="1">
        <v>-1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T10" s="1" t="s">
        <v>29</v>
      </c>
      <c r="U10" s="1">
        <f>SUMPRODUCT(--(J3:J23=1),D3:D23,J3:J23)</f>
        <v>49.99999963016645</v>
      </c>
      <c r="V10" s="1">
        <f>-1*SUMPRODUCT(--(J3:J23=-1),D3:D23,J3:J23)</f>
        <v>49.999999630166442</v>
      </c>
    </row>
    <row r="11" spans="2:22" x14ac:dyDescent="0.3">
      <c r="B11" s="1" t="s">
        <v>11</v>
      </c>
      <c r="C11" s="1">
        <v>8</v>
      </c>
      <c r="D11" s="1">
        <v>150</v>
      </c>
      <c r="E11" s="1">
        <v>0</v>
      </c>
      <c r="F11" s="1">
        <v>0</v>
      </c>
      <c r="G11" s="1">
        <v>0</v>
      </c>
      <c r="H11" s="1">
        <v>-1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T11" s="1" t="s">
        <v>30</v>
      </c>
      <c r="U11" s="1">
        <f>SUMPRODUCT(--(K3:K23=1),D3:D23,K3:K23)</f>
        <v>400</v>
      </c>
      <c r="V11" s="1">
        <f>-1*SUMPRODUCT(--(K3:K23=-1),D3:D23,K3:K23)</f>
        <v>400</v>
      </c>
    </row>
    <row r="12" spans="2:22" x14ac:dyDescent="0.3">
      <c r="B12" s="1" t="s">
        <v>12</v>
      </c>
      <c r="C12" s="1">
        <v>5</v>
      </c>
      <c r="D12" s="1">
        <v>100</v>
      </c>
      <c r="E12" s="1">
        <v>0</v>
      </c>
      <c r="F12" s="1">
        <v>0</v>
      </c>
      <c r="G12" s="1">
        <v>0</v>
      </c>
      <c r="H12" s="1">
        <v>0</v>
      </c>
      <c r="I12" s="1">
        <v>-1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2:22" x14ac:dyDescent="0.3">
      <c r="B13" s="1" t="s">
        <v>13</v>
      </c>
      <c r="C13" s="1">
        <v>6</v>
      </c>
      <c r="D13" s="1">
        <v>150</v>
      </c>
      <c r="E13" s="1">
        <v>0</v>
      </c>
      <c r="F13" s="1">
        <v>0</v>
      </c>
      <c r="G13" s="1">
        <v>0</v>
      </c>
      <c r="H13" s="1">
        <v>0</v>
      </c>
      <c r="I13" s="1">
        <v>-1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T13" s="2" t="s">
        <v>38</v>
      </c>
      <c r="U13" s="2" t="s">
        <v>43</v>
      </c>
      <c r="V13" s="2" t="s">
        <v>44</v>
      </c>
    </row>
    <row r="14" spans="2:22" x14ac:dyDescent="0.3">
      <c r="B14" s="1" t="s">
        <v>14</v>
      </c>
      <c r="C14" s="1">
        <v>7</v>
      </c>
      <c r="D14" s="1">
        <v>100</v>
      </c>
      <c r="E14" s="1">
        <v>0</v>
      </c>
      <c r="F14" s="1">
        <v>0</v>
      </c>
      <c r="G14" s="1">
        <v>0</v>
      </c>
      <c r="H14" s="1">
        <v>0</v>
      </c>
      <c r="I14" s="1">
        <v>-1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T14" s="1" t="s">
        <v>31</v>
      </c>
      <c r="U14" s="1">
        <v>100</v>
      </c>
      <c r="V14" s="1">
        <f>SUMPRODUCT(D3:D23,L3:L23)</f>
        <v>100</v>
      </c>
    </row>
    <row r="15" spans="2:22" x14ac:dyDescent="0.3">
      <c r="B15" s="1" t="s">
        <v>15</v>
      </c>
      <c r="C15" s="1">
        <v>10</v>
      </c>
      <c r="D15" s="1">
        <v>200</v>
      </c>
      <c r="E15" s="1">
        <v>0</v>
      </c>
      <c r="F15" s="1">
        <v>0</v>
      </c>
      <c r="G15" s="1">
        <v>0</v>
      </c>
      <c r="H15" s="1">
        <v>0</v>
      </c>
      <c r="I15" s="1">
        <v>-1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T15" s="1" t="s">
        <v>32</v>
      </c>
      <c r="U15" s="1">
        <v>150</v>
      </c>
      <c r="V15" s="1">
        <f>SUMPRODUCT(D3:D23,M3:M23)</f>
        <v>150</v>
      </c>
    </row>
    <row r="16" spans="2:22" x14ac:dyDescent="0.3">
      <c r="B16" s="1" t="s">
        <v>16</v>
      </c>
      <c r="C16" s="1">
        <v>12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-1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T16" s="1" t="s">
        <v>33</v>
      </c>
      <c r="U16" s="1">
        <v>100</v>
      </c>
      <c r="V16" s="1">
        <f>SUMPRODUCT(D3:D23,N3:N23)</f>
        <v>100</v>
      </c>
    </row>
    <row r="17" spans="2:22" x14ac:dyDescent="0.3">
      <c r="B17" s="1" t="s">
        <v>17</v>
      </c>
      <c r="C17" s="1">
        <v>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-1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0</v>
      </c>
      <c r="Q17" s="1">
        <v>0</v>
      </c>
      <c r="R17" s="1">
        <v>0</v>
      </c>
      <c r="T17" s="1" t="s">
        <v>34</v>
      </c>
      <c r="U17" s="1">
        <v>200</v>
      </c>
      <c r="V17" s="1">
        <f>SUMPRODUCT(D3:D23,O3:O23)</f>
        <v>200</v>
      </c>
    </row>
    <row r="18" spans="2:22" x14ac:dyDescent="0.3">
      <c r="B18" s="1" t="s">
        <v>18</v>
      </c>
      <c r="C18" s="1">
        <v>10</v>
      </c>
      <c r="D18" s="1">
        <v>49.999999630166442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-1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T18" s="1" t="s">
        <v>35</v>
      </c>
      <c r="U18" s="1">
        <v>200</v>
      </c>
      <c r="V18" s="1">
        <f>SUMPRODUCT(D3:D23,P3:P23)</f>
        <v>200</v>
      </c>
    </row>
    <row r="19" spans="2:22" x14ac:dyDescent="0.3">
      <c r="B19" s="1" t="s">
        <v>19</v>
      </c>
      <c r="C19" s="1">
        <v>14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-1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</v>
      </c>
      <c r="R19" s="1">
        <v>0</v>
      </c>
      <c r="T19" s="1" t="s">
        <v>36</v>
      </c>
      <c r="U19" s="1">
        <v>150</v>
      </c>
      <c r="V19" s="1">
        <f>SUMPRODUCT(D3:D23,Q3:Q23)</f>
        <v>150</v>
      </c>
    </row>
    <row r="20" spans="2:22" x14ac:dyDescent="0.3">
      <c r="B20" s="1" t="s">
        <v>20</v>
      </c>
      <c r="C20" s="1">
        <v>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-1</v>
      </c>
      <c r="L20" s="1">
        <v>0</v>
      </c>
      <c r="M20" s="1">
        <v>0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T20" s="1" t="s">
        <v>37</v>
      </c>
      <c r="U20" s="1">
        <v>100</v>
      </c>
      <c r="V20" s="1">
        <f>SUMPRODUCT(D3:D23,R3:R23)</f>
        <v>99.999999630166442</v>
      </c>
    </row>
    <row r="21" spans="2:22" x14ac:dyDescent="0.3">
      <c r="B21" s="1" t="s">
        <v>21</v>
      </c>
      <c r="C21" s="1">
        <v>12</v>
      </c>
      <c r="D21" s="1">
        <v>150.00000036983357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-1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</row>
    <row r="22" spans="2:22" x14ac:dyDescent="0.3">
      <c r="B22" s="1" t="s">
        <v>22</v>
      </c>
      <c r="C22" s="1">
        <v>12</v>
      </c>
      <c r="D22" s="1">
        <v>150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-1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</v>
      </c>
      <c r="R22" s="1">
        <v>0</v>
      </c>
      <c r="T22" s="2" t="s">
        <v>45</v>
      </c>
      <c r="U22" s="1">
        <f>SUMPRODUCT(D3:D23,C3:C23)</f>
        <v>18549.999995583999</v>
      </c>
    </row>
    <row r="23" spans="2:22" x14ac:dyDescent="0.3">
      <c r="B23" s="1" t="s">
        <v>23</v>
      </c>
      <c r="C23" s="1">
        <v>6</v>
      </c>
      <c r="D23" s="1">
        <v>99.999999630166442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-1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53E73DFE-3332-45A7-8DB1-1C150AEA59EF}">
          <xm:f>Sheet2!1:1048576</xm:f>
        </x15:webExtension>
        <x15:webExtension appRef="{CC4ADA79-4F63-498F-BA4A-ECB16CBF80FF}">
          <xm:f>Sheet2!XFD1048550:XFD1048575</xm:f>
        </x15:webExtension>
        <x15:webExtension appRef="{F707370F-188B-4D36-BD62-A40B21488D58}">
          <xm:f>Sheet2!$D$3:$D$23</xm:f>
        </x15:webExtension>
        <x15:webExtension appRef="{8CE95EAE-E519-4C03-87F6-D7488FBFF804}">
          <xm:f>Sheet2!$U$22</xm:f>
        </x15:webExtension>
        <x15:webExtension appRef="{24206EF6-3D3C-46A8-A04B-E697CEABF5B0}">
          <xm:f>Sheet2!$D$3:$D$23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Halim</dc:creator>
  <cp:lastModifiedBy>Ivan Halim</cp:lastModifiedBy>
  <dcterms:created xsi:type="dcterms:W3CDTF">2019-05-16T10:53:29Z</dcterms:created>
  <dcterms:modified xsi:type="dcterms:W3CDTF">2019-05-20T07:09:48Z</dcterms:modified>
</cp:coreProperties>
</file>