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2 семестр\Физика\Расчетка\18(схема а)\"/>
    </mc:Choice>
  </mc:AlternateContent>
  <bookViews>
    <workbookView xWindow="0" yWindow="0" windowWidth="10965" windowHeight="4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2" i="1"/>
  <c r="K11" i="1"/>
  <c r="K10" i="1"/>
  <c r="K8" i="1"/>
  <c r="K7" i="1"/>
  <c r="K6" i="1"/>
  <c r="K5" i="1"/>
  <c r="K4" i="1"/>
  <c r="K14" i="1"/>
  <c r="K15" i="1"/>
  <c r="K16" i="1"/>
  <c r="K17" i="1"/>
  <c r="K18" i="1"/>
  <c r="K19" i="1"/>
  <c r="K20" i="1"/>
  <c r="K21" i="1"/>
  <c r="K22" i="1"/>
  <c r="K23" i="1"/>
  <c r="K13" i="1"/>
  <c r="I14" i="1"/>
  <c r="I15" i="1"/>
  <c r="I16" i="1"/>
  <c r="I17" i="1"/>
  <c r="I18" i="1"/>
  <c r="I19" i="1"/>
  <c r="I20" i="1"/>
  <c r="I21" i="1"/>
  <c r="I22" i="1"/>
  <c r="I23" i="1"/>
  <c r="I13" i="1"/>
  <c r="I9" i="1"/>
  <c r="I10" i="1"/>
  <c r="I11" i="1"/>
  <c r="I12" i="1"/>
  <c r="I8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6" i="1"/>
  <c r="C7" i="1"/>
  <c r="C4" i="1"/>
  <c r="L5" i="1"/>
  <c r="L6" i="1"/>
  <c r="L7" i="1"/>
  <c r="L8" i="1"/>
  <c r="L9" i="1"/>
  <c r="L10" i="1"/>
  <c r="L11" i="1"/>
  <c r="L12" i="1"/>
  <c r="L13" i="1"/>
  <c r="L4" i="1"/>
  <c r="N5" i="1"/>
  <c r="C9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0" i="1"/>
  <c r="B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F4" i="1"/>
  <c r="F5" i="1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E4" i="1"/>
  <c r="D4" i="1"/>
  <c r="I4" i="1" s="1"/>
  <c r="D5" i="1" l="1"/>
  <c r="B5" i="1"/>
  <c r="F6" i="1"/>
  <c r="B4" i="1"/>
  <c r="D2" i="1"/>
  <c r="I5" i="1" l="1"/>
  <c r="D6" i="1"/>
  <c r="F7" i="1"/>
  <c r="D7" i="1" l="1"/>
  <c r="I6" i="1"/>
  <c r="B6" i="1"/>
  <c r="B7" i="1"/>
  <c r="F8" i="1"/>
  <c r="I7" i="1" l="1"/>
  <c r="D8" i="1"/>
  <c r="F9" i="1"/>
  <c r="D9" i="1" l="1"/>
  <c r="F10" i="1"/>
  <c r="D10" i="1" l="1"/>
  <c r="F11" i="1"/>
  <c r="D11" i="1" l="1"/>
  <c r="F12" i="1"/>
  <c r="D12" i="1" l="1"/>
  <c r="F13" i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F14" i="1"/>
  <c r="F15" i="1" l="1"/>
  <c r="F16" i="1" l="1"/>
  <c r="F17" i="1" l="1"/>
  <c r="F18" i="1" l="1"/>
  <c r="F19" i="1" l="1"/>
  <c r="F20" i="1" l="1"/>
  <c r="F21" i="1" l="1"/>
  <c r="F22" i="1" l="1"/>
  <c r="F23" i="1" l="1"/>
</calcChain>
</file>

<file path=xl/sharedStrings.xml><?xml version="1.0" encoding="utf-8"?>
<sst xmlns="http://schemas.openxmlformats.org/spreadsheetml/2006/main" count="16" uniqueCount="11">
  <si>
    <t>r</t>
  </si>
  <si>
    <t>P0</t>
  </si>
  <si>
    <t>R</t>
  </si>
  <si>
    <t>E</t>
  </si>
  <si>
    <t>E0</t>
  </si>
  <si>
    <t>ф</t>
  </si>
  <si>
    <t>Р0</t>
  </si>
  <si>
    <t>R2</t>
  </si>
  <si>
    <t>R1</t>
  </si>
  <si>
    <t>g</t>
  </si>
  <si>
    <t>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</si>
</sst>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8937007874016"/>
          <c:y val="2.5428331875182269E-2"/>
          <c:w val="0.86039129483814525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0.11299435028248592</c:v>
                </c:pt>
                <c:pt idx="1">
                  <c:v>0.90395480225988734</c:v>
                </c:pt>
                <c:pt idx="2">
                  <c:v>3.050847457627119</c:v>
                </c:pt>
                <c:pt idx="3">
                  <c:v>7.2316384180790987</c:v>
                </c:pt>
                <c:pt idx="4">
                  <c:v>14.124293785310739</c:v>
                </c:pt>
                <c:pt idx="5">
                  <c:v>24.406779661016952</c:v>
                </c:pt>
                <c:pt idx="6">
                  <c:v>38.757062146892672</c:v>
                </c:pt>
                <c:pt idx="7">
                  <c:v>57.853107344632789</c:v>
                </c:pt>
                <c:pt idx="8">
                  <c:v>82.372881355932208</c:v>
                </c:pt>
                <c:pt idx="9">
                  <c:v>169.49152542372886</c:v>
                </c:pt>
                <c:pt idx="10">
                  <c:v>140.07564084605693</c:v>
                </c:pt>
                <c:pt idx="11">
                  <c:v>117.70244821092285</c:v>
                </c:pt>
                <c:pt idx="12">
                  <c:v>100.29084344599342</c:v>
                </c:pt>
                <c:pt idx="13">
                  <c:v>86.475268073331037</c:v>
                </c:pt>
                <c:pt idx="14">
                  <c:v>75.329566854990617</c:v>
                </c:pt>
                <c:pt idx="15">
                  <c:v>66.207627118644098</c:v>
                </c:pt>
                <c:pt idx="16">
                  <c:v>58.647586651809306</c:v>
                </c:pt>
                <c:pt idx="17">
                  <c:v>52.312199204854601</c:v>
                </c:pt>
                <c:pt idx="18">
                  <c:v>46.950561059204674</c:v>
                </c:pt>
                <c:pt idx="19">
                  <c:v>42.372881355932215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08792"/>
        <c:axId val="274207224"/>
      </c:scatterChart>
      <c:valAx>
        <c:axId val="27420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207224"/>
        <c:crosses val="autoZero"/>
        <c:crossBetween val="midCat"/>
      </c:valAx>
      <c:valAx>
        <c:axId val="2742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20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8937007874016"/>
          <c:y val="2.5428331875182269E-2"/>
          <c:w val="0.86039129483814525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Sheet1!$K$4:$K$23</c:f>
              <c:numCache>
                <c:formatCode>General</c:formatCode>
                <c:ptCount val="20"/>
                <c:pt idx="0">
                  <c:v>19.773728813559327</c:v>
                </c:pt>
                <c:pt idx="1">
                  <c:v>19.769491525423735</c:v>
                </c:pt>
                <c:pt idx="2">
                  <c:v>19.751129943502832</c:v>
                </c:pt>
                <c:pt idx="3">
                  <c:v>19.701694915254244</c:v>
                </c:pt>
                <c:pt idx="4">
                  <c:v>19.597457627118651</c:v>
                </c:pt>
                <c:pt idx="5">
                  <c:v>19.40790960451978</c:v>
                </c:pt>
                <c:pt idx="6">
                  <c:v>19.095762711864413</c:v>
                </c:pt>
                <c:pt idx="7">
                  <c:v>18.616949152542379</c:v>
                </c:pt>
                <c:pt idx="8">
                  <c:v>17.920621468926559</c:v>
                </c:pt>
                <c:pt idx="9">
                  <c:v>16.949152542372886</c:v>
                </c:pt>
                <c:pt idx="10">
                  <c:v>15.408320493066261</c:v>
                </c:pt>
                <c:pt idx="11">
                  <c:v>14.124293785310742</c:v>
                </c:pt>
                <c:pt idx="12">
                  <c:v>13.037809647979143</c:v>
                </c:pt>
                <c:pt idx="13">
                  <c:v>12.106537530266348</c:v>
                </c:pt>
                <c:pt idx="14">
                  <c:v>11.299435028248594</c:v>
                </c:pt>
                <c:pt idx="15">
                  <c:v>10.593220338983055</c:v>
                </c:pt>
                <c:pt idx="16">
                  <c:v>9.9700897308075813</c:v>
                </c:pt>
                <c:pt idx="17">
                  <c:v>9.4161958568738271</c:v>
                </c:pt>
                <c:pt idx="18">
                  <c:v>8.9206066012488883</c:v>
                </c:pt>
                <c:pt idx="19">
                  <c:v>8.474576271186443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76416"/>
        <c:axId val="274774848"/>
      </c:scatterChart>
      <c:valAx>
        <c:axId val="2747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74848"/>
        <c:crosses val="autoZero"/>
        <c:crossBetween val="midCat"/>
      </c:valAx>
      <c:valAx>
        <c:axId val="274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107420</xdr:colOff>
      <xdr:row>24</xdr:row>
      <xdr:rowOff>13759</xdr:rowOff>
    </xdr:from>
    <xdr:to>
      <xdr:col>8</xdr:col>
      <xdr:colOff>109537</xdr:colOff>
      <xdr:row>38</xdr:row>
      <xdr:rowOff>89959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275166</xdr:colOff>
      <xdr:row>24</xdr:row>
      <xdr:rowOff>42333</xdr:rowOff>
    </xdr:from>
    <xdr:to>
      <xdr:col>15</xdr:col>
      <xdr:colOff>499533</xdr:colOff>
      <xdr:row>38</xdr:row>
      <xdr:rowOff>118533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2" zoomScale="90" zoomScaleNormal="90" workbookViewId="0">
      <selection activeCell="I17" sqref="I17"/>
    </sheetView>
  </sheetViews>
  <sheetFormatPr defaultRowHeight="15" x14ac:dyDescent="0.25"/>
  <cols>
    <col min="1" max="1" width="11" bestFit="1" customWidth="1"/>
    <col min="2" max="2" width="12" bestFit="1" customWidth="1"/>
    <col min="4" max="4" width="11" bestFit="1" customWidth="1"/>
    <col min="10" max="10" width="13.28515625" bestFit="1" customWidth="1"/>
    <col min="14" max="14" width="6.28515625" customWidth="1"/>
  </cols>
  <sheetData>
    <row r="1" spans="1:14" x14ac:dyDescent="0.25">
      <c r="A1" t="s">
        <v>1</v>
      </c>
      <c r="B1">
        <f>50*10^-9</f>
        <v>5.0000000000000004E-8</v>
      </c>
      <c r="C1" t="s">
        <v>3</v>
      </c>
      <c r="D1">
        <v>1</v>
      </c>
    </row>
    <row r="2" spans="1:14" x14ac:dyDescent="0.25">
      <c r="A2" t="s">
        <v>2</v>
      </c>
      <c r="B2">
        <v>0.05</v>
      </c>
      <c r="C2" t="s">
        <v>4</v>
      </c>
      <c r="D2">
        <f>8.85*10^-12</f>
        <v>8.8499999999999988E-12</v>
      </c>
    </row>
    <row r="3" spans="1:14" x14ac:dyDescent="0.25">
      <c r="A3" t="s">
        <v>0</v>
      </c>
      <c r="B3" t="s">
        <v>3</v>
      </c>
      <c r="C3" t="s">
        <v>5</v>
      </c>
      <c r="D3" t="s">
        <v>6</v>
      </c>
      <c r="E3" t="s">
        <v>4</v>
      </c>
      <c r="F3" t="s">
        <v>8</v>
      </c>
      <c r="G3" t="s">
        <v>7</v>
      </c>
      <c r="H3" t="s">
        <v>0</v>
      </c>
      <c r="I3" t="s">
        <v>3</v>
      </c>
      <c r="J3" t="s">
        <v>9</v>
      </c>
      <c r="K3" t="s">
        <v>5</v>
      </c>
      <c r="L3" t="s">
        <v>10</v>
      </c>
    </row>
    <row r="4" spans="1:14" x14ac:dyDescent="0.25">
      <c r="A4">
        <v>0.01</v>
      </c>
      <c r="B4">
        <f>A4^3*D4/(5*F4*F4*E4)</f>
        <v>0.45197740112994367</v>
      </c>
      <c r="C4">
        <f>D4*((F4^4-A4^4)/(20*G4*E4))</f>
        <v>1.762711864406781E-2</v>
      </c>
      <c r="D4">
        <f>B1</f>
        <v>5.0000000000000004E-8</v>
      </c>
      <c r="E4">
        <f>D2</f>
        <v>8.8499999999999988E-12</v>
      </c>
      <c r="F4">
        <f>B2</f>
        <v>0.05</v>
      </c>
      <c r="G4">
        <v>0.1</v>
      </c>
      <c r="H4">
        <v>0.01</v>
      </c>
      <c r="I4">
        <f>H4^3*D4/(5*G4*G4*E4)</f>
        <v>0.11299435028248592</v>
      </c>
      <c r="J4">
        <f>2*10^-9</f>
        <v>2.0000000000000001E-9</v>
      </c>
      <c r="K4">
        <f>D4*(G4^4-A4^4)/(20*G4^2*E4)+K13</f>
        <v>19.773728813559327</v>
      </c>
      <c r="L4">
        <f>10^9*D4*(A4/G4)^2</f>
        <v>0.5</v>
      </c>
    </row>
    <row r="5" spans="1:14" x14ac:dyDescent="0.25">
      <c r="A5">
        <v>0.02</v>
      </c>
      <c r="B5">
        <f t="shared" ref="B5:B7" si="0">A5^3*D5/(5*F5*F5*E5)</f>
        <v>3.6158192090395493</v>
      </c>
      <c r="C5">
        <f t="shared" ref="C5:C7" si="1">D5*((F5^4-A5^4)/(20*G5*E5))</f>
        <v>1.7203389830508488E-2</v>
      </c>
      <c r="D5">
        <f t="shared" ref="D5:F6" si="2">D4</f>
        <v>5.0000000000000004E-8</v>
      </c>
      <c r="E5">
        <f t="shared" si="2"/>
        <v>8.8499999999999988E-12</v>
      </c>
      <c r="F5">
        <f t="shared" si="2"/>
        <v>0.05</v>
      </c>
      <c r="G5">
        <v>0.1</v>
      </c>
      <c r="H5">
        <v>0.02</v>
      </c>
      <c r="I5">
        <f t="shared" ref="I5:I12" si="3">H5^3*D5/(5*G5*G5*E5)</f>
        <v>0.90395480225988734</v>
      </c>
      <c r="J5">
        <f t="shared" ref="J5:J23" si="4">2*10^-9</f>
        <v>2.0000000000000001E-9</v>
      </c>
      <c r="K5">
        <f>D5*(G5^4-A5^4)/(20*G5^2*E5)+K13</f>
        <v>19.769491525423735</v>
      </c>
      <c r="L5">
        <f t="shared" ref="L5:L13" si="5">10^9*D5*(A5/G5)^2</f>
        <v>2</v>
      </c>
      <c r="N5">
        <f>50*10^-9/(0.01)^2</f>
        <v>5.0000000000000001E-4</v>
      </c>
    </row>
    <row r="6" spans="1:14" x14ac:dyDescent="0.25">
      <c r="A6">
        <v>0.03</v>
      </c>
      <c r="B6">
        <f t="shared" si="0"/>
        <v>12.203389830508476</v>
      </c>
      <c r="C6">
        <f t="shared" si="1"/>
        <v>1.536723163841809E-2</v>
      </c>
      <c r="D6">
        <f t="shared" si="2"/>
        <v>5.0000000000000004E-8</v>
      </c>
      <c r="E6">
        <f t="shared" si="2"/>
        <v>8.8499999999999988E-12</v>
      </c>
      <c r="F6">
        <f t="shared" si="2"/>
        <v>0.05</v>
      </c>
      <c r="G6">
        <v>0.1</v>
      </c>
      <c r="H6">
        <v>0.03</v>
      </c>
      <c r="I6">
        <f t="shared" si="3"/>
        <v>3.050847457627119</v>
      </c>
      <c r="J6">
        <f t="shared" si="4"/>
        <v>2.0000000000000001E-9</v>
      </c>
      <c r="K6">
        <f>D6*(G6^4-A6^4)/(20*G6^2*E6)+K13</f>
        <v>19.751129943502832</v>
      </c>
      <c r="L6">
        <f t="shared" si="5"/>
        <v>4.5000000000000009</v>
      </c>
    </row>
    <row r="7" spans="1:14" x14ac:dyDescent="0.25">
      <c r="A7">
        <v>0.04</v>
      </c>
      <c r="B7">
        <f t="shared" si="0"/>
        <v>28.926553672316395</v>
      </c>
      <c r="C7">
        <f t="shared" si="1"/>
        <v>1.0423728813559331E-2</v>
      </c>
      <c r="D7">
        <f t="shared" ref="D7:D13" si="6">D6</f>
        <v>5.0000000000000004E-8</v>
      </c>
      <c r="E7">
        <f t="shared" ref="E7:E23" si="7">E6</f>
        <v>8.8499999999999988E-12</v>
      </c>
      <c r="F7">
        <f t="shared" ref="F7:F23" si="8">F6</f>
        <v>0.05</v>
      </c>
      <c r="G7">
        <v>0.1</v>
      </c>
      <c r="H7">
        <v>0.04</v>
      </c>
      <c r="I7">
        <f t="shared" si="3"/>
        <v>7.2316384180790987</v>
      </c>
      <c r="J7">
        <f t="shared" si="4"/>
        <v>2.0000000000000001E-9</v>
      </c>
      <c r="K7">
        <f>D7*(G7^4-A7^4)/(20*G7^2*E7)+K13</f>
        <v>19.701694915254244</v>
      </c>
      <c r="L7">
        <f t="shared" si="5"/>
        <v>8</v>
      </c>
    </row>
    <row r="8" spans="1:14" x14ac:dyDescent="0.25">
      <c r="A8">
        <v>0.05</v>
      </c>
      <c r="B8">
        <f t="shared" ref="B8:B9" si="9">(D8*F8^3)/(5*E8*A8*A8)+J8/E8</f>
        <v>282.48587570621476</v>
      </c>
      <c r="D8">
        <f t="shared" si="6"/>
        <v>5.0000000000000004E-8</v>
      </c>
      <c r="E8">
        <f t="shared" si="7"/>
        <v>8.8499999999999988E-12</v>
      </c>
      <c r="F8">
        <f t="shared" si="8"/>
        <v>0.05</v>
      </c>
      <c r="G8">
        <v>0.1</v>
      </c>
      <c r="H8">
        <v>0.05</v>
      </c>
      <c r="I8">
        <f t="shared" si="3"/>
        <v>14.124293785310739</v>
      </c>
      <c r="J8">
        <f t="shared" si="4"/>
        <v>2.0000000000000001E-9</v>
      </c>
      <c r="K8">
        <f>D8*(G8^4-A8^4)/(20*G8^2*E8)+K13</f>
        <v>19.597457627118651</v>
      </c>
      <c r="L8">
        <f t="shared" si="5"/>
        <v>12.500000000000002</v>
      </c>
    </row>
    <row r="9" spans="1:14" x14ac:dyDescent="0.25">
      <c r="A9">
        <v>0.06</v>
      </c>
      <c r="B9">
        <f t="shared" si="9"/>
        <v>265.22284996861276</v>
      </c>
      <c r="C9">
        <f>J9*(A9-F9)/E9-D9*F9^2/(5*E9*(A9-F9))</f>
        <v>-280.22598870056521</v>
      </c>
      <c r="D9">
        <f t="shared" si="6"/>
        <v>5.0000000000000004E-8</v>
      </c>
      <c r="E9">
        <f t="shared" si="7"/>
        <v>8.8499999999999988E-12</v>
      </c>
      <c r="F9">
        <f t="shared" si="8"/>
        <v>0.05</v>
      </c>
      <c r="G9">
        <v>0.1</v>
      </c>
      <c r="H9">
        <v>0.06</v>
      </c>
      <c r="I9">
        <f t="shared" si="3"/>
        <v>24.406779661016952</v>
      </c>
      <c r="J9">
        <f t="shared" si="4"/>
        <v>2.0000000000000001E-9</v>
      </c>
      <c r="K9">
        <f>D9*(G9^4-A9^4)/(20*G9^2*E9)+K13</f>
        <v>19.40790960451978</v>
      </c>
      <c r="L9">
        <f t="shared" si="5"/>
        <v>18.000000000000004</v>
      </c>
    </row>
    <row r="10" spans="1:14" x14ac:dyDescent="0.25">
      <c r="A10">
        <v>7.0000000000000007E-2</v>
      </c>
      <c r="B10">
        <f>(D10*F10^3)/(5*E10*A10*A10)+J10/E10</f>
        <v>254.81378992274881</v>
      </c>
      <c r="C10">
        <f t="shared" ref="C10:C23" si="10">J10*(A10-F10)/E10-D10*F10^2/(5*E10*(A10-F10))</f>
        <v>-136.72316384180795</v>
      </c>
      <c r="D10">
        <f t="shared" si="6"/>
        <v>5.0000000000000004E-8</v>
      </c>
      <c r="E10">
        <f t="shared" si="7"/>
        <v>8.8499999999999988E-12</v>
      </c>
      <c r="F10">
        <f t="shared" si="8"/>
        <v>0.05</v>
      </c>
      <c r="G10">
        <v>0.1</v>
      </c>
      <c r="H10">
        <v>7.0000000000000007E-2</v>
      </c>
      <c r="I10">
        <f t="shared" si="3"/>
        <v>38.757062146892672</v>
      </c>
      <c r="J10">
        <f t="shared" si="4"/>
        <v>2.0000000000000001E-9</v>
      </c>
      <c r="K10">
        <f>D10*(G10^4-A10^4)/(20*G10^2*E10)+K13</f>
        <v>19.095762711864413</v>
      </c>
      <c r="L10">
        <f t="shared" si="5"/>
        <v>24.500000000000007</v>
      </c>
    </row>
    <row r="11" spans="1:14" x14ac:dyDescent="0.25">
      <c r="A11">
        <v>0.08</v>
      </c>
      <c r="B11">
        <f t="shared" ref="B11:B23" si="11">(D11*F11^3)/(5*E11*A11*A11)+J11/E11</f>
        <v>248.05790960451981</v>
      </c>
      <c r="C11">
        <f t="shared" si="10"/>
        <v>-87.382297551789122</v>
      </c>
      <c r="D11">
        <f t="shared" si="6"/>
        <v>5.0000000000000004E-8</v>
      </c>
      <c r="E11">
        <f t="shared" si="7"/>
        <v>8.8499999999999988E-12</v>
      </c>
      <c r="F11">
        <f t="shared" si="8"/>
        <v>0.05</v>
      </c>
      <c r="G11">
        <v>0.1</v>
      </c>
      <c r="H11">
        <v>0.08</v>
      </c>
      <c r="I11">
        <f t="shared" si="3"/>
        <v>57.853107344632789</v>
      </c>
      <c r="J11">
        <f t="shared" si="4"/>
        <v>2.0000000000000001E-9</v>
      </c>
      <c r="K11">
        <f>D11*(G11^4-A11^4)/(20*G11^2*E11)+K13</f>
        <v>18.616949152542379</v>
      </c>
      <c r="L11">
        <f t="shared" si="5"/>
        <v>32</v>
      </c>
    </row>
    <row r="12" spans="1:14" x14ac:dyDescent="0.25">
      <c r="A12">
        <v>0.09</v>
      </c>
      <c r="B12">
        <f t="shared" si="11"/>
        <v>243.42610029992332</v>
      </c>
      <c r="C12">
        <f t="shared" si="10"/>
        <v>-61.581920903954831</v>
      </c>
      <c r="D12">
        <f t="shared" si="6"/>
        <v>5.0000000000000004E-8</v>
      </c>
      <c r="E12">
        <f t="shared" si="7"/>
        <v>8.8499999999999988E-12</v>
      </c>
      <c r="F12">
        <f t="shared" si="8"/>
        <v>0.05</v>
      </c>
      <c r="G12">
        <v>0.1</v>
      </c>
      <c r="H12">
        <v>0.09</v>
      </c>
      <c r="I12">
        <f t="shared" si="3"/>
        <v>82.372881355932208</v>
      </c>
      <c r="J12">
        <f t="shared" si="4"/>
        <v>2.0000000000000001E-9</v>
      </c>
      <c r="K12">
        <f>D12*(G12^4-A12^4)/(20*G12^2*E12)+K13</f>
        <v>17.920621468926559</v>
      </c>
      <c r="L12">
        <f t="shared" si="5"/>
        <v>40.5</v>
      </c>
    </row>
    <row r="13" spans="1:14" x14ac:dyDescent="0.25">
      <c r="A13">
        <v>0.1</v>
      </c>
      <c r="B13">
        <f t="shared" si="11"/>
        <v>240.11299435028252</v>
      </c>
      <c r="C13">
        <f t="shared" si="10"/>
        <v>-45.197740112994353</v>
      </c>
      <c r="D13">
        <f t="shared" si="6"/>
        <v>5.0000000000000004E-8</v>
      </c>
      <c r="E13">
        <f t="shared" si="7"/>
        <v>8.8499999999999988E-12</v>
      </c>
      <c r="F13">
        <f t="shared" si="8"/>
        <v>0.05</v>
      </c>
      <c r="G13">
        <v>0.1</v>
      </c>
      <c r="H13">
        <v>0.1</v>
      </c>
      <c r="I13">
        <f>(4*D13*G13^3+5*J13*G13^2)/(20*E13*A13*A13)</f>
        <v>169.49152542372886</v>
      </c>
      <c r="J13">
        <f t="shared" si="4"/>
        <v>2.0000000000000001E-9</v>
      </c>
      <c r="K13">
        <f>(4*D13*G13^3+5*J13*G13^2)/(20*E13*A13)</f>
        <v>16.949152542372886</v>
      </c>
      <c r="L13">
        <f t="shared" si="5"/>
        <v>50.000000000000007</v>
      </c>
    </row>
    <row r="14" spans="1:14" x14ac:dyDescent="0.25">
      <c r="A14">
        <v>0.11</v>
      </c>
      <c r="B14">
        <f t="shared" si="11"/>
        <v>237.66167063547653</v>
      </c>
      <c r="C14">
        <f t="shared" si="10"/>
        <v>-33.521657250470831</v>
      </c>
      <c r="D14">
        <f>D13</f>
        <v>5.0000000000000004E-8</v>
      </c>
      <c r="E14">
        <f t="shared" si="7"/>
        <v>8.8499999999999988E-12</v>
      </c>
      <c r="F14">
        <f t="shared" si="8"/>
        <v>0.05</v>
      </c>
      <c r="G14">
        <v>0.1</v>
      </c>
      <c r="H14">
        <v>0.11</v>
      </c>
      <c r="I14">
        <f t="shared" ref="I14:I23" si="12">(4*D14*G14^3+5*J14*G14^2)/(20*E14*A14*A14)</f>
        <v>140.07564084605693</v>
      </c>
      <c r="J14">
        <f t="shared" si="4"/>
        <v>2.0000000000000001E-9</v>
      </c>
      <c r="K14">
        <f t="shared" ref="K14:K23" si="13">(4*D14*G14^3+5*J14*G14^2)/(20*E14*A14)</f>
        <v>15.408320493066261</v>
      </c>
    </row>
    <row r="15" spans="1:14" x14ac:dyDescent="0.25">
      <c r="A15">
        <v>0.12</v>
      </c>
      <c r="B15">
        <f t="shared" si="11"/>
        <v>235.79723791588202</v>
      </c>
      <c r="C15">
        <f t="shared" si="10"/>
        <v>-24.535916061339812</v>
      </c>
      <c r="D15">
        <f>D14</f>
        <v>5.0000000000000004E-8</v>
      </c>
      <c r="E15">
        <f t="shared" si="7"/>
        <v>8.8499999999999988E-12</v>
      </c>
      <c r="F15">
        <f t="shared" si="8"/>
        <v>0.05</v>
      </c>
      <c r="G15">
        <v>0.1</v>
      </c>
      <c r="H15">
        <v>0.12</v>
      </c>
      <c r="I15">
        <f t="shared" si="12"/>
        <v>117.70244821092285</v>
      </c>
      <c r="J15">
        <f t="shared" si="4"/>
        <v>2.0000000000000001E-9</v>
      </c>
      <c r="K15">
        <f t="shared" si="13"/>
        <v>14.124293785310742</v>
      </c>
    </row>
    <row r="16" spans="1:14" x14ac:dyDescent="0.25">
      <c r="A16">
        <v>0.13</v>
      </c>
      <c r="B16">
        <f t="shared" si="11"/>
        <v>234.34627085213791</v>
      </c>
      <c r="C16">
        <f t="shared" si="10"/>
        <v>-17.2316384180791</v>
      </c>
      <c r="D16">
        <f t="shared" ref="D16:D17" si="14">D15</f>
        <v>5.0000000000000004E-8</v>
      </c>
      <c r="E16">
        <f t="shared" si="7"/>
        <v>8.8499999999999988E-12</v>
      </c>
      <c r="F16">
        <f t="shared" si="8"/>
        <v>0.05</v>
      </c>
      <c r="G16">
        <v>0.1</v>
      </c>
      <c r="H16">
        <v>0.13</v>
      </c>
      <c r="I16">
        <f t="shared" si="12"/>
        <v>100.29084344599342</v>
      </c>
      <c r="J16">
        <f t="shared" si="4"/>
        <v>2.0000000000000001E-9</v>
      </c>
      <c r="K16">
        <f t="shared" si="13"/>
        <v>13.037809647979143</v>
      </c>
    </row>
    <row r="17" spans="1:11" x14ac:dyDescent="0.25">
      <c r="A17">
        <v>0.14000000000000001</v>
      </c>
      <c r="B17">
        <f t="shared" si="11"/>
        <v>233.19497290441603</v>
      </c>
      <c r="C17">
        <f t="shared" si="10"/>
        <v>-11.048336472065287</v>
      </c>
      <c r="D17">
        <f t="shared" si="14"/>
        <v>5.0000000000000004E-8</v>
      </c>
      <c r="E17">
        <f t="shared" si="7"/>
        <v>8.8499999999999988E-12</v>
      </c>
      <c r="F17">
        <f t="shared" si="8"/>
        <v>0.05</v>
      </c>
      <c r="G17">
        <v>0.1</v>
      </c>
      <c r="H17">
        <v>0.14000000000000001</v>
      </c>
      <c r="I17">
        <f t="shared" si="12"/>
        <v>86.475268073331037</v>
      </c>
      <c r="J17">
        <f t="shared" si="4"/>
        <v>2.0000000000000001E-9</v>
      </c>
      <c r="K17">
        <f t="shared" si="13"/>
        <v>12.106537530266348</v>
      </c>
    </row>
    <row r="18" spans="1:11" x14ac:dyDescent="0.25">
      <c r="A18">
        <v>0.15</v>
      </c>
      <c r="B18">
        <f t="shared" si="11"/>
        <v>232.26616446955435</v>
      </c>
      <c r="C18">
        <f t="shared" si="10"/>
        <v>-5.6497175141243012</v>
      </c>
      <c r="D18">
        <f>D17</f>
        <v>5.0000000000000004E-8</v>
      </c>
      <c r="E18">
        <f t="shared" si="7"/>
        <v>8.8499999999999988E-12</v>
      </c>
      <c r="F18">
        <f t="shared" si="8"/>
        <v>0.05</v>
      </c>
      <c r="G18">
        <v>0.1</v>
      </c>
      <c r="H18">
        <v>0.15</v>
      </c>
      <c r="I18">
        <f t="shared" si="12"/>
        <v>75.329566854990617</v>
      </c>
      <c r="J18">
        <f t="shared" si="4"/>
        <v>2.0000000000000001E-9</v>
      </c>
      <c r="K18">
        <f t="shared" si="13"/>
        <v>11.299435028248594</v>
      </c>
    </row>
    <row r="19" spans="1:11" x14ac:dyDescent="0.25">
      <c r="A19">
        <v>0.16</v>
      </c>
      <c r="B19">
        <f t="shared" si="11"/>
        <v>231.5060028248588</v>
      </c>
      <c r="C19">
        <f t="shared" si="10"/>
        <v>-0.82177709296353996</v>
      </c>
      <c r="D19">
        <f>D18</f>
        <v>5.0000000000000004E-8</v>
      </c>
      <c r="E19">
        <f t="shared" si="7"/>
        <v>8.8499999999999988E-12</v>
      </c>
      <c r="F19">
        <f t="shared" si="8"/>
        <v>0.05</v>
      </c>
      <c r="G19">
        <v>0.1</v>
      </c>
      <c r="H19">
        <v>0.16</v>
      </c>
      <c r="I19">
        <f t="shared" si="12"/>
        <v>66.207627118644098</v>
      </c>
      <c r="J19">
        <f t="shared" si="4"/>
        <v>2.0000000000000001E-9</v>
      </c>
      <c r="K19">
        <f t="shared" si="13"/>
        <v>10.593220338983055</v>
      </c>
    </row>
    <row r="20" spans="1:11" x14ac:dyDescent="0.25">
      <c r="A20">
        <v>0.17</v>
      </c>
      <c r="B20">
        <f t="shared" si="11"/>
        <v>230.87599945262258</v>
      </c>
      <c r="C20">
        <f t="shared" si="10"/>
        <v>3.5781544256120554</v>
      </c>
      <c r="D20">
        <f t="shared" ref="D20:D23" si="15">D19</f>
        <v>5.0000000000000004E-8</v>
      </c>
      <c r="E20">
        <f t="shared" si="7"/>
        <v>8.8499999999999988E-12</v>
      </c>
      <c r="F20">
        <f t="shared" si="8"/>
        <v>0.05</v>
      </c>
      <c r="G20">
        <v>0.1</v>
      </c>
      <c r="H20">
        <v>0.17</v>
      </c>
      <c r="I20">
        <f t="shared" si="12"/>
        <v>58.647586651809306</v>
      </c>
      <c r="J20">
        <f t="shared" si="4"/>
        <v>2.0000000000000001E-9</v>
      </c>
      <c r="K20">
        <f t="shared" si="13"/>
        <v>9.9700897308075813</v>
      </c>
    </row>
    <row r="21" spans="1:11" x14ac:dyDescent="0.25">
      <c r="A21">
        <v>0.18</v>
      </c>
      <c r="B21">
        <f t="shared" si="11"/>
        <v>230.34805049870968</v>
      </c>
      <c r="C21">
        <f t="shared" si="10"/>
        <v>7.6488483268144307</v>
      </c>
      <c r="D21">
        <f t="shared" si="15"/>
        <v>5.0000000000000004E-8</v>
      </c>
      <c r="E21">
        <f t="shared" si="7"/>
        <v>8.8499999999999988E-12</v>
      </c>
      <c r="F21">
        <f t="shared" si="8"/>
        <v>0.05</v>
      </c>
      <c r="G21">
        <v>0.1</v>
      </c>
      <c r="H21">
        <v>0.18</v>
      </c>
      <c r="I21">
        <f t="shared" si="12"/>
        <v>52.312199204854601</v>
      </c>
      <c r="J21">
        <f t="shared" si="4"/>
        <v>2.0000000000000001E-9</v>
      </c>
      <c r="K21">
        <f t="shared" si="13"/>
        <v>9.4161958568738271</v>
      </c>
    </row>
    <row r="22" spans="1:11" x14ac:dyDescent="0.25">
      <c r="A22">
        <v>0.19</v>
      </c>
      <c r="B22">
        <f t="shared" si="11"/>
        <v>229.90124731990551</v>
      </c>
      <c r="C22">
        <f t="shared" si="10"/>
        <v>11.460855528652143</v>
      </c>
      <c r="D22">
        <f t="shared" si="15"/>
        <v>5.0000000000000004E-8</v>
      </c>
      <c r="E22">
        <f t="shared" si="7"/>
        <v>8.8499999999999988E-12</v>
      </c>
      <c r="F22">
        <f t="shared" si="8"/>
        <v>0.05</v>
      </c>
      <c r="G22">
        <v>0.1</v>
      </c>
      <c r="H22">
        <v>0.19</v>
      </c>
      <c r="I22">
        <f t="shared" si="12"/>
        <v>46.950561059204674</v>
      </c>
      <c r="J22">
        <f t="shared" si="4"/>
        <v>2.0000000000000001E-9</v>
      </c>
      <c r="K22">
        <f t="shared" si="13"/>
        <v>8.9206066012488883</v>
      </c>
    </row>
    <row r="23" spans="1:11" x14ac:dyDescent="0.25">
      <c r="A23">
        <v>0.2</v>
      </c>
      <c r="B23">
        <f t="shared" si="11"/>
        <v>229.51977401129949</v>
      </c>
      <c r="C23">
        <f t="shared" si="10"/>
        <v>15.065913370998121</v>
      </c>
      <c r="D23">
        <f t="shared" si="15"/>
        <v>5.0000000000000004E-8</v>
      </c>
      <c r="E23">
        <f t="shared" si="7"/>
        <v>8.8499999999999988E-12</v>
      </c>
      <c r="F23">
        <f t="shared" si="8"/>
        <v>0.05</v>
      </c>
      <c r="G23">
        <v>0.1</v>
      </c>
      <c r="H23">
        <v>0.2</v>
      </c>
      <c r="I23">
        <f t="shared" si="12"/>
        <v>42.372881355932215</v>
      </c>
      <c r="J23">
        <f t="shared" si="4"/>
        <v>2.0000000000000001E-9</v>
      </c>
      <c r="K23">
        <f t="shared" si="13"/>
        <v>8.474576271186443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Sheet1!A4:A4</xm:f>
              <xm:sqref>B4</xm:sqref>
            </x14:sparkline>
            <x14:sparkline>
              <xm:f>Sheet1!A5:A5</xm:f>
              <xm:sqref>B5</xm:sqref>
            </x14:sparkline>
            <x14:sparkline>
              <xm:f>Sheet1!A6:A6</xm:f>
              <xm:sqref>B6</xm:sqref>
            </x14:sparkline>
            <x14:sparkline>
              <xm:f>Sheet1!A7:A7</xm:f>
              <xm:sqref>B7</xm:sqref>
            </x14:sparkline>
            <x14:sparkline>
              <xm:f>Sheet1!A8:A8</xm:f>
              <xm:sqref>B8</xm:sqref>
            </x14:sparkline>
            <x14:sparkline>
              <xm:f>Sheet1!A9:A9</xm:f>
              <xm:sqref>B9</xm:sqref>
            </x14:sparkline>
            <x14:sparkline>
              <xm:f>Sheet1!A10:A10</xm:f>
              <xm:sqref>B10</xm:sqref>
            </x14:sparkline>
            <x14:sparkline>
              <xm:f>Sheet1!A11:A11</xm:f>
              <xm:sqref>B11</xm:sqref>
            </x14:sparkline>
            <x14:sparkline>
              <xm:f>Sheet1!A12:A12</xm:f>
              <xm:sqref>B12</xm:sqref>
            </x14:sparkline>
            <x14:sparkline>
              <xm:f>Sheet1!A13:A13</xm:f>
              <xm:sqref>B13</xm:sqref>
            </x14:sparkline>
            <x14:sparkline>
              <xm:f>Sheet1!A14:A14</xm:f>
              <xm:sqref>B14</xm:sqref>
            </x14:sparkline>
            <x14:sparkline>
              <xm:f>Sheet1!A15:A15</xm:f>
              <xm:sqref>B15</xm:sqref>
            </x14:sparkline>
            <x14:sparkline>
              <xm:f>Sheet1!A16:A16</xm:f>
              <xm:sqref>B16</xm:sqref>
            </x14:sparkline>
            <x14:sparkline>
              <xm:f>Sheet1!A17:A17</xm:f>
              <xm:sqref>B17</xm:sqref>
            </x14:sparkline>
            <x14:sparkline>
              <xm:f>Sheet1!A18:A18</xm:f>
              <xm:sqref>B18</xm:sqref>
            </x14:sparkline>
            <x14:sparkline>
              <xm:f>Sheet1!A19:A19</xm:f>
              <xm:sqref>B19</xm:sqref>
            </x14:sparkline>
            <x14:sparkline>
              <xm:f>Sheet1!A20:A20</xm:f>
              <xm:sqref>B20</xm:sqref>
            </x14:sparkline>
            <x14:sparkline>
              <xm:f>Sheet1!A21:A21</xm:f>
              <xm:sqref>B21</xm:sqref>
            </x14:sparkline>
            <x14:sparkline>
              <xm:f>Sheet1!A22:A22</xm:f>
              <xm:sqref>B22</xm:sqref>
            </x14:sparkline>
            <x14:sparkline>
              <xm:f>Sheet1!A23:A23</xm:f>
              <xm:sqref>B23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Немченко</dc:creator>
  <cp:lastModifiedBy>Кирилл Немченко</cp:lastModifiedBy>
  <dcterms:created xsi:type="dcterms:W3CDTF">2014-04-14T14:17:17Z</dcterms:created>
  <dcterms:modified xsi:type="dcterms:W3CDTF">2014-04-17T16:45:46Z</dcterms:modified>
</cp:coreProperties>
</file>