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ml.chartshapes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 activeTab="2"/>
  </bookViews>
  <sheets>
    <sheet name="data element" sheetId="1" r:id="rId1"/>
    <sheet name="Summary of May" sheetId="3" r:id="rId2"/>
    <sheet name="utilization" sheetId="4" r:id="rId3"/>
  </sheets>
  <calcPr calcId="145621"/>
</workbook>
</file>

<file path=xl/calcChain.xml><?xml version="1.0" encoding="utf-8"?>
<calcChain xmlns="http://schemas.openxmlformats.org/spreadsheetml/2006/main">
  <c r="D16" i="3" l="1"/>
  <c r="N21" i="4"/>
  <c r="M21" i="4"/>
  <c r="L21" i="4"/>
  <c r="K21" i="4"/>
  <c r="I21" i="4"/>
  <c r="G21" i="4"/>
  <c r="H21" i="4"/>
  <c r="J21" i="4"/>
  <c r="O21" i="4"/>
  <c r="F21" i="4"/>
  <c r="E21" i="4"/>
  <c r="Z23" i="4"/>
  <c r="G22" i="4"/>
  <c r="F22" i="4"/>
  <c r="E22" i="4"/>
  <c r="Y21" i="4"/>
  <c r="K24" i="3"/>
  <c r="F17" i="3"/>
  <c r="J23" i="3"/>
  <c r="J18" i="3"/>
  <c r="H18" i="3"/>
  <c r="F18" i="3"/>
  <c r="J24" i="3"/>
  <c r="D18" i="3"/>
  <c r="C18" i="3"/>
  <c r="L18" i="3" s="1"/>
  <c r="J17" i="3"/>
  <c r="G17" i="3"/>
  <c r="K23" i="3"/>
  <c r="E17" i="3"/>
  <c r="D17" i="3"/>
  <c r="C17" i="3"/>
  <c r="L17" i="3"/>
  <c r="J16" i="3"/>
  <c r="G16" i="3"/>
  <c r="K22" i="3"/>
  <c r="F16" i="3"/>
  <c r="J22" i="3"/>
  <c r="E16" i="3"/>
  <c r="C16" i="3"/>
  <c r="L16" i="3"/>
  <c r="L32" i="1"/>
  <c r="J32" i="1"/>
  <c r="L31" i="1"/>
  <c r="L30" i="1"/>
  <c r="F32" i="1"/>
  <c r="M32" i="1"/>
  <c r="E32" i="1"/>
  <c r="H32" i="1"/>
  <c r="H31" i="1"/>
  <c r="I31" i="1"/>
  <c r="E31" i="1"/>
  <c r="E30" i="1"/>
  <c r="I30" i="1"/>
  <c r="H30" i="1"/>
  <c r="G31" i="1"/>
  <c r="F31" i="1"/>
  <c r="M31" i="1"/>
  <c r="G30" i="1"/>
  <c r="F30" i="1"/>
  <c r="H16" i="3"/>
  <c r="J30" i="1"/>
  <c r="J31" i="1"/>
  <c r="H17" i="3"/>
</calcChain>
</file>

<file path=xl/sharedStrings.xml><?xml version="1.0" encoding="utf-8"?>
<sst xmlns="http://schemas.openxmlformats.org/spreadsheetml/2006/main" count="269" uniqueCount="108">
  <si>
    <t xml:space="preserve">詳細報告
Wistron - U0SV00
報告日期: 2014-07-21
</t>
  </si>
  <si>
    <t>日期</t>
  </si>
  <si>
    <t>時間</t>
  </si>
  <si>
    <t>客戶名稱</t>
  </si>
  <si>
    <t>客戶電子郵件</t>
  </si>
  <si>
    <t>客戶電話</t>
  </si>
  <si>
    <t>record_date</t>
  </si>
  <si>
    <t xml:space="preserve">LTE (4G) 基地台模擬器 </t>
  </si>
  <si>
    <t>Chris Tsung</t>
  </si>
  <si>
    <t>2014-04-24 10:40:23</t>
  </si>
  <si>
    <t>Agilent GS8800 (2G/3G)</t>
  </si>
  <si>
    <t>2014-04-30 04:13:17</t>
  </si>
  <si>
    <t>02-05-2014</t>
  </si>
  <si>
    <t>14:00-18:00</t>
  </si>
  <si>
    <t>Gary KY Li</t>
  </si>
  <si>
    <t>2014-04-30 03:01:26</t>
  </si>
  <si>
    <t>2014-04-30 03:02:21</t>
  </si>
  <si>
    <t>05-05-2014</t>
  </si>
  <si>
    <t>管理者</t>
    <phoneticPr fontId="3" type="noConversion"/>
  </si>
  <si>
    <t>test1@wistron.com</t>
    <phoneticPr fontId="3" type="noConversion"/>
  </si>
  <si>
    <t>test2@wistron.com</t>
    <phoneticPr fontId="3" type="noConversion"/>
  </si>
  <si>
    <t>test3@wistron.com</t>
    <phoneticPr fontId="3" type="noConversion"/>
  </si>
  <si>
    <t>預約時數</t>
    <phoneticPr fontId="3" type="noConversion"/>
  </si>
  <si>
    <r>
      <t>09:00-</t>
    </r>
    <r>
      <rPr>
        <sz val="10"/>
        <rFont val="Arial"/>
        <family val="2"/>
      </rPr>
      <t>12</t>
    </r>
    <r>
      <rPr>
        <sz val="10"/>
        <rFont val="Arial"/>
        <family val="2"/>
      </rPr>
      <t>:00</t>
    </r>
    <phoneticPr fontId="3" type="noConversion"/>
  </si>
  <si>
    <r>
      <t>15:00-1</t>
    </r>
    <r>
      <rPr>
        <sz val="10"/>
        <rFont val="Arial"/>
        <family val="2"/>
      </rPr>
      <t>7</t>
    </r>
    <r>
      <rPr>
        <sz val="10"/>
        <rFont val="Arial"/>
        <family val="2"/>
      </rPr>
      <t>:30</t>
    </r>
    <phoneticPr fontId="3" type="noConversion"/>
  </si>
  <si>
    <t>預約部門</t>
  </si>
  <si>
    <t>計劃或專案</t>
  </si>
  <si>
    <t>Molly</t>
  </si>
  <si>
    <t>Reds</t>
  </si>
  <si>
    <t>標籤</t>
    <phoneticPr fontId="3" type="noConversion"/>
  </si>
  <si>
    <t>Futon</t>
    <phoneticPr fontId="3" type="noConversion"/>
  </si>
  <si>
    <t>Rectangle</t>
    <phoneticPr fontId="3" type="noConversion"/>
  </si>
  <si>
    <r>
      <t>29-0</t>
    </r>
    <r>
      <rPr>
        <sz val="10"/>
        <rFont val="Arial"/>
        <family val="2"/>
      </rPr>
      <t>5</t>
    </r>
    <r>
      <rPr>
        <sz val="10"/>
        <rFont val="Arial"/>
        <family val="2"/>
      </rPr>
      <t>-2014</t>
    </r>
    <phoneticPr fontId="3" type="noConversion"/>
  </si>
  <si>
    <t>2014-04-30 03:04:43</t>
    <phoneticPr fontId="3" type="noConversion"/>
  </si>
  <si>
    <t>2014-05-02 05:23:43</t>
    <phoneticPr fontId="3" type="noConversion"/>
  </si>
  <si>
    <t>Agilent GS8800 (2G/3G)</t>
    <phoneticPr fontId="3" type="noConversion"/>
  </si>
  <si>
    <t>設備</t>
    <phoneticPr fontId="3" type="noConversion"/>
  </si>
  <si>
    <t>各部門預約時數</t>
    <phoneticPr fontId="3" type="noConversion"/>
  </si>
  <si>
    <t>各專案預約時數</t>
    <phoneticPr fontId="3" type="noConversion"/>
  </si>
  <si>
    <t>U0SV00</t>
    <phoneticPr fontId="3" type="noConversion"/>
  </si>
  <si>
    <t>1RR500</t>
    <phoneticPr fontId="3" type="noConversion"/>
  </si>
  <si>
    <t>Rectangle</t>
    <phoneticPr fontId="3" type="noConversion"/>
  </si>
  <si>
    <t>總預約時數
(HR)</t>
    <phoneticPr fontId="3" type="noConversion"/>
  </si>
  <si>
    <r>
      <t>09</t>
    </r>
    <r>
      <rPr>
        <sz val="10"/>
        <rFont val="Arial"/>
        <family val="2"/>
      </rPr>
      <t>:00-11:</t>
    </r>
    <r>
      <rPr>
        <sz val="10"/>
        <rFont val="Arial"/>
        <family val="2"/>
      </rPr>
      <t>0</t>
    </r>
    <r>
      <rPr>
        <sz val="10"/>
        <rFont val="Arial"/>
        <family val="2"/>
      </rPr>
      <t>0</t>
    </r>
    <phoneticPr fontId="3" type="noConversion"/>
  </si>
  <si>
    <t>11:30-18:00</t>
    <phoneticPr fontId="3" type="noConversion"/>
  </si>
  <si>
    <r>
      <t>13:30-16:0</t>
    </r>
    <r>
      <rPr>
        <sz val="10"/>
        <rFont val="Arial"/>
        <family val="2"/>
      </rPr>
      <t>0</t>
    </r>
    <phoneticPr fontId="3" type="noConversion"/>
  </si>
  <si>
    <t>Test1</t>
    <phoneticPr fontId="3" type="noConversion"/>
  </si>
  <si>
    <t>Test3</t>
    <phoneticPr fontId="3" type="noConversion"/>
  </si>
  <si>
    <t>Test2</t>
    <phoneticPr fontId="3" type="noConversion"/>
  </si>
  <si>
    <t xml:space="preserve">application
</t>
    <phoneticPr fontId="3" type="noConversion"/>
  </si>
  <si>
    <t>debug</t>
    <phoneticPr fontId="3" type="noConversion"/>
  </si>
  <si>
    <t>validation</t>
    <phoneticPr fontId="3" type="noConversion"/>
  </si>
  <si>
    <t>fully run</t>
    <phoneticPr fontId="3" type="noConversion"/>
  </si>
  <si>
    <t>debug</t>
    <phoneticPr fontId="3" type="noConversion"/>
  </si>
  <si>
    <t>Function</t>
    <phoneticPr fontId="3" type="noConversion"/>
  </si>
  <si>
    <r>
      <t xml:space="preserve">4G Protocol - LTE (4G) </t>
    </r>
    <r>
      <rPr>
        <sz val="10"/>
        <rFont val="細明體"/>
        <family val="3"/>
        <charset val="136"/>
      </rPr>
      <t>基地台模擬器</t>
    </r>
    <r>
      <rPr>
        <sz val="10"/>
        <rFont val="Arial"/>
        <family val="2"/>
      </rPr>
      <t xml:space="preserve"> </t>
    </r>
    <phoneticPr fontId="3" type="noConversion"/>
  </si>
  <si>
    <r>
      <t xml:space="preserve">PQA AT&amp;T - LTE (4G) </t>
    </r>
    <r>
      <rPr>
        <sz val="10"/>
        <rFont val="細明體"/>
        <family val="3"/>
        <charset val="136"/>
      </rPr>
      <t>基地台模擬器</t>
    </r>
    <r>
      <rPr>
        <sz val="10"/>
        <rFont val="Arial"/>
        <family val="2"/>
      </rPr>
      <t xml:space="preserve"> </t>
    </r>
    <phoneticPr fontId="3" type="noConversion"/>
  </si>
  <si>
    <t>2G Protocol - Agilent GS8800 (2G/3G)</t>
    <phoneticPr fontId="3" type="noConversion"/>
  </si>
  <si>
    <t>3G Protocol - Agilent GS8800 (2G/3G)</t>
    <phoneticPr fontId="3" type="noConversion"/>
  </si>
  <si>
    <t xml:space="preserve">IT3 </t>
  </si>
  <si>
    <t xml:space="preserve">IT3 </t>
    <phoneticPr fontId="3" type="noConversion"/>
  </si>
  <si>
    <r>
      <rPr>
        <sz val="10"/>
        <rFont val="Arial"/>
        <family val="2"/>
      </rPr>
      <t>09</t>
    </r>
    <r>
      <rPr>
        <sz val="10"/>
        <rFont val="Arial"/>
        <family val="2"/>
      </rPr>
      <t>:00-17</t>
    </r>
    <r>
      <rPr>
        <sz val="10"/>
        <rFont val="Arial"/>
        <family val="2"/>
      </rPr>
      <t>:30</t>
    </r>
    <phoneticPr fontId="3" type="noConversion"/>
  </si>
  <si>
    <t>IT3</t>
    <phoneticPr fontId="3" type="noConversion"/>
  </si>
  <si>
    <t>Wennie Weng</t>
    <phoneticPr fontId="3" type="noConversion"/>
  </si>
  <si>
    <t>籃框部分使用者預約時必須選擇</t>
    <phoneticPr fontId="3" type="noConversion"/>
  </si>
  <si>
    <t>籃框部分使用者預約時必須選擇</t>
    <phoneticPr fontId="3" type="noConversion"/>
  </si>
  <si>
    <t>紅框部分系統自動填入</t>
    <phoneticPr fontId="3" type="noConversion"/>
  </si>
  <si>
    <t>紅框部分系統自動填入</t>
    <phoneticPr fontId="3" type="noConversion"/>
  </si>
  <si>
    <t>Summary of May</t>
    <phoneticPr fontId="3" type="noConversion"/>
  </si>
  <si>
    <t>01-05-2014</t>
    <phoneticPr fontId="3" type="noConversion"/>
  </si>
  <si>
    <t>30-05-2014</t>
    <phoneticPr fontId="3" type="noConversion"/>
  </si>
  <si>
    <t>儀器編制工時</t>
    <phoneticPr fontId="3" type="noConversion"/>
  </si>
  <si>
    <t>儀器使用金額</t>
    <phoneticPr fontId="3" type="noConversion"/>
  </si>
  <si>
    <t>本月總工時</t>
    <phoneticPr fontId="3" type="noConversion"/>
  </si>
  <si>
    <t>未使用時數</t>
    <phoneticPr fontId="3" type="noConversion"/>
  </si>
  <si>
    <r>
      <t>(</t>
    </r>
    <r>
      <rPr>
        <b/>
        <sz val="10"/>
        <rFont val="細明體"/>
        <family val="3"/>
        <charset val="136"/>
      </rPr>
      <t>每日</t>
    </r>
    <r>
      <rPr>
        <b/>
        <sz val="10"/>
        <rFont val="Arial"/>
        <family val="2"/>
      </rPr>
      <t>)</t>
    </r>
    <phoneticPr fontId="3" type="noConversion"/>
  </si>
  <si>
    <r>
      <t>(</t>
    </r>
    <r>
      <rPr>
        <b/>
        <sz val="10"/>
        <rFont val="細明體"/>
        <family val="3"/>
        <charset val="136"/>
      </rPr>
      <t>小時</t>
    </r>
    <r>
      <rPr>
        <b/>
        <sz val="10"/>
        <rFont val="Arial"/>
        <family val="2"/>
      </rPr>
      <t xml:space="preserve"> / $USD)</t>
    </r>
    <phoneticPr fontId="3" type="noConversion"/>
  </si>
  <si>
    <r>
      <t xml:space="preserve">LTE (4G) </t>
    </r>
    <r>
      <rPr>
        <sz val="10"/>
        <rFont val="細明體"/>
        <family val="3"/>
        <charset val="136"/>
      </rPr>
      <t>基地台模擬器</t>
    </r>
    <r>
      <rPr>
        <sz val="10"/>
        <rFont val="Arial"/>
        <family val="2"/>
      </rPr>
      <t xml:space="preserve"> </t>
    </r>
    <phoneticPr fontId="3" type="noConversion"/>
  </si>
  <si>
    <r>
      <t xml:space="preserve">LTE (4G) </t>
    </r>
    <r>
      <rPr>
        <sz val="10"/>
        <rFont val="細明體"/>
        <family val="3"/>
        <charset val="136"/>
      </rPr>
      <t>基地台模擬器</t>
    </r>
  </si>
  <si>
    <t>Agilent GS8800 (2G/3G)</t>
    <phoneticPr fontId="3" type="noConversion"/>
  </si>
  <si>
    <t xml:space="preserve">IT3 </t>
    <phoneticPr fontId="3" type="noConversion"/>
  </si>
  <si>
    <t>設備</t>
    <phoneticPr fontId="3" type="noConversion"/>
  </si>
  <si>
    <t>設備</t>
    <phoneticPr fontId="3" type="noConversion"/>
  </si>
  <si>
    <t>專案花費金額</t>
    <phoneticPr fontId="3" type="noConversion"/>
  </si>
  <si>
    <t>duration</t>
    <phoneticPr fontId="3" type="noConversion"/>
  </si>
  <si>
    <t>Reviewer</t>
    <phoneticPr fontId="3" type="noConversion"/>
  </si>
  <si>
    <t>applicant</t>
    <phoneticPr fontId="3" type="noConversion"/>
  </si>
  <si>
    <t>applicant's mail</t>
    <phoneticPr fontId="3" type="noConversion"/>
  </si>
  <si>
    <t>extension</t>
    <phoneticPr fontId="3" type="noConversion"/>
  </si>
  <si>
    <t>applicant's dept.</t>
    <phoneticPr fontId="3" type="noConversion"/>
  </si>
  <si>
    <t>Project name</t>
    <phoneticPr fontId="3" type="noConversion"/>
  </si>
  <si>
    <t>Tag</t>
    <phoneticPr fontId="3" type="noConversion"/>
  </si>
  <si>
    <t>purpose</t>
    <phoneticPr fontId="3" type="noConversion"/>
  </si>
  <si>
    <r>
      <t xml:space="preserve">  </t>
    </r>
    <r>
      <rPr>
        <b/>
        <sz val="18"/>
        <color indexed="50"/>
        <rFont val="Arial"/>
        <family val="2"/>
      </rPr>
      <t>Wistron - U0SV00</t>
    </r>
    <r>
      <rPr>
        <b/>
        <sz val="18"/>
        <color indexed="23"/>
        <rFont val="Arial"/>
        <family val="2"/>
      </rPr>
      <t xml:space="preserve">  Duration: 2014-04-01 ~ 2014-05-31</t>
    </r>
    <phoneticPr fontId="3" type="noConversion"/>
  </si>
  <si>
    <t>Blue Items : information provide by applicants</t>
    <phoneticPr fontId="3" type="noConversion"/>
  </si>
  <si>
    <t>Red Items : created automatically by system</t>
    <phoneticPr fontId="3" type="noConversion"/>
  </si>
  <si>
    <t>equipment list</t>
    <phoneticPr fontId="3" type="noConversion"/>
  </si>
  <si>
    <t>daily</t>
    <phoneticPr fontId="3" type="noConversion"/>
  </si>
  <si>
    <t>working hrs</t>
    <phoneticPr fontId="3" type="noConversion"/>
  </si>
  <si>
    <t>utilization</t>
    <phoneticPr fontId="3" type="noConversion"/>
  </si>
  <si>
    <t>Summary of 04/01'14~05/31'14</t>
    <phoneticPr fontId="3" type="noConversion"/>
  </si>
  <si>
    <r>
      <t xml:space="preserve">LTE (4G) </t>
    </r>
    <r>
      <rPr>
        <sz val="10"/>
        <rFont val="細明體"/>
        <family val="3"/>
        <charset val="136"/>
      </rPr>
      <t>基地台模擬器</t>
    </r>
    <r>
      <rPr>
        <sz val="10"/>
        <rFont val="Arial"/>
        <family val="2"/>
      </rPr>
      <t xml:space="preserve"> </t>
    </r>
    <phoneticPr fontId="3" type="noConversion"/>
  </si>
  <si>
    <t>Loan_DT</t>
    <phoneticPr fontId="3" type="noConversion"/>
  </si>
  <si>
    <t>TestCategory_Name</t>
  </si>
  <si>
    <t>Device_Name</t>
    <phoneticPr fontId="3" type="noConversion"/>
  </si>
  <si>
    <t>Start_DateTime</t>
    <phoneticPr fontId="3" type="noConversion"/>
  </si>
  <si>
    <t>End_DateTime</t>
    <phoneticPr fontId="3" type="noConversion"/>
  </si>
  <si>
    <t>Plan_ReturnDT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</si>
</sst>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1">
    <font>
      <sz val="10"/>
      <name val="Arial"/>
      <family val="2"/>
    </font>
    <font>
      <b/>
      <sz val="10"/>
      <name val="Arial"/>
      <family val="2"/>
    </font>
    <font>
      <b/>
      <sz val="18"/>
      <color indexed="23"/>
      <name val="Arial"/>
      <family val="2"/>
    </font>
    <font>
      <sz val="9"/>
      <name val="細明體"/>
      <family val="3"/>
      <charset val="136"/>
    </font>
    <font>
      <b/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23"/>
      <name val="細明體"/>
      <family val="3"/>
      <charset val="136"/>
    </font>
    <font>
      <sz val="10"/>
      <name val="細明體"/>
      <family val="3"/>
      <charset val="136"/>
    </font>
    <font>
      <b/>
      <sz val="18"/>
      <color indexed="50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/>
      <right/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0070C0"/>
      </top>
      <bottom/>
      <diagonal/>
    </border>
    <border>
      <left/>
      <right style="thick">
        <color rgb="FFFF0000"/>
      </right>
      <top/>
      <bottom style="thick">
        <color rgb="FF0070C0"/>
      </bottom>
      <diagonal/>
    </border>
    <border>
      <left style="thick">
        <color rgb="FF0070C0"/>
      </left>
      <right/>
      <top style="thick">
        <color indexed="64"/>
      </top>
      <bottom/>
      <diagonal/>
    </border>
    <border>
      <left/>
      <right style="thick">
        <color rgb="FFFF0000"/>
      </right>
      <top style="thick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5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Continuous"/>
      <protection locked="0"/>
    </xf>
    <xf numFmtId="0" fontId="7" fillId="0" borderId="0" xfId="0" applyFont="1" applyAlignment="1" applyProtection="1">
      <alignment horizontal="centerContinuous" vertical="center" wrapText="1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3" borderId="0" xfId="0" applyFont="1" applyFill="1" applyBorder="1" applyProtection="1">
      <protection locked="0"/>
    </xf>
    <xf numFmtId="0" fontId="0" fillId="3" borderId="0" xfId="0" applyFont="1" applyFill="1" applyBorder="1" applyAlignment="1">
      <alignment horizontal="right"/>
    </xf>
    <xf numFmtId="0" fontId="0" fillId="2" borderId="0" xfId="0" applyFont="1" applyFill="1" applyBorder="1" applyProtection="1">
      <protection locked="0"/>
    </xf>
    <xf numFmtId="0" fontId="0" fillId="2" borderId="0" xfId="0" applyFont="1" applyFill="1" applyBorder="1" applyAlignment="1">
      <alignment horizontal="right"/>
    </xf>
    <xf numFmtId="0" fontId="4" fillId="0" borderId="22" xfId="0" applyFont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  <protection locked="0"/>
    </xf>
    <xf numFmtId="0" fontId="0" fillId="0" borderId="25" xfId="0" applyFont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0" fillId="3" borderId="27" xfId="0" applyFont="1" applyFill="1" applyBorder="1" applyProtection="1">
      <protection locked="0"/>
    </xf>
    <xf numFmtId="0" fontId="0" fillId="3" borderId="28" xfId="0" applyFont="1" applyFill="1" applyBorder="1" applyProtection="1">
      <protection locked="0"/>
    </xf>
    <xf numFmtId="0" fontId="0" fillId="2" borderId="27" xfId="0" applyFont="1" applyFill="1" applyBorder="1" applyProtection="1">
      <protection locked="0"/>
    </xf>
    <xf numFmtId="0" fontId="0" fillId="2" borderId="28" xfId="0" applyFont="1" applyFill="1" applyBorder="1" applyProtection="1"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0" fillId="3" borderId="31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34" xfId="0" applyFill="1" applyBorder="1" applyProtection="1">
      <protection locked="0"/>
    </xf>
    <xf numFmtId="0" fontId="0" fillId="3" borderId="32" xfId="0" applyFill="1" applyBorder="1" applyProtection="1">
      <protection locked="0"/>
    </xf>
    <xf numFmtId="0" fontId="0" fillId="5" borderId="35" xfId="0" applyFill="1" applyBorder="1" applyProtection="1"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5" fillId="3" borderId="31" xfId="0" applyFont="1" applyFill="1" applyBorder="1" applyProtection="1">
      <protection locked="0"/>
    </xf>
    <xf numFmtId="49" fontId="5" fillId="2" borderId="32" xfId="0" applyNumberFormat="1" applyFont="1" applyFill="1" applyBorder="1" applyProtection="1">
      <protection locked="0"/>
    </xf>
    <xf numFmtId="49" fontId="5" fillId="3" borderId="32" xfId="0" applyNumberFormat="1" applyFont="1" applyFill="1" applyBorder="1" applyProtection="1">
      <protection locked="0"/>
    </xf>
    <xf numFmtId="0" fontId="5" fillId="5" borderId="36" xfId="0" applyFont="1" applyFill="1" applyBorder="1" applyProtection="1"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0" fillId="5" borderId="37" xfId="0" applyFill="1" applyBorder="1" applyAlignment="1" applyProtection="1">
      <alignment horizontal="center"/>
      <protection locked="0"/>
    </xf>
    <xf numFmtId="0" fontId="0" fillId="5" borderId="36" xfId="0" applyFill="1" applyBorder="1" applyProtection="1">
      <protection locked="0"/>
    </xf>
    <xf numFmtId="0" fontId="0" fillId="5" borderId="38" xfId="0" applyFont="1" applyFill="1" applyBorder="1" applyProtection="1">
      <protection locked="0"/>
    </xf>
    <xf numFmtId="0" fontId="0" fillId="5" borderId="39" xfId="0" applyFont="1" applyFill="1" applyBorder="1" applyProtection="1">
      <protection locked="0"/>
    </xf>
    <xf numFmtId="0" fontId="0" fillId="5" borderId="39" xfId="0" applyFont="1" applyFill="1" applyBorder="1" applyAlignment="1">
      <alignment horizontal="right"/>
    </xf>
    <xf numFmtId="0" fontId="0" fillId="5" borderId="40" xfId="0" applyFont="1" applyFill="1" applyBorder="1" applyProtection="1">
      <protection locked="0"/>
    </xf>
    <xf numFmtId="0" fontId="1" fillId="0" borderId="41" xfId="0" applyFont="1" applyBorder="1" applyAlignment="1" applyProtection="1">
      <alignment horizontal="center"/>
      <protection locked="0"/>
    </xf>
    <xf numFmtId="0" fontId="5" fillId="3" borderId="28" xfId="0" applyFont="1" applyFill="1" applyBorder="1" applyProtection="1">
      <protection locked="0"/>
    </xf>
    <xf numFmtId="0" fontId="5" fillId="2" borderId="28" xfId="0" applyFont="1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5" borderId="42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3" borderId="2" xfId="0" applyFill="1" applyBorder="1" applyProtection="1">
      <protection locked="0"/>
    </xf>
    <xf numFmtId="0" fontId="0" fillId="3" borderId="2" xfId="0" applyFill="1" applyBorder="1" applyAlignment="1" applyProtection="1">
      <alignment horizontal="right"/>
      <protection locked="0"/>
    </xf>
    <xf numFmtId="0" fontId="0" fillId="5" borderId="2" xfId="0" applyFill="1" applyBorder="1" applyProtection="1">
      <protection locked="0"/>
    </xf>
    <xf numFmtId="0" fontId="0" fillId="5" borderId="2" xfId="0" applyFill="1" applyBorder="1" applyAlignment="1" applyProtection="1">
      <alignment horizontal="right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Protection="1"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right"/>
      <protection locked="0"/>
    </xf>
    <xf numFmtId="9" fontId="0" fillId="3" borderId="2" xfId="0" applyNumberFormat="1" applyFill="1" applyBorder="1" applyProtection="1">
      <protection locked="0"/>
    </xf>
    <xf numFmtId="9" fontId="0" fillId="2" borderId="2" xfId="0" applyNumberFormat="1" applyFill="1" applyBorder="1" applyProtection="1">
      <protection locked="0"/>
    </xf>
    <xf numFmtId="9" fontId="0" fillId="5" borderId="5" xfId="0" applyNumberFormat="1" applyFill="1" applyBorder="1" applyProtection="1">
      <protection locked="0"/>
    </xf>
    <xf numFmtId="176" fontId="4" fillId="4" borderId="2" xfId="0" applyNumberFormat="1" applyFont="1" applyFill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right"/>
      <protection locked="0"/>
    </xf>
    <xf numFmtId="14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5" fillId="3" borderId="27" xfId="0" applyFont="1" applyFill="1" applyBorder="1" applyProtection="1">
      <protection locked="0"/>
    </xf>
    <xf numFmtId="0" fontId="5" fillId="2" borderId="27" xfId="0" applyFont="1" applyFill="1" applyBorder="1" applyProtection="1">
      <protection locked="0"/>
    </xf>
    <xf numFmtId="0" fontId="5" fillId="5" borderId="38" xfId="0" applyFont="1" applyFill="1" applyBorder="1" applyProtection="1">
      <protection locked="0"/>
    </xf>
    <xf numFmtId="0" fontId="0" fillId="3" borderId="28" xfId="0" applyFill="1" applyBorder="1" applyProtection="1">
      <protection locked="0"/>
    </xf>
    <xf numFmtId="49" fontId="5" fillId="2" borderId="28" xfId="0" applyNumberFormat="1" applyFont="1" applyFill="1" applyBorder="1" applyProtection="1">
      <protection locked="0"/>
    </xf>
    <xf numFmtId="49" fontId="5" fillId="3" borderId="28" xfId="0" applyNumberFormat="1" applyFont="1" applyFill="1" applyBorder="1" applyProtection="1">
      <protection locked="0"/>
    </xf>
    <xf numFmtId="0" fontId="0" fillId="5" borderId="40" xfId="0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5" fillId="6" borderId="28" xfId="0" applyFont="1" applyFill="1" applyBorder="1" applyProtection="1">
      <protection locked="0"/>
    </xf>
    <xf numFmtId="0" fontId="0" fillId="6" borderId="23" xfId="0" applyFill="1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0" xfId="0" applyFill="1" applyBorder="1" applyProtection="1">
      <protection locked="0"/>
    </xf>
    <xf numFmtId="0" fontId="5" fillId="6" borderId="31" xfId="0" applyFont="1" applyFill="1" applyBorder="1" applyProtection="1">
      <protection locked="0"/>
    </xf>
    <xf numFmtId="0" fontId="1" fillId="7" borderId="28" xfId="0" applyFont="1" applyFill="1" applyBorder="1" applyAlignment="1" applyProtection="1">
      <alignment horizontal="center"/>
      <protection locked="0"/>
    </xf>
    <xf numFmtId="0" fontId="1" fillId="7" borderId="23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1" fillId="7" borderId="27" xfId="0" applyFont="1" applyFill="1" applyBorder="1" applyAlignment="1" applyProtection="1">
      <alignment horizontal="center"/>
      <protection locked="0"/>
    </xf>
    <xf numFmtId="0" fontId="1" fillId="8" borderId="6" xfId="0" applyFont="1" applyFill="1" applyBorder="1" applyAlignment="1" applyProtection="1">
      <alignment horizontal="center"/>
      <protection locked="0"/>
    </xf>
    <xf numFmtId="0" fontId="1" fillId="9" borderId="6" xfId="0" applyFont="1" applyFill="1" applyBorder="1" applyAlignment="1" applyProtection="1">
      <alignment horizontal="center"/>
      <protection locked="0"/>
    </xf>
    <xf numFmtId="0" fontId="5" fillId="3" borderId="32" xfId="0" applyFont="1" applyFill="1" applyBorder="1" applyProtection="1">
      <protection locked="0"/>
    </xf>
    <xf numFmtId="0" fontId="5" fillId="2" borderId="32" xfId="0" applyFont="1" applyFill="1" applyBorder="1" applyProtection="1">
      <protection locked="0"/>
    </xf>
    <xf numFmtId="0" fontId="0" fillId="5" borderId="35" xfId="0" applyFont="1" applyFill="1" applyBorder="1" applyProtection="1">
      <protection locked="0"/>
    </xf>
    <xf numFmtId="0" fontId="10" fillId="7" borderId="0" xfId="0" applyFont="1" applyFill="1" applyAlignment="1" applyProtection="1">
      <alignment horizontal="left" vertical="top" wrapText="1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/>
      <protection locked="0"/>
    </xf>
    <xf numFmtId="0" fontId="1" fillId="8" borderId="16" xfId="0" applyFont="1" applyFill="1" applyBorder="1" applyAlignment="1" applyProtection="1">
      <alignment horizontal="center"/>
      <protection locked="0"/>
    </xf>
    <xf numFmtId="0" fontId="1" fillId="7" borderId="29" xfId="0" applyFont="1" applyFill="1" applyBorder="1" applyAlignment="1" applyProtection="1">
      <alignment horizontal="center"/>
      <protection locked="0"/>
    </xf>
    <xf numFmtId="0" fontId="1" fillId="7" borderId="30" xfId="0" applyFont="1" applyFill="1" applyBorder="1" applyAlignment="1" applyProtection="1">
      <alignment horizontal="center"/>
      <protection locked="0"/>
    </xf>
    <xf numFmtId="0" fontId="1" fillId="8" borderId="17" xfId="0" applyFont="1" applyFill="1" applyBorder="1" applyAlignment="1" applyProtection="1">
      <alignment horizontal="center"/>
      <protection locked="0"/>
    </xf>
    <xf numFmtId="0" fontId="1" fillId="8" borderId="18" xfId="0" applyFont="1" applyFill="1" applyBorder="1" applyAlignment="1" applyProtection="1">
      <alignment horizontal="center"/>
      <protection locked="0"/>
    </xf>
    <xf numFmtId="0" fontId="1" fillId="7" borderId="43" xfId="0" applyFont="1" applyFill="1" applyBorder="1" applyAlignment="1" applyProtection="1">
      <alignment horizontal="center"/>
      <protection locked="0"/>
    </xf>
    <xf numFmtId="0" fontId="1" fillId="7" borderId="44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wrapText="1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45" xfId="0" applyFont="1" applyFill="1" applyBorder="1" applyAlignment="1" applyProtection="1">
      <alignment horizontal="center"/>
      <protection locked="0"/>
    </xf>
    <xf numFmtId="0" fontId="4" fillId="4" borderId="46" xfId="0" applyFont="1" applyFill="1" applyBorder="1" applyAlignment="1" applyProtection="1">
      <alignment horizontal="center"/>
      <protection locked="0"/>
    </xf>
    <xf numFmtId="0" fontId="4" fillId="4" borderId="47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19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2" borderId="20" xfId="0" applyFont="1" applyFill="1" applyBorder="1" applyAlignment="1" applyProtection="1">
      <alignment horizontal="center" vertical="center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LTE 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基地台模擬器使用率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部門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12537416666666668"/>
          <c:y val="3.493472222222222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('data element'!$F$29:$G$29,'data element'!$J$29)</c:f>
            </c:multiLvlStrRef>
          </c:cat>
          <c:val>
            <c:numRef>
              <c:f>('data element'!$F$30:$G$30,'data element'!$J$30)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LTE 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基地台模擬器使用率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專案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</a:t>
            </a:r>
          </a:p>
        </c:rich>
      </c:tx>
      <c:layout>
        <c:manualLayout>
          <c:xMode val="edge"/>
          <c:yMode val="edge"/>
          <c:x val="0.16857365051590772"/>
          <c:y val="3.624615592578824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'Summary of May'!$A$16</c:f>
              <c:strCache>
                <c:ptCount val="1"/>
                <c:pt idx="0">
                  <c:v>LTE (4G) 基地台模擬器 </c:v>
                </c:pt>
              </c:strCache>
            </c:strRef>
          </c:tx>
          <c:dPt>
            <c:idx val="0"/>
            <c:bubble3D val="0"/>
            <c:spPr/>
          </c:dPt>
          <c:dPt>
            <c:idx val="1"/>
            <c:bubble3D val="0"/>
            <c:spPr/>
          </c:dPt>
          <c:dPt>
            <c:idx val="2"/>
            <c:bubble3D val="0"/>
            <c:spPr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of May'!$F$15:$H$15</c:f>
              <c:strCache>
                <c:ptCount val="3"/>
                <c:pt idx="0">
                  <c:v>Futon</c:v>
                </c:pt>
                <c:pt idx="1">
                  <c:v>Rectangle</c:v>
                </c:pt>
                <c:pt idx="2">
                  <c:v>未使用時數</c:v>
                </c:pt>
              </c:strCache>
            </c:strRef>
          </c:cat>
          <c:val>
            <c:numRef>
              <c:f>'Summary of May'!$F$16:$H$16</c:f>
              <c:numCache>
                <c:formatCode>General</c:formatCode>
                <c:ptCount val="3"/>
                <c:pt idx="0">
                  <c:v>9</c:v>
                </c:pt>
                <c:pt idx="1">
                  <c:v>4.5</c:v>
                </c:pt>
                <c:pt idx="2">
                  <c:v>206.5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IT3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使用率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部門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3215642489133303"/>
          <c:y val="3.49347300750401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('Summary of May'!$D$15,'Summary of May'!$H$15)</c:f>
              <c:strCache>
                <c:ptCount val="2"/>
                <c:pt idx="0">
                  <c:v>U0SV00</c:v>
                </c:pt>
                <c:pt idx="1">
                  <c:v>未使用時數</c:v>
                </c:pt>
              </c:strCache>
            </c:strRef>
          </c:cat>
          <c:val>
            <c:numRef>
              <c:f>('Summary of May'!$D$18,'Summary of May'!$H$18)</c:f>
              <c:numCache>
                <c:formatCode>General</c:formatCode>
                <c:ptCount val="2"/>
                <c:pt idx="0">
                  <c:v>8.5</c:v>
                </c:pt>
                <c:pt idx="1">
                  <c:v>176.3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IT3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使用率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(</a:t>
            </a:r>
            <a:r>
              <a:rPr lang="zh-TW" alt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專案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3215642489133303"/>
          <c:y val="3.49347300750401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('Summary of May'!$F$15,'Summary of May'!$H$15)</c:f>
              <c:strCache>
                <c:ptCount val="2"/>
                <c:pt idx="0">
                  <c:v>Futon</c:v>
                </c:pt>
                <c:pt idx="1">
                  <c:v>未使用時數</c:v>
                </c:pt>
              </c:strCache>
            </c:strRef>
          </c:cat>
          <c:val>
            <c:numRef>
              <c:f>('Summary of May'!$F$18,'Summary of May'!$H$18)</c:f>
              <c:numCache>
                <c:formatCode>General</c:formatCode>
                <c:ptCount val="2"/>
                <c:pt idx="0">
                  <c:v>8.5</c:v>
                </c:pt>
                <c:pt idx="1">
                  <c:v>176.3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2547462817147856"/>
          <c:w val="0.61363801399825024"/>
          <c:h val="0.7585454943132108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'Summary of May'!$A$16:$B$16</c:f>
              <c:strCache>
                <c:ptCount val="1"/>
                <c:pt idx="0">
                  <c:v>LTE (4G) 基地台模擬器 </c:v>
                </c:pt>
              </c:strCache>
            </c:strRef>
          </c:tx>
          <c:invertIfNegative val="0"/>
          <c:cat>
            <c:strRef>
              <c:f>'Summary of May'!$F$15:$G$15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May'!$F$16:$G$16</c:f>
              <c:numCache>
                <c:formatCode>General</c:formatCode>
                <c:ptCount val="2"/>
                <c:pt idx="0">
                  <c:v>9</c:v>
                </c:pt>
                <c:pt idx="1">
                  <c:v>4.5</c:v>
                </c:pt>
              </c:numCache>
            </c:numRef>
          </c:val>
        </c:ser>
        <c:ser>
          <c:idx val="0"/>
          <c:order val="1"/>
          <c:tx>
            <c:strRef>
              <c:f>'Summary of May'!$A$17:$B$17</c:f>
              <c:strCache>
                <c:ptCount val="1"/>
                <c:pt idx="0">
                  <c:v>Agilent GS8800 (2G/3G)</c:v>
                </c:pt>
              </c:strCache>
            </c:strRef>
          </c:tx>
          <c:invertIfNegative val="0"/>
          <c:cat>
            <c:strRef>
              <c:f>'Summary of May'!$F$15:$G$15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May'!$F$17:$G$17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2"/>
          <c:tx>
            <c:strRef>
              <c:f>'Summary of May'!$A$18:$B$18</c:f>
              <c:strCache>
                <c:ptCount val="1"/>
                <c:pt idx="0">
                  <c:v>IT3 </c:v>
                </c:pt>
              </c:strCache>
            </c:strRef>
          </c:tx>
          <c:invertIfNegative val="0"/>
          <c:cat>
            <c:strRef>
              <c:f>'Summary of May'!$F$15:$G$15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May'!$F$18:$G$18</c:f>
              <c:numCache>
                <c:formatCode>General</c:formatCode>
                <c:ptCount val="2"/>
                <c:pt idx="0">
                  <c:v>8.5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73056"/>
        <c:axId val="163774848"/>
      </c:barChart>
      <c:catAx>
        <c:axId val="1637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74848"/>
        <c:crosses val="autoZero"/>
        <c:auto val="1"/>
        <c:lblAlgn val="ctr"/>
        <c:lblOffset val="100"/>
        <c:noMultiLvlLbl val="0"/>
      </c:catAx>
      <c:valAx>
        <c:axId val="1637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84868849992475"/>
          <c:y val="0.37442400831971473"/>
          <c:w val="0.31715131150007525"/>
          <c:h val="0.251151587183677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4399314668999708"/>
          <c:w val="0.58865113735783026"/>
          <c:h val="0.7400269757946923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'Summary of May'!$I$22</c:f>
              <c:strCache>
                <c:ptCount val="1"/>
                <c:pt idx="0">
                  <c:v>LTE (4G) 基地台模擬器</c:v>
                </c:pt>
              </c:strCache>
            </c:strRef>
          </c:tx>
          <c:invertIfNegative val="0"/>
          <c:cat>
            <c:strRef>
              <c:f>'Summary of May'!$J$20:$K$21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May'!$J$22:$K$22</c:f>
              <c:numCache>
                <c:formatCode>General</c:formatCode>
                <c:ptCount val="2"/>
                <c:pt idx="0">
                  <c:v>2700</c:v>
                </c:pt>
                <c:pt idx="1">
                  <c:v>1350</c:v>
                </c:pt>
              </c:numCache>
            </c:numRef>
          </c:val>
        </c:ser>
        <c:ser>
          <c:idx val="0"/>
          <c:order val="1"/>
          <c:tx>
            <c:strRef>
              <c:f>'Summary of May'!$I$23</c:f>
              <c:strCache>
                <c:ptCount val="1"/>
                <c:pt idx="0">
                  <c:v>Agilent GS8800 (2G/3G)</c:v>
                </c:pt>
              </c:strCache>
            </c:strRef>
          </c:tx>
          <c:invertIfNegative val="0"/>
          <c:cat>
            <c:strRef>
              <c:f>'Summary of May'!$J$20:$K$21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May'!$J$23:$K$23</c:f>
              <c:numCache>
                <c:formatCode>General</c:formatCode>
                <c:ptCount val="2"/>
                <c:pt idx="0">
                  <c:v>900</c:v>
                </c:pt>
                <c:pt idx="1">
                  <c:v>450</c:v>
                </c:pt>
              </c:numCache>
            </c:numRef>
          </c:val>
        </c:ser>
        <c:ser>
          <c:idx val="8"/>
          <c:order val="2"/>
          <c:tx>
            <c:strRef>
              <c:f>'Summary of May'!$I$24</c:f>
              <c:strCache>
                <c:ptCount val="1"/>
                <c:pt idx="0">
                  <c:v>IT3 </c:v>
                </c:pt>
              </c:strCache>
            </c:strRef>
          </c:tx>
          <c:invertIfNegative val="0"/>
          <c:cat>
            <c:strRef>
              <c:f>'Summary of May'!$J$20:$K$21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May'!$J$24:$K$24</c:f>
              <c:numCache>
                <c:formatCode>General</c:formatCode>
                <c:ptCount val="2"/>
                <c:pt idx="0">
                  <c:v>2125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05440"/>
        <c:axId val="163807232"/>
      </c:barChart>
      <c:catAx>
        <c:axId val="1638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807232"/>
        <c:crosses val="autoZero"/>
        <c:auto val="1"/>
        <c:lblAlgn val="ctr"/>
        <c:lblOffset val="100"/>
        <c:noMultiLvlLbl val="0"/>
      </c:catAx>
      <c:valAx>
        <c:axId val="1638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0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69518217002533"/>
          <c:y val="0.37442403032954213"/>
          <c:w val="0.31952711419547131"/>
          <c:h val="0.251151550500631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2547462817147856"/>
          <c:w val="0.61363801399825024"/>
          <c:h val="0.7585454943132108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'Summary of May'!$A$16:$B$16</c:f>
              <c:strCache>
                <c:ptCount val="1"/>
                <c:pt idx="0">
                  <c:v>LTE (4G) 基地台模擬器 </c:v>
                </c:pt>
              </c:strCache>
            </c:strRef>
          </c:tx>
          <c:invertIfNegative val="0"/>
          <c:cat>
            <c:strRef>
              <c:f>'Summary of May'!$F$15:$G$15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May'!$F$16:$G$16</c:f>
              <c:numCache>
                <c:formatCode>General</c:formatCode>
                <c:ptCount val="2"/>
                <c:pt idx="0">
                  <c:v>9</c:v>
                </c:pt>
                <c:pt idx="1">
                  <c:v>4.5</c:v>
                </c:pt>
              </c:numCache>
            </c:numRef>
          </c:val>
        </c:ser>
        <c:ser>
          <c:idx val="0"/>
          <c:order val="1"/>
          <c:tx>
            <c:strRef>
              <c:f>'Summary of May'!$A$17:$B$17</c:f>
              <c:strCache>
                <c:ptCount val="1"/>
                <c:pt idx="0">
                  <c:v>Agilent GS8800 (2G/3G)</c:v>
                </c:pt>
              </c:strCache>
            </c:strRef>
          </c:tx>
          <c:invertIfNegative val="0"/>
          <c:cat>
            <c:strRef>
              <c:f>'Summary of May'!$F$15:$G$15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May'!$F$17:$G$17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2"/>
          <c:tx>
            <c:strRef>
              <c:f>'Summary of May'!$A$18:$B$18</c:f>
              <c:strCache>
                <c:ptCount val="1"/>
                <c:pt idx="0">
                  <c:v>IT3 </c:v>
                </c:pt>
              </c:strCache>
            </c:strRef>
          </c:tx>
          <c:invertIfNegative val="0"/>
          <c:cat>
            <c:strRef>
              <c:f>'Summary of May'!$F$15:$G$15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May'!$F$18:$G$18</c:f>
              <c:numCache>
                <c:formatCode>General</c:formatCode>
                <c:ptCount val="2"/>
                <c:pt idx="0">
                  <c:v>8.5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32800"/>
        <c:axId val="163938688"/>
      </c:barChart>
      <c:catAx>
        <c:axId val="1639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38688"/>
        <c:crosses val="autoZero"/>
        <c:auto val="1"/>
        <c:lblAlgn val="ctr"/>
        <c:lblOffset val="100"/>
        <c:noMultiLvlLbl val="0"/>
      </c:catAx>
      <c:valAx>
        <c:axId val="1639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32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84864391951006"/>
          <c:y val="0.37442403032954213"/>
          <c:w val="0.3171513560804899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4399314668999708"/>
          <c:w val="0.58865113735783026"/>
          <c:h val="0.7400269757946923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'Summary of May'!$I$22</c:f>
              <c:strCache>
                <c:ptCount val="1"/>
                <c:pt idx="0">
                  <c:v>LTE (4G) 基地台模擬器</c:v>
                </c:pt>
              </c:strCache>
            </c:strRef>
          </c:tx>
          <c:invertIfNegative val="0"/>
          <c:cat>
            <c:strRef>
              <c:f>'Summary of May'!$J$20:$K$21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May'!$J$22:$K$22</c:f>
              <c:numCache>
                <c:formatCode>General</c:formatCode>
                <c:ptCount val="2"/>
                <c:pt idx="0">
                  <c:v>2700</c:v>
                </c:pt>
                <c:pt idx="1">
                  <c:v>1350</c:v>
                </c:pt>
              </c:numCache>
            </c:numRef>
          </c:val>
        </c:ser>
        <c:ser>
          <c:idx val="0"/>
          <c:order val="1"/>
          <c:tx>
            <c:strRef>
              <c:f>'Summary of May'!$I$23</c:f>
              <c:strCache>
                <c:ptCount val="1"/>
                <c:pt idx="0">
                  <c:v>Agilent GS8800 (2G/3G)</c:v>
                </c:pt>
              </c:strCache>
            </c:strRef>
          </c:tx>
          <c:invertIfNegative val="0"/>
          <c:cat>
            <c:strRef>
              <c:f>'Summary of May'!$J$20:$K$21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May'!$J$23:$K$23</c:f>
              <c:numCache>
                <c:formatCode>General</c:formatCode>
                <c:ptCount val="2"/>
                <c:pt idx="0">
                  <c:v>900</c:v>
                </c:pt>
                <c:pt idx="1">
                  <c:v>450</c:v>
                </c:pt>
              </c:numCache>
            </c:numRef>
          </c:val>
        </c:ser>
        <c:ser>
          <c:idx val="8"/>
          <c:order val="2"/>
          <c:tx>
            <c:strRef>
              <c:f>'Summary of May'!$I$24</c:f>
              <c:strCache>
                <c:ptCount val="1"/>
                <c:pt idx="0">
                  <c:v>IT3 </c:v>
                </c:pt>
              </c:strCache>
            </c:strRef>
          </c:tx>
          <c:invertIfNegative val="0"/>
          <c:cat>
            <c:strRef>
              <c:f>'Summary of May'!$J$20:$K$21</c:f>
              <c:strCache>
                <c:ptCount val="2"/>
                <c:pt idx="0">
                  <c:v>Futon</c:v>
                </c:pt>
                <c:pt idx="1">
                  <c:v>Rectangle</c:v>
                </c:pt>
              </c:strCache>
            </c:strRef>
          </c:cat>
          <c:val>
            <c:numRef>
              <c:f>'Summary of May'!$J$24:$K$24</c:f>
              <c:numCache>
                <c:formatCode>General</c:formatCode>
                <c:ptCount val="2"/>
                <c:pt idx="0">
                  <c:v>2125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69280"/>
        <c:axId val="164040704"/>
      </c:barChart>
      <c:catAx>
        <c:axId val="1639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040704"/>
        <c:crosses val="autoZero"/>
        <c:auto val="1"/>
        <c:lblAlgn val="ctr"/>
        <c:lblOffset val="100"/>
        <c:noMultiLvlLbl val="0"/>
      </c:catAx>
      <c:valAx>
        <c:axId val="1640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6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69510061242344"/>
          <c:y val="0.37442403032954213"/>
          <c:w val="0.31952712160979879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utilization!$B$21</c:f>
              <c:strCache>
                <c:ptCount val="1"/>
                <c:pt idx="0">
                  <c:v>LTE (4G) 基地台模擬器 </c:v>
                </c:pt>
              </c:strCache>
            </c:strRef>
          </c:tx>
          <c:invertIfNegative val="0"/>
          <c:cat>
            <c:multiLvlStrRef>
              <c:f>utilization!$E$19:$Z$20</c:f>
              <c:multiLvlStrCache>
                <c:ptCount val="22"/>
                <c:lvl>
                  <c:pt idx="0">
                    <c:v>5/1</c:v>
                  </c:pt>
                  <c:pt idx="1">
                    <c:v>5/2</c:v>
                  </c:pt>
                  <c:pt idx="2">
                    <c:v>5/5</c:v>
                  </c:pt>
                  <c:pt idx="3">
                    <c:v>5/6</c:v>
                  </c:pt>
                  <c:pt idx="4">
                    <c:v>5/7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5/12</c:v>
                  </c:pt>
                  <c:pt idx="8">
                    <c:v>5/13</c:v>
                  </c:pt>
                  <c:pt idx="9">
                    <c:v>5/14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5/19</c:v>
                  </c:pt>
                  <c:pt idx="13">
                    <c:v>5/20</c:v>
                  </c:pt>
                  <c:pt idx="14">
                    <c:v>5/21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5/26</c:v>
                  </c:pt>
                  <c:pt idx="18">
                    <c:v>5/27</c:v>
                  </c:pt>
                  <c:pt idx="19">
                    <c:v>5/28</c:v>
                  </c:pt>
                  <c:pt idx="20">
                    <c:v>5/29</c:v>
                  </c:pt>
                  <c:pt idx="21">
                    <c:v>5/30</c:v>
                  </c:pt>
                </c:lvl>
                <c:lvl>
                  <c:pt idx="0">
                    <c:v>utilization</c:v>
                  </c:pt>
                </c:lvl>
              </c:multiLvlStrCache>
            </c:multiLvlStrRef>
          </c:cat>
          <c:val>
            <c:numRef>
              <c:f>utilization!$E$21:$Z$21</c:f>
              <c:numCache>
                <c:formatCode>0%</c:formatCode>
                <c:ptCount val="22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0.70833333333333337</c:v>
                </c:pt>
                <c:pt idx="11">
                  <c:v>0</c:v>
                </c:pt>
                <c:pt idx="12">
                  <c:v>0</c:v>
                </c:pt>
                <c:pt idx="20">
                  <c:v>0.1875</c:v>
                </c:pt>
              </c:numCache>
            </c:numRef>
          </c:val>
        </c:ser>
        <c:ser>
          <c:idx val="1"/>
          <c:order val="1"/>
          <c:tx>
            <c:strRef>
              <c:f>utilization!$B$22</c:f>
              <c:strCache>
                <c:ptCount val="1"/>
                <c:pt idx="0">
                  <c:v>Agilent GS8800 (2G/3G)</c:v>
                </c:pt>
              </c:strCache>
            </c:strRef>
          </c:tx>
          <c:invertIfNegative val="0"/>
          <c:cat>
            <c:multiLvlStrRef>
              <c:f>utilization!$E$19:$Z$20</c:f>
              <c:multiLvlStrCache>
                <c:ptCount val="22"/>
                <c:lvl>
                  <c:pt idx="0">
                    <c:v>5/1</c:v>
                  </c:pt>
                  <c:pt idx="1">
                    <c:v>5/2</c:v>
                  </c:pt>
                  <c:pt idx="2">
                    <c:v>5/5</c:v>
                  </c:pt>
                  <c:pt idx="3">
                    <c:v>5/6</c:v>
                  </c:pt>
                  <c:pt idx="4">
                    <c:v>5/7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5/12</c:v>
                  </c:pt>
                  <c:pt idx="8">
                    <c:v>5/13</c:v>
                  </c:pt>
                  <c:pt idx="9">
                    <c:v>5/14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5/19</c:v>
                  </c:pt>
                  <c:pt idx="13">
                    <c:v>5/20</c:v>
                  </c:pt>
                  <c:pt idx="14">
                    <c:v>5/21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5/26</c:v>
                  </c:pt>
                  <c:pt idx="18">
                    <c:v>5/27</c:v>
                  </c:pt>
                  <c:pt idx="19">
                    <c:v>5/28</c:v>
                  </c:pt>
                  <c:pt idx="20">
                    <c:v>5/29</c:v>
                  </c:pt>
                  <c:pt idx="21">
                    <c:v>5/30</c:v>
                  </c:pt>
                </c:lvl>
                <c:lvl>
                  <c:pt idx="0">
                    <c:v>utilization</c:v>
                  </c:pt>
                </c:lvl>
              </c:multiLvlStrCache>
            </c:multiLvlStrRef>
          </c:cat>
          <c:val>
            <c:numRef>
              <c:f>utilization!$E$22:$Z$22</c:f>
              <c:numCache>
                <c:formatCode>0%</c:formatCode>
                <c:ptCount val="22"/>
                <c:pt idx="0">
                  <c:v>0.3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</c:ser>
        <c:ser>
          <c:idx val="2"/>
          <c:order val="2"/>
          <c:tx>
            <c:strRef>
              <c:f>utilization!$B$23</c:f>
              <c:strCache>
                <c:ptCount val="1"/>
                <c:pt idx="0">
                  <c:v>IT3 </c:v>
                </c:pt>
              </c:strCache>
            </c:strRef>
          </c:tx>
          <c:invertIfNegative val="0"/>
          <c:cat>
            <c:multiLvlStrRef>
              <c:f>utilization!$E$19:$Z$20</c:f>
              <c:multiLvlStrCache>
                <c:ptCount val="22"/>
                <c:lvl>
                  <c:pt idx="0">
                    <c:v>5/1</c:v>
                  </c:pt>
                  <c:pt idx="1">
                    <c:v>5/2</c:v>
                  </c:pt>
                  <c:pt idx="2">
                    <c:v>5/5</c:v>
                  </c:pt>
                  <c:pt idx="3">
                    <c:v>5/6</c:v>
                  </c:pt>
                  <c:pt idx="4">
                    <c:v>5/7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5/12</c:v>
                  </c:pt>
                  <c:pt idx="8">
                    <c:v>5/13</c:v>
                  </c:pt>
                  <c:pt idx="9">
                    <c:v>5/14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5/19</c:v>
                  </c:pt>
                  <c:pt idx="13">
                    <c:v>5/20</c:v>
                  </c:pt>
                  <c:pt idx="14">
                    <c:v>5/21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5/26</c:v>
                  </c:pt>
                  <c:pt idx="18">
                    <c:v>5/27</c:v>
                  </c:pt>
                  <c:pt idx="19">
                    <c:v>5/28</c:v>
                  </c:pt>
                  <c:pt idx="20">
                    <c:v>5/29</c:v>
                  </c:pt>
                  <c:pt idx="21">
                    <c:v>5/30</c:v>
                  </c:pt>
                </c:lvl>
                <c:lvl>
                  <c:pt idx="0">
                    <c:v>utilization</c:v>
                  </c:pt>
                </c:lvl>
              </c:multiLvlStrCache>
            </c:multiLvlStrRef>
          </c:cat>
          <c:val>
            <c:numRef>
              <c:f>utilization!$E$23:$Z$23</c:f>
              <c:numCache>
                <c:formatCode>0%</c:formatCode>
                <c:ptCount val="22"/>
                <c:pt idx="21">
                  <c:v>1.0119047619047619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84736"/>
        <c:axId val="164090624"/>
      </c:barChart>
      <c:catAx>
        <c:axId val="1640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090624"/>
        <c:crosses val="autoZero"/>
        <c:auto val="1"/>
        <c:lblAlgn val="ctr"/>
        <c:lblOffset val="100"/>
        <c:noMultiLvlLbl val="0"/>
      </c:catAx>
      <c:valAx>
        <c:axId val="164090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0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Agilent GS8800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使用率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部門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16281415165570057"/>
          <c:y val="3.493450196553484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('data element'!$F$29:$G$29,'data element'!$J$29)</c:f>
            </c:multiLvlStrRef>
          </c:cat>
          <c:val>
            <c:numRef>
              <c:f>('data element'!$F$31:$G$31,'data element'!$J$31)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Agilent GS8800</a:t>
            </a: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使用率</a:t>
            </a:r>
            <a:r>
              <a:rPr lang="en-US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 (</a:t>
            </a: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專案</a:t>
            </a:r>
            <a:r>
              <a:rPr lang="en-US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  </a:t>
            </a:r>
          </a:p>
        </c:rich>
      </c:tx>
      <c:layout>
        <c:manualLayout>
          <c:xMode val="edge"/>
          <c:yMode val="edge"/>
          <c:x val="0.14915016169053955"/>
          <c:y val="3.611737721973942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'data element'!$H$29:$J$29</c:f>
            </c:multiLvlStrRef>
          </c:cat>
          <c:val>
            <c:numRef>
              <c:f>'data element'!$H$30:$J$30</c:f>
            </c:numRef>
          </c:val>
        </c:ser>
        <c:ser>
          <c:idx val="1"/>
          <c:order val="1"/>
          <c:cat>
            <c:multiLvlStrRef>
              <c:f>'data element'!$H$29:$J$29</c:f>
            </c:multiLvlStrRef>
          </c:cat>
          <c:val>
            <c:numRef>
              <c:f>'data element'!$H$31:$J$31</c:f>
            </c:numRef>
          </c:val>
        </c:ser>
        <c:ser>
          <c:idx val="2"/>
          <c:order val="2"/>
          <c:cat>
            <c:multiLvlStrRef>
              <c:f>'data element'!$H$29:$J$29</c:f>
            </c:multiLvlStrRef>
          </c:cat>
          <c:val>
            <c:numRef>
              <c:f>'data element'!$H$30:$J$30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LTE 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基地台模擬器使用率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專案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</a:t>
            </a:r>
          </a:p>
        </c:rich>
      </c:tx>
      <c:layout>
        <c:manualLayout>
          <c:xMode val="edge"/>
          <c:yMode val="edge"/>
          <c:x val="0.16857352133308917"/>
          <c:y val="3.6245962081586439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'data element'!$B$30</c:f>
              <c:strCache>
                <c:ptCount val="1"/>
                <c:pt idx="0">
                  <c:v>LTE (4G) 基地台模擬器 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'data element'!$H$29:$J$29</c:f>
            </c:multiLvlStrRef>
          </c:cat>
          <c:val>
            <c:numRef>
              <c:f>'data element'!$H$30:$J$30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IT3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使用率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部門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32156416666666665"/>
          <c:y val="3.493472222222222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('data element'!$F$29,'data element'!$J$29)</c:f>
            </c:multiLvlStrRef>
          </c:cat>
          <c:val>
            <c:numRef>
              <c:f>('data element'!$F$32,'data element'!$J$32)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IT3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使用率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(</a:t>
            </a:r>
            <a:r>
              <a:rPr lang="zh-TW" alt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專案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32156416666666665"/>
          <c:y val="3.493472222222222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('data element'!$H$29,'data element'!$J$29)</c:f>
            </c:multiLvlStrRef>
          </c:cat>
          <c:val>
            <c:numRef>
              <c:f>('data element'!$H$32,'data element'!$J$32)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LTE 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基地台模擬器使用率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部門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12537405046591399"/>
          <c:y val="3.493494643641648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('Summary of May'!$D$15:$E$15,'Summary of May'!$H$15)</c:f>
              <c:strCache>
                <c:ptCount val="3"/>
                <c:pt idx="0">
                  <c:v>U0SV00</c:v>
                </c:pt>
                <c:pt idx="1">
                  <c:v>1RR500</c:v>
                </c:pt>
                <c:pt idx="2">
                  <c:v>未使用時數</c:v>
                </c:pt>
              </c:strCache>
            </c:strRef>
          </c:cat>
          <c:val>
            <c:numRef>
              <c:f>('Summary of May'!$D$16:$E$16,'Summary of May'!$H$16)</c:f>
              <c:numCache>
                <c:formatCode>General</c:formatCode>
                <c:ptCount val="3"/>
                <c:pt idx="0">
                  <c:v>9</c:v>
                </c:pt>
                <c:pt idx="1">
                  <c:v>4.5</c:v>
                </c:pt>
                <c:pt idx="2">
                  <c:v>206.5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Agilent GS8800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使用率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(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部門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)</a:t>
            </a:r>
            <a:r>
              <a:rPr lang="zh-TW" sz="14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  </a:t>
            </a:r>
          </a:p>
        </c:rich>
      </c:tx>
      <c:layout>
        <c:manualLayout>
          <c:xMode val="edge"/>
          <c:yMode val="edge"/>
          <c:x val="0.1628140926828591"/>
          <c:y val="3.49347300750401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('Summary of May'!$D$15:$E$15,'Summary of May'!$H$15)</c:f>
              <c:strCache>
                <c:ptCount val="3"/>
                <c:pt idx="0">
                  <c:v>U0SV00</c:v>
                </c:pt>
                <c:pt idx="1">
                  <c:v>1RR500</c:v>
                </c:pt>
                <c:pt idx="2">
                  <c:v>未使用時數</c:v>
                </c:pt>
              </c:strCache>
            </c:strRef>
          </c:cat>
          <c:val>
            <c:numRef>
              <c:f>('Summary of May'!$D$17:$E$17,'Summary of May'!$H$17)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Agilent GS8800</a:t>
            </a: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使用率</a:t>
            </a:r>
            <a:r>
              <a:rPr lang="en-US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 (</a:t>
            </a: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專案</a:t>
            </a:r>
            <a:r>
              <a:rPr lang="en-US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  </a:t>
            </a:r>
          </a:p>
        </c:rich>
      </c:tx>
      <c:layout>
        <c:manualLayout>
          <c:xMode val="edge"/>
          <c:yMode val="edge"/>
          <c:x val="0.14915024510825037"/>
          <c:y val="3.611733555332014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of May'!$F$15:$H$15</c:f>
              <c:strCache>
                <c:ptCount val="3"/>
                <c:pt idx="0">
                  <c:v>Futon</c:v>
                </c:pt>
                <c:pt idx="1">
                  <c:v>Rectangle</c:v>
                </c:pt>
                <c:pt idx="2">
                  <c:v>未使用時數</c:v>
                </c:pt>
              </c:strCache>
            </c:strRef>
          </c:cat>
          <c:val>
            <c:numRef>
              <c:f>'Summary of May'!$F$16:$H$16</c:f>
              <c:numCache>
                <c:formatCode>General</c:formatCode>
                <c:ptCount val="3"/>
                <c:pt idx="0">
                  <c:v>9</c:v>
                </c:pt>
                <c:pt idx="1">
                  <c:v>4.5</c:v>
                </c:pt>
                <c:pt idx="2">
                  <c:v>206.5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cat>
            <c:strRef>
              <c:f>'Summary of May'!$F$15:$H$15</c:f>
              <c:strCache>
                <c:ptCount val="3"/>
                <c:pt idx="0">
                  <c:v>Futon</c:v>
                </c:pt>
                <c:pt idx="1">
                  <c:v>Rectangle</c:v>
                </c:pt>
                <c:pt idx="2">
                  <c:v>未使用時數</c:v>
                </c:pt>
              </c:strCache>
            </c:strRef>
          </c:cat>
          <c:val>
            <c:numRef>
              <c:f>'Summary of May'!$F$17:$H$17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211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cat>
            <c:strRef>
              <c:f>'Summary of May'!$F$15:$H$15</c:f>
              <c:strCache>
                <c:ptCount val="3"/>
                <c:pt idx="0">
                  <c:v>Futon</c:v>
                </c:pt>
                <c:pt idx="1">
                  <c:v>Rectangle</c:v>
                </c:pt>
                <c:pt idx="2">
                  <c:v>未使用時數</c:v>
                </c:pt>
              </c:strCache>
            </c:strRef>
          </c:cat>
          <c:val>
            <c:numRef>
              <c:f>'Summary of May'!$F$16:$H$16</c:f>
              <c:numCache>
                <c:formatCode>General</c:formatCode>
                <c:ptCount val="3"/>
                <c:pt idx="0">
                  <c:v>9</c:v>
                </c:pt>
                <c:pt idx="1">
                  <c:v>4.5</c:v>
                </c:pt>
                <c:pt idx="2">
                  <c:v>206.5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33</xdr:row>
      <xdr:rowOff>9525</xdr:rowOff>
    </xdr:from>
    <xdr:to>
      <xdr:col>6</xdr:col>
      <xdr:colOff>552450</xdr:colOff>
      <xdr:row>46</xdr:row>
      <xdr:rowOff>66675</xdr:rowOff>
    </xdr:to>
    <xdr:graphicFrame macro="">
      <xdr:nvGraphicFramePr>
        <xdr:cNvPr id="1298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48</xdr:row>
      <xdr:rowOff>28575</xdr:rowOff>
    </xdr:from>
    <xdr:to>
      <xdr:col>6</xdr:col>
      <xdr:colOff>542925</xdr:colOff>
      <xdr:row>61</xdr:row>
      <xdr:rowOff>85725</xdr:rowOff>
    </xdr:to>
    <xdr:graphicFrame macro="">
      <xdr:nvGraphicFramePr>
        <xdr:cNvPr id="129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809625</xdr:colOff>
      <xdr:row>48</xdr:row>
      <xdr:rowOff>28575</xdr:rowOff>
    </xdr:from>
    <xdr:to>
      <xdr:col>8</xdr:col>
      <xdr:colOff>552450</xdr:colOff>
      <xdr:row>61</xdr:row>
      <xdr:rowOff>85725</xdr:rowOff>
    </xdr:to>
    <xdr:graphicFrame macro="">
      <xdr:nvGraphicFramePr>
        <xdr:cNvPr id="130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809625</xdr:colOff>
      <xdr:row>33</xdr:row>
      <xdr:rowOff>19050</xdr:rowOff>
    </xdr:from>
    <xdr:to>
      <xdr:col>8</xdr:col>
      <xdr:colOff>552450</xdr:colOff>
      <xdr:row>46</xdr:row>
      <xdr:rowOff>76200</xdr:rowOff>
    </xdr:to>
    <xdr:graphicFrame macro="">
      <xdr:nvGraphicFramePr>
        <xdr:cNvPr id="13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62</xdr:row>
      <xdr:rowOff>152400</xdr:rowOff>
    </xdr:from>
    <xdr:to>
      <xdr:col>6</xdr:col>
      <xdr:colOff>552450</xdr:colOff>
      <xdr:row>76</xdr:row>
      <xdr:rowOff>47625</xdr:rowOff>
    </xdr:to>
    <xdr:graphicFrame macro="">
      <xdr:nvGraphicFramePr>
        <xdr:cNvPr id="1302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800100</xdr:colOff>
      <xdr:row>63</xdr:row>
      <xdr:rowOff>0</xdr:rowOff>
    </xdr:from>
    <xdr:to>
      <xdr:col>8</xdr:col>
      <xdr:colOff>542925</xdr:colOff>
      <xdr:row>76</xdr:row>
      <xdr:rowOff>57150</xdr:rowOff>
    </xdr:to>
    <xdr:graphicFrame macro="">
      <xdr:nvGraphicFramePr>
        <xdr:cNvPr id="130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124066</xdr:colOff>
      <xdr:row>78</xdr:row>
      <xdr:rowOff>158703</xdr:rowOff>
    </xdr:from>
    <xdr:ext cx="8657984" cy="2155871"/>
    <xdr:sp macro="" textlink="">
      <xdr:nvSpPr>
        <xdr:cNvPr id="2" name="矩形 1"/>
        <xdr:cNvSpPr/>
      </xdr:nvSpPr>
      <xdr:spPr>
        <a:xfrm>
          <a:off x="1619491" y="4559253"/>
          <a:ext cx="8657984" cy="2155871"/>
        </a:xfrm>
        <a:prstGeom prst="rect">
          <a:avLst/>
        </a:prstGeom>
        <a:solidFill>
          <a:schemeClr val="bg1">
            <a:alpha val="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TW" sz="80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Draft</a:t>
          </a:r>
        </a:p>
        <a:p>
          <a:pPr algn="ctr"/>
          <a:r>
            <a:rPr lang="en-US" altLang="zh-TW" sz="80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Example</a:t>
          </a:r>
          <a:endParaRPr lang="zh-TW" altLang="en-US" sz="80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9525</xdr:rowOff>
    </xdr:from>
    <xdr:to>
      <xdr:col>4</xdr:col>
      <xdr:colOff>552450</xdr:colOff>
      <xdr:row>32</xdr:row>
      <xdr:rowOff>66675</xdr:rowOff>
    </xdr:to>
    <xdr:graphicFrame macro="">
      <xdr:nvGraphicFramePr>
        <xdr:cNvPr id="46298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34</xdr:row>
      <xdr:rowOff>28575</xdr:rowOff>
    </xdr:from>
    <xdr:to>
      <xdr:col>4</xdr:col>
      <xdr:colOff>542925</xdr:colOff>
      <xdr:row>47</xdr:row>
      <xdr:rowOff>85725</xdr:rowOff>
    </xdr:to>
    <xdr:graphicFrame macro="">
      <xdr:nvGraphicFramePr>
        <xdr:cNvPr id="4629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809625</xdr:colOff>
      <xdr:row>34</xdr:row>
      <xdr:rowOff>28575</xdr:rowOff>
    </xdr:from>
    <xdr:to>
      <xdr:col>6</xdr:col>
      <xdr:colOff>552450</xdr:colOff>
      <xdr:row>47</xdr:row>
      <xdr:rowOff>85725</xdr:rowOff>
    </xdr:to>
    <xdr:graphicFrame macro="">
      <xdr:nvGraphicFramePr>
        <xdr:cNvPr id="4630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809625</xdr:colOff>
      <xdr:row>19</xdr:row>
      <xdr:rowOff>19050</xdr:rowOff>
    </xdr:from>
    <xdr:to>
      <xdr:col>6</xdr:col>
      <xdr:colOff>552450</xdr:colOff>
      <xdr:row>32</xdr:row>
      <xdr:rowOff>76200</xdr:rowOff>
    </xdr:to>
    <xdr:graphicFrame macro="">
      <xdr:nvGraphicFramePr>
        <xdr:cNvPr id="46301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48</xdr:row>
      <xdr:rowOff>152400</xdr:rowOff>
    </xdr:from>
    <xdr:to>
      <xdr:col>4</xdr:col>
      <xdr:colOff>552450</xdr:colOff>
      <xdr:row>62</xdr:row>
      <xdr:rowOff>47625</xdr:rowOff>
    </xdr:to>
    <xdr:graphicFrame macro="">
      <xdr:nvGraphicFramePr>
        <xdr:cNvPr id="46302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800100</xdr:colOff>
      <xdr:row>49</xdr:row>
      <xdr:rowOff>0</xdr:rowOff>
    </xdr:from>
    <xdr:to>
      <xdr:col>6</xdr:col>
      <xdr:colOff>542925</xdr:colOff>
      <xdr:row>62</xdr:row>
      <xdr:rowOff>57150</xdr:rowOff>
    </xdr:to>
    <xdr:graphicFrame macro="">
      <xdr:nvGraphicFramePr>
        <xdr:cNvPr id="4630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1114425</xdr:colOff>
      <xdr:row>25</xdr:row>
      <xdr:rowOff>123825</xdr:rowOff>
    </xdr:from>
    <xdr:to>
      <xdr:col>11</xdr:col>
      <xdr:colOff>895350</xdr:colOff>
      <xdr:row>41</xdr:row>
      <xdr:rowOff>57150</xdr:rowOff>
    </xdr:to>
    <xdr:graphicFrame macro="">
      <xdr:nvGraphicFramePr>
        <xdr:cNvPr id="46304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1123950</xdr:colOff>
      <xdr:row>42</xdr:row>
      <xdr:rowOff>66675</xdr:rowOff>
    </xdr:from>
    <xdr:to>
      <xdr:col>11</xdr:col>
      <xdr:colOff>914400</xdr:colOff>
      <xdr:row>58</xdr:row>
      <xdr:rowOff>47625</xdr:rowOff>
    </xdr:to>
    <xdr:graphicFrame macro="">
      <xdr:nvGraphicFramePr>
        <xdr:cNvPr id="46305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</xdr:col>
      <xdr:colOff>63500</xdr:colOff>
      <xdr:row>56</xdr:row>
      <xdr:rowOff>21166</xdr:rowOff>
    </xdr:from>
    <xdr:ext cx="8657984" cy="2155871"/>
    <xdr:sp macro="" textlink="">
      <xdr:nvSpPr>
        <xdr:cNvPr id="10" name="矩形 9"/>
        <xdr:cNvSpPr/>
      </xdr:nvSpPr>
      <xdr:spPr>
        <a:xfrm>
          <a:off x="3238500" y="7376583"/>
          <a:ext cx="8657984" cy="2155871"/>
        </a:xfrm>
        <a:prstGeom prst="rect">
          <a:avLst/>
        </a:prstGeom>
        <a:solidFill>
          <a:schemeClr val="bg1">
            <a:alpha val="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TW" sz="80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Draft</a:t>
          </a:r>
        </a:p>
        <a:p>
          <a:pPr algn="ctr"/>
          <a:r>
            <a:rPr lang="en-US" altLang="zh-TW" sz="80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Example</a:t>
          </a:r>
          <a:endParaRPr lang="zh-TW" altLang="en-US" sz="80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0.12083</cdr:x>
      <cdr:y>0.11806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0" y="0"/>
          <a:ext cx="55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1000" b="1">
              <a:latin typeface="微軟正黑體" panose="020B0604030504040204" pitchFamily="34" charset="-120"/>
              <a:ea typeface="微軟正黑體" panose="020B0604030504040204" pitchFamily="34" charset="-120"/>
            </a:rPr>
            <a:t>時數</a:t>
          </a:r>
        </a:p>
      </cdr:txBody>
    </cdr:sp>
  </cdr:relSizeAnchor>
  <cdr:relSizeAnchor xmlns:cdr="http://schemas.openxmlformats.org/drawingml/2006/chartDrawing">
    <cdr:from>
      <cdr:x>0.75112</cdr:x>
      <cdr:y>0.69448</cdr:y>
    </cdr:from>
    <cdr:to>
      <cdr:x>1</cdr:x>
      <cdr:y>1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3372909" y="1717675"/>
          <a:ext cx="1117599" cy="755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400" b="0"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專案</a:t>
          </a:r>
          <a:r>
            <a:rPr lang="zh-TW" altLang="en-US" sz="1400" b="0"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時數</a:t>
          </a:r>
          <a:endParaRPr lang="en-US" altLang="zh-TW" sz="1400" b="0">
            <a:latin typeface="微軟正黑體" panose="020B0604030504040204" pitchFamily="34" charset="-120"/>
            <a:ea typeface="微軟正黑體" panose="020B0604030504040204" pitchFamily="34" charset="-120"/>
          </a:endParaRPr>
        </a:p>
        <a:p xmlns:a="http://schemas.openxmlformats.org/drawingml/2006/main">
          <a:pPr>
            <a:lnSpc>
              <a:spcPts val="1900"/>
            </a:lnSpc>
          </a:pPr>
          <a:r>
            <a:rPr lang="en-US" altLang="zh-TW" sz="1400" b="0">
              <a:latin typeface="微軟正黑體" panose="020B0604030504040204" pitchFamily="34" charset="-120"/>
              <a:ea typeface="微軟正黑體" panose="020B0604030504040204" pitchFamily="34" charset="-120"/>
            </a:rPr>
            <a:t>2014</a:t>
          </a:r>
          <a:r>
            <a:rPr lang="zh-TW" altLang="en-US" sz="1400" b="0" baseline="0">
              <a:latin typeface="微軟正黑體" panose="020B0604030504040204" pitchFamily="34" charset="-120"/>
              <a:ea typeface="微軟正黑體" panose="020B0604030504040204" pitchFamily="34" charset="-120"/>
            </a:rPr>
            <a:t> </a:t>
          </a:r>
          <a:r>
            <a:rPr lang="en-US" altLang="zh-TW" sz="1400" b="0" baseline="0">
              <a:latin typeface="微軟正黑體" panose="020B0604030504040204" pitchFamily="34" charset="-120"/>
              <a:ea typeface="微軟正黑體" panose="020B0604030504040204" pitchFamily="34" charset="-120"/>
            </a:rPr>
            <a:t>/ 05 </a:t>
          </a:r>
          <a:endParaRPr lang="zh-TW" altLang="en-US" sz="1400" b="0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0.00521</cdr:y>
    </cdr:from>
    <cdr:to>
      <cdr:x>0.12708</cdr:x>
      <cdr:y>0.13194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0" y="14292"/>
          <a:ext cx="581010" cy="3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000" b="1">
              <a:latin typeface="微軟正黑體" panose="020B0604030504040204" pitchFamily="34" charset="-120"/>
              <a:ea typeface="微軟正黑體" panose="020B0604030504040204" pitchFamily="34" charset="-120"/>
            </a:rPr>
            <a:t>$USD</a:t>
          </a:r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0.77093</cdr:x>
      <cdr:y>0.69563</cdr:y>
    </cdr:from>
    <cdr:to>
      <cdr:x>1</cdr:x>
      <cdr:y>1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3469215" y="1753658"/>
          <a:ext cx="1030817" cy="767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>
            <a:lnSpc>
              <a:spcPts val="2000"/>
            </a:lnSpc>
          </a:pPr>
          <a:r>
            <a:rPr lang="zh-TW" altLang="en-US" sz="1400" b="0">
              <a:latin typeface="微軟正黑體" panose="020B0604030504040204" pitchFamily="34" charset="-120"/>
              <a:ea typeface="微軟正黑體" panose="020B0604030504040204" pitchFamily="34" charset="-120"/>
            </a:rPr>
            <a:t>專案金額</a:t>
          </a:r>
          <a:endParaRPr lang="en-US" altLang="zh-TW" sz="1400" b="0">
            <a:latin typeface="微軟正黑體" panose="020B0604030504040204" pitchFamily="34" charset="-120"/>
            <a:ea typeface="微軟正黑體" panose="020B0604030504040204" pitchFamily="34" charset="-120"/>
          </a:endParaRPr>
        </a:p>
        <a:p xmlns:a="http://schemas.openxmlformats.org/drawingml/2006/main">
          <a:pPr>
            <a:lnSpc>
              <a:spcPts val="1900"/>
            </a:lnSpc>
          </a:pPr>
          <a:r>
            <a:rPr lang="en-US" altLang="zh-TW" sz="1400" b="0">
              <a:latin typeface="微軟正黑體" panose="020B0604030504040204" pitchFamily="34" charset="-120"/>
              <a:ea typeface="微軟正黑體" panose="020B0604030504040204" pitchFamily="34" charset="-120"/>
            </a:rPr>
            <a:t>2014</a:t>
          </a:r>
          <a:r>
            <a:rPr lang="zh-TW" altLang="en-US" sz="1400" b="0" baseline="0">
              <a:latin typeface="微軟正黑體" panose="020B0604030504040204" pitchFamily="34" charset="-120"/>
              <a:ea typeface="微軟正黑體" panose="020B0604030504040204" pitchFamily="34" charset="-120"/>
            </a:rPr>
            <a:t> </a:t>
          </a:r>
          <a:r>
            <a:rPr lang="en-US" altLang="zh-TW" sz="1400" b="0" baseline="0">
              <a:latin typeface="微軟正黑體" panose="020B0604030504040204" pitchFamily="34" charset="-120"/>
              <a:ea typeface="微軟正黑體" panose="020B0604030504040204" pitchFamily="34" charset="-120"/>
            </a:rPr>
            <a:t>/ 05 </a:t>
          </a:r>
          <a:endParaRPr lang="zh-TW" altLang="en-US" sz="1400" b="0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9</xdr:col>
      <xdr:colOff>19050</xdr:colOff>
      <xdr:row>16</xdr:row>
      <xdr:rowOff>95250</xdr:rowOff>
    </xdr:to>
    <xdr:graphicFrame macro="">
      <xdr:nvGraphicFramePr>
        <xdr:cNvPr id="4719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9525</xdr:rowOff>
    </xdr:from>
    <xdr:to>
      <xdr:col>21</xdr:col>
      <xdr:colOff>57150</xdr:colOff>
      <xdr:row>16</xdr:row>
      <xdr:rowOff>104775</xdr:rowOff>
    </xdr:to>
    <xdr:graphicFrame macro="">
      <xdr:nvGraphicFramePr>
        <xdr:cNvPr id="4719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23</xdr:row>
      <xdr:rowOff>104775</xdr:rowOff>
    </xdr:from>
    <xdr:to>
      <xdr:col>26</xdr:col>
      <xdr:colOff>0</xdr:colOff>
      <xdr:row>40</xdr:row>
      <xdr:rowOff>95250</xdr:rowOff>
    </xdr:to>
    <xdr:graphicFrame macro="">
      <xdr:nvGraphicFramePr>
        <xdr:cNvPr id="4719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9525</xdr:colOff>
      <xdr:row>43</xdr:row>
      <xdr:rowOff>19050</xdr:rowOff>
    </xdr:from>
    <xdr:ext cx="8657984" cy="2155871"/>
    <xdr:sp macro="" textlink="">
      <xdr:nvSpPr>
        <xdr:cNvPr id="5" name="矩形 4"/>
        <xdr:cNvSpPr/>
      </xdr:nvSpPr>
      <xdr:spPr>
        <a:xfrm>
          <a:off x="1609725" y="4267200"/>
          <a:ext cx="8657984" cy="2155871"/>
        </a:xfrm>
        <a:prstGeom prst="rect">
          <a:avLst/>
        </a:prstGeom>
        <a:solidFill>
          <a:schemeClr val="bg1">
            <a:alpha val="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TW" sz="80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Draft</a:t>
          </a:r>
        </a:p>
        <a:p>
          <a:pPr algn="ctr"/>
          <a:r>
            <a:rPr lang="en-US" altLang="zh-TW" sz="80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Example</a:t>
          </a:r>
          <a:endParaRPr lang="zh-TW" altLang="en-US" sz="80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0.12083</cdr:x>
      <cdr:y>0.11806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0" y="0"/>
          <a:ext cx="55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1000" b="1">
              <a:latin typeface="微軟正黑體" panose="020B0604030504040204" pitchFamily="34" charset="-120"/>
              <a:ea typeface="微軟正黑體" panose="020B0604030504040204" pitchFamily="34" charset="-120"/>
            </a:rPr>
            <a:t>時數</a:t>
          </a:r>
        </a:p>
      </cdr:txBody>
    </cdr:sp>
  </cdr:relSizeAnchor>
  <cdr:relSizeAnchor xmlns:cdr="http://schemas.openxmlformats.org/drawingml/2006/chartDrawing">
    <cdr:from>
      <cdr:x>0.75417</cdr:x>
      <cdr:y>0.83507</cdr:y>
    </cdr:from>
    <cdr:to>
      <cdr:x>0.97708</cdr:x>
      <cdr:y>0.97569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3448050" y="2290763"/>
          <a:ext cx="1019175" cy="38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800"/>
            <a:t>2014</a:t>
          </a:r>
          <a:r>
            <a:rPr lang="zh-TW" altLang="en-US" sz="1800" baseline="0"/>
            <a:t> </a:t>
          </a:r>
          <a:r>
            <a:rPr lang="en-US" altLang="zh-TW" sz="1800" baseline="0"/>
            <a:t>/ 05 </a:t>
          </a:r>
          <a:endParaRPr lang="zh-TW" altLang="en-US" sz="18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0.00521</cdr:y>
    </cdr:from>
    <cdr:to>
      <cdr:x>0.12708</cdr:x>
      <cdr:y>0.13194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0" y="14292"/>
          <a:ext cx="581010" cy="3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000" b="1">
              <a:latin typeface="微軟正黑體" panose="020B0604030504040204" pitchFamily="34" charset="-120"/>
              <a:ea typeface="微軟正黑體" panose="020B0604030504040204" pitchFamily="34" charset="-120"/>
            </a:rPr>
            <a:t>$USD</a:t>
          </a:r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0.75417</cdr:x>
      <cdr:y>0.83507</cdr:y>
    </cdr:from>
    <cdr:to>
      <cdr:x>0.97708</cdr:x>
      <cdr:y>0.97569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3448050" y="2290763"/>
          <a:ext cx="1019175" cy="38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800"/>
            <a:t>2014</a:t>
          </a:r>
          <a:r>
            <a:rPr lang="zh-TW" altLang="en-US" sz="1800" baseline="0"/>
            <a:t> </a:t>
          </a:r>
          <a:r>
            <a:rPr lang="en-US" altLang="zh-TW" sz="1800" baseline="0"/>
            <a:t>/ 05 </a:t>
          </a:r>
          <a:endParaRPr lang="zh-TW" altLang="en-US" sz="1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0"/>
  <sheetViews>
    <sheetView topLeftCell="A5" workbookViewId="0">
      <selection activeCell="B25" sqref="B25:D25"/>
    </sheetView>
  </sheetViews>
  <sheetFormatPr defaultRowHeight="12.75"/>
  <cols>
    <col min="1" max="2" width="10.7109375" customWidth="1"/>
    <col min="3" max="5" width="11.7109375" customWidth="1"/>
    <col min="6" max="6" width="13.28515625" customWidth="1"/>
    <col min="7" max="7" width="36.28515625" bestFit="1" customWidth="1"/>
    <col min="8" max="8" width="21.5703125" bestFit="1" customWidth="1"/>
    <col min="9" max="9" width="11" bestFit="1" customWidth="1"/>
    <col min="10" max="10" width="18.7109375" bestFit="1" customWidth="1"/>
    <col min="11" max="11" width="15.140625" bestFit="1" customWidth="1"/>
    <col min="12" max="12" width="17.85546875" customWidth="1"/>
    <col min="13" max="13" width="16.85546875" customWidth="1"/>
    <col min="14" max="14" width="17" customWidth="1"/>
    <col min="15" max="15" width="23.140625" bestFit="1" customWidth="1"/>
  </cols>
  <sheetData>
    <row r="2" spans="1:15" ht="14.25">
      <c r="C2" s="76"/>
      <c r="D2" s="76"/>
      <c r="E2" s="121"/>
      <c r="F2" s="122"/>
      <c r="G2" s="76"/>
      <c r="H2" s="77"/>
      <c r="I2" s="78"/>
    </row>
    <row r="14" spans="1:15" ht="22.5" customHeight="1">
      <c r="B14" s="120" t="s">
        <v>93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</row>
    <row r="15" spans="1:15" ht="13.5" thickBot="1"/>
    <row r="16" spans="1:15" ht="21" customHeight="1" thickTop="1" thickBot="1">
      <c r="A16" s="111" t="s">
        <v>105</v>
      </c>
      <c r="B16" s="112"/>
      <c r="C16" s="115" t="s">
        <v>106</v>
      </c>
      <c r="D16" s="116"/>
      <c r="E16" s="97" t="s">
        <v>84</v>
      </c>
      <c r="F16" s="96" t="s">
        <v>92</v>
      </c>
      <c r="G16" s="96" t="s">
        <v>54</v>
      </c>
      <c r="H16" s="97" t="s">
        <v>85</v>
      </c>
      <c r="I16" s="97" t="s">
        <v>86</v>
      </c>
      <c r="J16" s="97" t="s">
        <v>87</v>
      </c>
      <c r="K16" s="97" t="s">
        <v>88</v>
      </c>
      <c r="L16" s="97" t="s">
        <v>89</v>
      </c>
      <c r="M16" s="96" t="s">
        <v>90</v>
      </c>
      <c r="N16" s="97" t="s">
        <v>91</v>
      </c>
      <c r="O16" s="97" t="s">
        <v>6</v>
      </c>
    </row>
    <row r="17" spans="1:15" ht="29.25" customHeight="1" thickTop="1">
      <c r="A17" s="113" t="s">
        <v>102</v>
      </c>
      <c r="B17" s="114"/>
      <c r="C17" s="117" t="s">
        <v>107</v>
      </c>
      <c r="D17" s="118"/>
      <c r="E17" s="93" t="s">
        <v>84</v>
      </c>
      <c r="F17" s="101" t="s">
        <v>103</v>
      </c>
      <c r="G17" s="94" t="s">
        <v>104</v>
      </c>
      <c r="H17" s="95" t="s">
        <v>85</v>
      </c>
      <c r="I17" s="94" t="s">
        <v>86</v>
      </c>
      <c r="J17" s="94" t="s">
        <v>87</v>
      </c>
      <c r="K17" s="94" t="s">
        <v>88</v>
      </c>
      <c r="L17" s="92" t="s">
        <v>89</v>
      </c>
      <c r="M17" s="94" t="s">
        <v>90</v>
      </c>
      <c r="N17" s="95" t="s">
        <v>91</v>
      </c>
      <c r="O17" s="92" t="s">
        <v>6</v>
      </c>
    </row>
    <row r="18" spans="1:15" s="4" customFormat="1" ht="14.25">
      <c r="A18" s="32" t="s">
        <v>69</v>
      </c>
      <c r="B18" s="98" t="s">
        <v>44</v>
      </c>
      <c r="C18" s="11" t="s">
        <v>69</v>
      </c>
      <c r="D18" s="54" t="s">
        <v>44</v>
      </c>
      <c r="E18" s="19">
        <v>6.5</v>
      </c>
      <c r="F18" s="28" t="s">
        <v>51</v>
      </c>
      <c r="G18" s="11" t="s">
        <v>101</v>
      </c>
      <c r="H18" s="24" t="s">
        <v>8</v>
      </c>
      <c r="I18" s="14" t="s">
        <v>46</v>
      </c>
      <c r="J18" s="15" t="s">
        <v>19</v>
      </c>
      <c r="K18" s="14">
        <v>5194</v>
      </c>
      <c r="L18" s="25" t="s">
        <v>39</v>
      </c>
      <c r="M18" s="10" t="s">
        <v>30</v>
      </c>
      <c r="N18" s="79" t="s">
        <v>27</v>
      </c>
      <c r="O18" s="82" t="s">
        <v>9</v>
      </c>
    </row>
    <row r="19" spans="1:15" s="3" customFormat="1">
      <c r="A19" s="33" t="s">
        <v>69</v>
      </c>
      <c r="B19" s="99" t="s">
        <v>23</v>
      </c>
      <c r="C19" s="13" t="s">
        <v>69</v>
      </c>
      <c r="D19" s="55" t="s">
        <v>23</v>
      </c>
      <c r="E19" s="20">
        <v>3</v>
      </c>
      <c r="F19" s="29" t="s">
        <v>50</v>
      </c>
      <c r="G19" s="13" t="s">
        <v>35</v>
      </c>
      <c r="H19" s="26" t="s">
        <v>14</v>
      </c>
      <c r="I19" s="16" t="s">
        <v>47</v>
      </c>
      <c r="J19" s="17" t="s">
        <v>21</v>
      </c>
      <c r="K19" s="16">
        <v>6237</v>
      </c>
      <c r="L19" s="27" t="s">
        <v>40</v>
      </c>
      <c r="M19" s="12" t="s">
        <v>31</v>
      </c>
      <c r="N19" s="80" t="s">
        <v>28</v>
      </c>
      <c r="O19" s="56" t="s">
        <v>11</v>
      </c>
    </row>
    <row r="20" spans="1:15" s="3" customFormat="1">
      <c r="A20" s="33" t="s">
        <v>12</v>
      </c>
      <c r="B20" s="34" t="s">
        <v>13</v>
      </c>
      <c r="C20" s="13" t="s">
        <v>12</v>
      </c>
      <c r="D20" s="56" t="s">
        <v>13</v>
      </c>
      <c r="E20" s="20">
        <v>4</v>
      </c>
      <c r="F20" s="29" t="s">
        <v>53</v>
      </c>
      <c r="G20" s="13" t="s">
        <v>35</v>
      </c>
      <c r="H20" s="26" t="s">
        <v>14</v>
      </c>
      <c r="I20" s="16" t="s">
        <v>46</v>
      </c>
      <c r="J20" s="17" t="s">
        <v>19</v>
      </c>
      <c r="K20" s="16">
        <v>5194</v>
      </c>
      <c r="L20" s="27" t="s">
        <v>39</v>
      </c>
      <c r="M20" s="12" t="s">
        <v>30</v>
      </c>
      <c r="N20" s="80" t="s">
        <v>27</v>
      </c>
      <c r="O20" s="56" t="s">
        <v>15</v>
      </c>
    </row>
    <row r="21" spans="1:15" s="4" customFormat="1" ht="14.25">
      <c r="A21" s="32" t="s">
        <v>12</v>
      </c>
      <c r="B21" s="98" t="s">
        <v>24</v>
      </c>
      <c r="C21" s="11" t="s">
        <v>12</v>
      </c>
      <c r="D21" s="54" t="s">
        <v>24</v>
      </c>
      <c r="E21" s="19">
        <v>2.5</v>
      </c>
      <c r="F21" s="28" t="s">
        <v>53</v>
      </c>
      <c r="G21" s="11" t="s">
        <v>77</v>
      </c>
      <c r="H21" s="24" t="s">
        <v>8</v>
      </c>
      <c r="I21" s="14" t="s">
        <v>46</v>
      </c>
      <c r="J21" s="15" t="s">
        <v>19</v>
      </c>
      <c r="K21" s="14">
        <v>5194</v>
      </c>
      <c r="L21" s="25" t="s">
        <v>39</v>
      </c>
      <c r="M21" s="10" t="s">
        <v>30</v>
      </c>
      <c r="N21" s="79" t="s">
        <v>27</v>
      </c>
      <c r="O21" s="82" t="s">
        <v>16</v>
      </c>
    </row>
    <row r="22" spans="1:15" s="3" customFormat="1">
      <c r="A22" s="33" t="s">
        <v>17</v>
      </c>
      <c r="B22" s="99" t="s">
        <v>43</v>
      </c>
      <c r="C22" s="13" t="s">
        <v>17</v>
      </c>
      <c r="D22" s="55" t="s">
        <v>43</v>
      </c>
      <c r="E22" s="20">
        <v>2</v>
      </c>
      <c r="F22" s="29" t="s">
        <v>51</v>
      </c>
      <c r="G22" s="13" t="s">
        <v>58</v>
      </c>
      <c r="H22" s="26" t="s">
        <v>14</v>
      </c>
      <c r="I22" s="16" t="s">
        <v>48</v>
      </c>
      <c r="J22" s="17" t="s">
        <v>20</v>
      </c>
      <c r="K22" s="16">
        <v>3254</v>
      </c>
      <c r="L22" s="27" t="s">
        <v>40</v>
      </c>
      <c r="M22" s="12" t="s">
        <v>30</v>
      </c>
      <c r="N22" s="80" t="s">
        <v>27</v>
      </c>
      <c r="O22" s="83" t="s">
        <v>33</v>
      </c>
    </row>
    <row r="23" spans="1:15" s="4" customFormat="1" ht="14.25">
      <c r="A23" s="42" t="s">
        <v>32</v>
      </c>
      <c r="B23" s="98" t="s">
        <v>45</v>
      </c>
      <c r="C23" s="10" t="s">
        <v>32</v>
      </c>
      <c r="D23" s="54" t="s">
        <v>45</v>
      </c>
      <c r="E23" s="19">
        <v>4.5</v>
      </c>
      <c r="F23" s="28" t="s">
        <v>52</v>
      </c>
      <c r="G23" s="11" t="s">
        <v>55</v>
      </c>
      <c r="H23" s="24" t="s">
        <v>8</v>
      </c>
      <c r="I23" s="14" t="s">
        <v>47</v>
      </c>
      <c r="J23" s="15" t="s">
        <v>21</v>
      </c>
      <c r="K23" s="14">
        <v>6237</v>
      </c>
      <c r="L23" s="25" t="s">
        <v>40</v>
      </c>
      <c r="M23" s="10" t="s">
        <v>31</v>
      </c>
      <c r="N23" s="79" t="s">
        <v>28</v>
      </c>
      <c r="O23" s="84" t="s">
        <v>34</v>
      </c>
    </row>
    <row r="24" spans="1:15" s="37" customFormat="1" ht="13.5" thickBot="1">
      <c r="A24" s="38" t="s">
        <v>70</v>
      </c>
      <c r="B24" s="100" t="s">
        <v>61</v>
      </c>
      <c r="C24" s="48" t="s">
        <v>70</v>
      </c>
      <c r="D24" s="57" t="s">
        <v>61</v>
      </c>
      <c r="E24" s="47">
        <v>8.5</v>
      </c>
      <c r="F24" s="46" t="s">
        <v>53</v>
      </c>
      <c r="G24" s="48" t="s">
        <v>62</v>
      </c>
      <c r="H24" s="49" t="s">
        <v>63</v>
      </c>
      <c r="I24" s="50" t="s">
        <v>46</v>
      </c>
      <c r="J24" s="51" t="s">
        <v>19</v>
      </c>
      <c r="K24" s="50">
        <v>5194</v>
      </c>
      <c r="L24" s="52" t="s">
        <v>39</v>
      </c>
      <c r="M24" s="45" t="s">
        <v>30</v>
      </c>
      <c r="N24" s="81" t="s">
        <v>27</v>
      </c>
      <c r="O24" s="85" t="s">
        <v>16</v>
      </c>
    </row>
    <row r="25" spans="1:15" ht="15" thickTop="1">
      <c r="B25" s="126"/>
      <c r="C25" s="126"/>
      <c r="D25" s="127"/>
      <c r="E25" s="58"/>
      <c r="F25" s="126"/>
      <c r="G25" s="127"/>
      <c r="H25" s="124"/>
      <c r="I25" s="125"/>
      <c r="J25" s="125"/>
      <c r="K25" s="125"/>
      <c r="L25" s="125"/>
      <c r="M25" s="126"/>
      <c r="N25" s="128"/>
      <c r="O25" s="58"/>
    </row>
    <row r="27" spans="1:15" ht="31.5" hidden="1" customHeight="1">
      <c r="A27" s="2" t="s">
        <v>68</v>
      </c>
      <c r="B27" s="2" t="s">
        <v>68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hidden="1" customHeight="1">
      <c r="B28" s="102" t="s">
        <v>36</v>
      </c>
      <c r="C28" s="103"/>
      <c r="D28" s="104"/>
      <c r="E28" s="131" t="s">
        <v>42</v>
      </c>
      <c r="F28" s="109" t="s">
        <v>37</v>
      </c>
      <c r="G28" s="110"/>
      <c r="H28" s="109" t="s">
        <v>38</v>
      </c>
      <c r="I28" s="110"/>
      <c r="J28" s="68"/>
      <c r="K28" s="59" t="s">
        <v>71</v>
      </c>
      <c r="L28" s="119" t="s">
        <v>73</v>
      </c>
      <c r="M28" s="59" t="s">
        <v>72</v>
      </c>
    </row>
    <row r="29" spans="1:15" ht="14.25" hidden="1">
      <c r="B29" s="105"/>
      <c r="C29" s="106"/>
      <c r="D29" s="107"/>
      <c r="E29" s="132"/>
      <c r="F29" s="6" t="s">
        <v>39</v>
      </c>
      <c r="G29" s="6" t="s">
        <v>40</v>
      </c>
      <c r="H29" s="7" t="s">
        <v>30</v>
      </c>
      <c r="I29" s="7" t="s">
        <v>41</v>
      </c>
      <c r="J29" s="67" t="s">
        <v>74</v>
      </c>
      <c r="K29" s="60" t="s">
        <v>75</v>
      </c>
      <c r="L29" s="119"/>
      <c r="M29" s="60" t="s">
        <v>76</v>
      </c>
    </row>
    <row r="30" spans="1:15" hidden="1">
      <c r="B30" s="108" t="s">
        <v>7</v>
      </c>
      <c r="C30" s="108"/>
      <c r="D30" s="108"/>
      <c r="E30" s="8">
        <f>E18+E21+E23</f>
        <v>13.5</v>
      </c>
      <c r="F30" s="8">
        <f>E18+E21</f>
        <v>9</v>
      </c>
      <c r="G30" s="8">
        <f>E23</f>
        <v>4.5</v>
      </c>
      <c r="H30" s="8">
        <f>E18+E21</f>
        <v>9</v>
      </c>
      <c r="I30" s="8">
        <f>E23</f>
        <v>4.5</v>
      </c>
      <c r="J30" s="61">
        <f>L30-E30</f>
        <v>206.5</v>
      </c>
      <c r="K30" s="62">
        <v>10</v>
      </c>
      <c r="L30" s="61">
        <f>K30*22</f>
        <v>220</v>
      </c>
      <c r="M30" s="61">
        <v>200</v>
      </c>
    </row>
    <row r="31" spans="1:15" hidden="1">
      <c r="B31" s="129" t="s">
        <v>35</v>
      </c>
      <c r="C31" s="129"/>
      <c r="D31" s="130"/>
      <c r="E31" s="9">
        <f>E19+E20+E22</f>
        <v>9</v>
      </c>
      <c r="F31" s="9">
        <f>E20</f>
        <v>4</v>
      </c>
      <c r="G31" s="9">
        <f>E19+E22</f>
        <v>5</v>
      </c>
      <c r="H31" s="9">
        <f>E20+E22</f>
        <v>6</v>
      </c>
      <c r="I31" s="9">
        <f>E19</f>
        <v>3</v>
      </c>
      <c r="J31" s="63">
        <f>L31-E31</f>
        <v>211</v>
      </c>
      <c r="K31" s="64">
        <v>10</v>
      </c>
      <c r="L31" s="63">
        <f>K31*22</f>
        <v>220</v>
      </c>
      <c r="M31" s="63">
        <f>F31</f>
        <v>4</v>
      </c>
    </row>
    <row r="32" spans="1:15" hidden="1">
      <c r="B32" s="123" t="s">
        <v>60</v>
      </c>
      <c r="C32" s="123"/>
      <c r="D32" s="123"/>
      <c r="E32" s="36">
        <f>E24</f>
        <v>8.5</v>
      </c>
      <c r="F32" s="36">
        <f>E24</f>
        <v>8.5</v>
      </c>
      <c r="G32" s="36">
        <v>0</v>
      </c>
      <c r="H32" s="36">
        <f>E20+E23</f>
        <v>8.5</v>
      </c>
      <c r="I32" s="36">
        <v>0</v>
      </c>
      <c r="J32" s="65">
        <f>L32-8.5</f>
        <v>176.3</v>
      </c>
      <c r="K32" s="66">
        <v>8.4</v>
      </c>
      <c r="L32" s="65">
        <f>K32*22</f>
        <v>184.8</v>
      </c>
      <c r="M32" s="65">
        <f>F32</f>
        <v>8.5</v>
      </c>
    </row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7:7" hidden="1"/>
    <row r="66" spans="7:7" hidden="1"/>
    <row r="67" spans="7:7" hidden="1"/>
    <row r="68" spans="7:7" hidden="1"/>
    <row r="69" spans="7:7" hidden="1"/>
    <row r="70" spans="7:7" hidden="1"/>
    <row r="71" spans="7:7" hidden="1"/>
    <row r="72" spans="7:7" hidden="1"/>
    <row r="73" spans="7:7" hidden="1"/>
    <row r="74" spans="7:7" hidden="1"/>
    <row r="75" spans="7:7" hidden="1"/>
    <row r="76" spans="7:7" hidden="1"/>
    <row r="77" spans="7:7" hidden="1"/>
    <row r="78" spans="7:7" hidden="1"/>
    <row r="79" spans="7:7">
      <c r="G79" t="s">
        <v>94</v>
      </c>
    </row>
    <row r="80" spans="7:7">
      <c r="G80" t="s">
        <v>95</v>
      </c>
    </row>
  </sheetData>
  <mergeCells count="18">
    <mergeCell ref="L28:L29"/>
    <mergeCell ref="B14:O14"/>
    <mergeCell ref="E2:F2"/>
    <mergeCell ref="B32:D32"/>
    <mergeCell ref="H25:L25"/>
    <mergeCell ref="F25:G25"/>
    <mergeCell ref="B25:D25"/>
    <mergeCell ref="M25:N25"/>
    <mergeCell ref="B31:D31"/>
    <mergeCell ref="E28:E29"/>
    <mergeCell ref="B28:D29"/>
    <mergeCell ref="B30:D30"/>
    <mergeCell ref="F28:G28"/>
    <mergeCell ref="H28:I28"/>
    <mergeCell ref="A16:B16"/>
    <mergeCell ref="A17:B17"/>
    <mergeCell ref="C16:D16"/>
    <mergeCell ref="C17:D17"/>
  </mergeCells>
  <phoneticPr fontId="3" type="noConversion"/>
  <printOptions gridLines="1" gridLinesSet="0"/>
  <pageMargins left="0.75" right="0.75" top="1" bottom="1" header="0.5" footer="0.5"/>
  <pageSetup paperSize="9"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2" zoomScale="90" zoomScaleNormal="90" workbookViewId="0">
      <selection activeCell="E13" sqref="E13"/>
    </sheetView>
  </sheetViews>
  <sheetFormatPr defaultRowHeight="12.75"/>
  <cols>
    <col min="1" max="1" width="10.7109375" customWidth="1"/>
    <col min="2" max="3" width="11.7109375" customWidth="1"/>
    <col min="4" max="4" width="13.28515625" customWidth="1"/>
    <col min="5" max="5" width="36.28515625" bestFit="1" customWidth="1"/>
    <col min="6" max="6" width="21.5703125" bestFit="1" customWidth="1"/>
    <col min="7" max="7" width="11" bestFit="1" customWidth="1"/>
    <col min="8" max="8" width="17.5703125" customWidth="1"/>
    <col min="9" max="9" width="23.42578125" customWidth="1"/>
    <col min="10" max="10" width="12.7109375" customWidth="1"/>
    <col min="11" max="11" width="16.85546875" customWidth="1"/>
    <col min="12" max="12" width="17" customWidth="1"/>
    <col min="13" max="13" width="23.140625" bestFit="1" customWidth="1"/>
  </cols>
  <sheetData>
    <row r="1" spans="1:13" ht="23.25" hidden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idden="1"/>
    <row r="3" spans="1:13" ht="15" hidden="1" thickTop="1">
      <c r="A3" s="30" t="s">
        <v>1</v>
      </c>
      <c r="B3" s="53" t="s">
        <v>2</v>
      </c>
      <c r="C3" s="18" t="s">
        <v>22</v>
      </c>
      <c r="D3" s="35" t="s">
        <v>49</v>
      </c>
      <c r="E3" s="35" t="s">
        <v>54</v>
      </c>
      <c r="F3" s="21" t="s">
        <v>18</v>
      </c>
      <c r="G3" s="22" t="s">
        <v>3</v>
      </c>
      <c r="H3" s="22" t="s">
        <v>4</v>
      </c>
      <c r="I3" s="22" t="s">
        <v>5</v>
      </c>
      <c r="J3" s="23" t="s">
        <v>25</v>
      </c>
      <c r="K3" s="41" t="s">
        <v>26</v>
      </c>
      <c r="L3" s="41" t="s">
        <v>29</v>
      </c>
      <c r="M3" s="31" t="s">
        <v>6</v>
      </c>
    </row>
    <row r="4" spans="1:13" s="4" customFormat="1" ht="14.25" hidden="1" customHeight="1" thickBot="1">
      <c r="A4" s="86" t="s">
        <v>69</v>
      </c>
      <c r="B4" s="87" t="s">
        <v>44</v>
      </c>
      <c r="C4" s="88">
        <v>6.5</v>
      </c>
      <c r="D4" s="89" t="s">
        <v>51</v>
      </c>
      <c r="E4" s="90" t="s">
        <v>55</v>
      </c>
      <c r="F4" s="24" t="s">
        <v>8</v>
      </c>
      <c r="G4" s="14" t="s">
        <v>46</v>
      </c>
      <c r="H4" s="15" t="s">
        <v>19</v>
      </c>
      <c r="I4" s="14">
        <v>5194</v>
      </c>
      <c r="J4" s="25" t="s">
        <v>39</v>
      </c>
      <c r="K4" s="10" t="s">
        <v>30</v>
      </c>
      <c r="L4" s="10" t="s">
        <v>27</v>
      </c>
      <c r="M4" s="39" t="s">
        <v>9</v>
      </c>
    </row>
    <row r="5" spans="1:13" s="3" customFormat="1" ht="28.5" hidden="1" customHeight="1" thickBot="1">
      <c r="A5" s="33" t="s">
        <v>69</v>
      </c>
      <c r="B5" s="55" t="s">
        <v>23</v>
      </c>
      <c r="C5" s="20">
        <v>3</v>
      </c>
      <c r="D5" s="29" t="s">
        <v>50</v>
      </c>
      <c r="E5" s="13" t="s">
        <v>57</v>
      </c>
      <c r="F5" s="26" t="s">
        <v>14</v>
      </c>
      <c r="G5" s="16" t="s">
        <v>47</v>
      </c>
      <c r="H5" s="17" t="s">
        <v>21</v>
      </c>
      <c r="I5" s="16">
        <v>6237</v>
      </c>
      <c r="J5" s="27" t="s">
        <v>40</v>
      </c>
      <c r="K5" s="12" t="s">
        <v>31</v>
      </c>
      <c r="L5" s="12" t="s">
        <v>28</v>
      </c>
      <c r="M5" s="34" t="s">
        <v>11</v>
      </c>
    </row>
    <row r="6" spans="1:13" s="3" customFormat="1" ht="22.5" hidden="1" customHeight="1" thickBot="1">
      <c r="A6" s="33" t="s">
        <v>12</v>
      </c>
      <c r="B6" s="56" t="s">
        <v>13</v>
      </c>
      <c r="C6" s="20">
        <v>4</v>
      </c>
      <c r="D6" s="29" t="s">
        <v>53</v>
      </c>
      <c r="E6" s="13" t="s">
        <v>58</v>
      </c>
      <c r="F6" s="26" t="s">
        <v>14</v>
      </c>
      <c r="G6" s="16" t="s">
        <v>46</v>
      </c>
      <c r="H6" s="17" t="s">
        <v>19</v>
      </c>
      <c r="I6" s="16">
        <v>5194</v>
      </c>
      <c r="J6" s="27" t="s">
        <v>39</v>
      </c>
      <c r="K6" s="12" t="s">
        <v>30</v>
      </c>
      <c r="L6" s="12" t="s">
        <v>27</v>
      </c>
      <c r="M6" s="34" t="s">
        <v>15</v>
      </c>
    </row>
    <row r="7" spans="1:13" s="4" customFormat="1" ht="28.5" hidden="1" customHeight="1" thickBot="1">
      <c r="A7" s="86" t="s">
        <v>12</v>
      </c>
      <c r="B7" s="87" t="s">
        <v>24</v>
      </c>
      <c r="C7" s="88">
        <v>2.5</v>
      </c>
      <c r="D7" s="89" t="s">
        <v>53</v>
      </c>
      <c r="E7" s="90" t="s">
        <v>56</v>
      </c>
      <c r="F7" s="24" t="s">
        <v>8</v>
      </c>
      <c r="G7" s="14" t="s">
        <v>46</v>
      </c>
      <c r="H7" s="15" t="s">
        <v>19</v>
      </c>
      <c r="I7" s="14">
        <v>5194</v>
      </c>
      <c r="J7" s="25" t="s">
        <v>39</v>
      </c>
      <c r="K7" s="10" t="s">
        <v>30</v>
      </c>
      <c r="L7" s="10" t="s">
        <v>27</v>
      </c>
      <c r="M7" s="39" t="s">
        <v>16</v>
      </c>
    </row>
    <row r="8" spans="1:13" s="3" customFormat="1" ht="24.75" hidden="1" customHeight="1" thickBot="1">
      <c r="A8" s="33" t="s">
        <v>17</v>
      </c>
      <c r="B8" s="55" t="s">
        <v>43</v>
      </c>
      <c r="C8" s="20">
        <v>2</v>
      </c>
      <c r="D8" s="29" t="s">
        <v>51</v>
      </c>
      <c r="E8" s="13" t="s">
        <v>58</v>
      </c>
      <c r="F8" s="26" t="s">
        <v>14</v>
      </c>
      <c r="G8" s="16" t="s">
        <v>48</v>
      </c>
      <c r="H8" s="17" t="s">
        <v>20</v>
      </c>
      <c r="I8" s="16">
        <v>3254</v>
      </c>
      <c r="J8" s="27" t="s">
        <v>40</v>
      </c>
      <c r="K8" s="12" t="s">
        <v>30</v>
      </c>
      <c r="L8" s="12" t="s">
        <v>27</v>
      </c>
      <c r="M8" s="43" t="s">
        <v>33</v>
      </c>
    </row>
    <row r="9" spans="1:13" s="4" customFormat="1" ht="32.25" hidden="1" customHeight="1" thickBot="1">
      <c r="A9" s="91" t="s">
        <v>32</v>
      </c>
      <c r="B9" s="87" t="s">
        <v>45</v>
      </c>
      <c r="C9" s="88">
        <v>4.5</v>
      </c>
      <c r="D9" s="89" t="s">
        <v>52</v>
      </c>
      <c r="E9" s="90" t="s">
        <v>55</v>
      </c>
      <c r="F9" s="24" t="s">
        <v>8</v>
      </c>
      <c r="G9" s="14" t="s">
        <v>47</v>
      </c>
      <c r="H9" s="15" t="s">
        <v>21</v>
      </c>
      <c r="I9" s="14">
        <v>6237</v>
      </c>
      <c r="J9" s="25" t="s">
        <v>40</v>
      </c>
      <c r="K9" s="10" t="s">
        <v>31</v>
      </c>
      <c r="L9" s="10" t="s">
        <v>28</v>
      </c>
      <c r="M9" s="44" t="s">
        <v>34</v>
      </c>
    </row>
    <row r="10" spans="1:13" s="37" customFormat="1" ht="28.5" hidden="1" customHeight="1" thickBot="1">
      <c r="A10" s="38" t="s">
        <v>70</v>
      </c>
      <c r="B10" s="57" t="s">
        <v>61</v>
      </c>
      <c r="C10" s="47">
        <v>8.5</v>
      </c>
      <c r="D10" s="46" t="s">
        <v>53</v>
      </c>
      <c r="E10" s="48" t="s">
        <v>62</v>
      </c>
      <c r="F10" s="49" t="s">
        <v>63</v>
      </c>
      <c r="G10" s="50" t="s">
        <v>46</v>
      </c>
      <c r="H10" s="51" t="s">
        <v>19</v>
      </c>
      <c r="I10" s="50">
        <v>5194</v>
      </c>
      <c r="J10" s="52" t="s">
        <v>39</v>
      </c>
      <c r="K10" s="45" t="s">
        <v>30</v>
      </c>
      <c r="L10" s="45" t="s">
        <v>27</v>
      </c>
      <c r="M10" s="40" t="s">
        <v>16</v>
      </c>
    </row>
    <row r="11" spans="1:13" ht="22.5" hidden="1" customHeight="1" thickTop="1">
      <c r="A11" s="126" t="s">
        <v>65</v>
      </c>
      <c r="B11" s="127"/>
      <c r="C11" s="58" t="s">
        <v>66</v>
      </c>
      <c r="D11" s="126" t="s">
        <v>64</v>
      </c>
      <c r="E11" s="127"/>
      <c r="F11" s="124" t="s">
        <v>66</v>
      </c>
      <c r="G11" s="125"/>
      <c r="H11" s="125"/>
      <c r="I11" s="125"/>
      <c r="J11" s="125"/>
      <c r="K11" s="126" t="s">
        <v>65</v>
      </c>
      <c r="L11" s="127"/>
      <c r="M11" s="58" t="s">
        <v>67</v>
      </c>
    </row>
    <row r="12" spans="1:13" ht="42" customHeight="1"/>
    <row r="13" spans="1:13" ht="31.5" customHeight="1">
      <c r="A13" s="2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4.25" customHeight="1">
      <c r="A14" s="102" t="s">
        <v>81</v>
      </c>
      <c r="B14" s="104"/>
      <c r="C14" s="131" t="s">
        <v>42</v>
      </c>
      <c r="D14" s="109" t="s">
        <v>37</v>
      </c>
      <c r="E14" s="110"/>
      <c r="F14" s="109" t="s">
        <v>38</v>
      </c>
      <c r="G14" s="110"/>
      <c r="H14" s="68"/>
      <c r="I14" s="59" t="s">
        <v>71</v>
      </c>
      <c r="J14" s="119" t="s">
        <v>73</v>
      </c>
      <c r="K14" s="59" t="s">
        <v>72</v>
      </c>
      <c r="L14" s="133" t="s">
        <v>72</v>
      </c>
    </row>
    <row r="15" spans="1:13" ht="14.25">
      <c r="A15" s="105"/>
      <c r="B15" s="107"/>
      <c r="C15" s="132"/>
      <c r="D15" s="6" t="s">
        <v>39</v>
      </c>
      <c r="E15" s="6" t="s">
        <v>40</v>
      </c>
      <c r="F15" s="7" t="s">
        <v>30</v>
      </c>
      <c r="G15" s="7" t="s">
        <v>31</v>
      </c>
      <c r="H15" s="67" t="s">
        <v>74</v>
      </c>
      <c r="I15" s="60" t="s">
        <v>75</v>
      </c>
      <c r="J15" s="119"/>
      <c r="K15" s="60" t="s">
        <v>76</v>
      </c>
      <c r="L15" s="132"/>
    </row>
    <row r="16" spans="1:13" ht="14.25">
      <c r="A16" s="130" t="s">
        <v>77</v>
      </c>
      <c r="B16" s="130"/>
      <c r="C16" s="9">
        <f>C4+C7+C9</f>
        <v>13.5</v>
      </c>
      <c r="D16" s="9">
        <f>C4+C7</f>
        <v>9</v>
      </c>
      <c r="E16" s="9">
        <f>C9</f>
        <v>4.5</v>
      </c>
      <c r="F16" s="9">
        <f>C4+C7</f>
        <v>9</v>
      </c>
      <c r="G16" s="9">
        <f>C9</f>
        <v>4.5</v>
      </c>
      <c r="H16" s="63">
        <f>J16-C16</f>
        <v>206.5</v>
      </c>
      <c r="I16" s="64">
        <v>10</v>
      </c>
      <c r="J16" s="63">
        <f>I16*22</f>
        <v>220</v>
      </c>
      <c r="K16" s="63">
        <v>300</v>
      </c>
      <c r="L16" s="63">
        <f>C16*K16</f>
        <v>4050</v>
      </c>
    </row>
    <row r="17" spans="1:12">
      <c r="A17" s="137" t="s">
        <v>79</v>
      </c>
      <c r="B17" s="108"/>
      <c r="C17" s="8">
        <f>C5+C6+C8</f>
        <v>9</v>
      </c>
      <c r="D17" s="8">
        <f>C6</f>
        <v>4</v>
      </c>
      <c r="E17" s="8">
        <f>C5+C8</f>
        <v>5</v>
      </c>
      <c r="F17" s="8">
        <f>C6+C8</f>
        <v>6</v>
      </c>
      <c r="G17" s="8">
        <f>C5</f>
        <v>3</v>
      </c>
      <c r="H17" s="61">
        <f>J17-C17</f>
        <v>211</v>
      </c>
      <c r="I17" s="62">
        <v>10</v>
      </c>
      <c r="J17" s="61">
        <f>I17*22</f>
        <v>220</v>
      </c>
      <c r="K17" s="61">
        <v>150</v>
      </c>
      <c r="L17" s="61">
        <f>C17*K17</f>
        <v>1350</v>
      </c>
    </row>
    <row r="18" spans="1:12">
      <c r="A18" s="123" t="s">
        <v>80</v>
      </c>
      <c r="B18" s="123"/>
      <c r="C18" s="36">
        <f>C10</f>
        <v>8.5</v>
      </c>
      <c r="D18" s="36">
        <f>C10</f>
        <v>8.5</v>
      </c>
      <c r="E18" s="36">
        <v>0</v>
      </c>
      <c r="F18" s="36">
        <f>C6+C9</f>
        <v>8.5</v>
      </c>
      <c r="G18" s="36">
        <v>0</v>
      </c>
      <c r="H18" s="65">
        <f>J18-8.5</f>
        <v>176.3</v>
      </c>
      <c r="I18" s="66">
        <v>8.4</v>
      </c>
      <c r="J18" s="65">
        <f>I18*22</f>
        <v>184.8</v>
      </c>
      <c r="K18" s="65">
        <v>250</v>
      </c>
      <c r="L18" s="65">
        <f>C18*K18</f>
        <v>2125</v>
      </c>
    </row>
    <row r="20" spans="1:12" ht="14.25">
      <c r="I20" s="134" t="s">
        <v>83</v>
      </c>
      <c r="J20" s="135"/>
      <c r="K20" s="136"/>
    </row>
    <row r="21" spans="1:12" ht="14.25">
      <c r="I21" s="5" t="s">
        <v>82</v>
      </c>
      <c r="J21" s="69" t="s">
        <v>30</v>
      </c>
      <c r="K21" s="69" t="s">
        <v>31</v>
      </c>
    </row>
    <row r="22" spans="1:12" ht="14.25">
      <c r="I22" s="9" t="s">
        <v>78</v>
      </c>
      <c r="J22" s="9">
        <f>F16*K16</f>
        <v>2700</v>
      </c>
      <c r="K22" s="9">
        <f>G16*K16</f>
        <v>1350</v>
      </c>
    </row>
    <row r="23" spans="1:12">
      <c r="I23" s="8" t="s">
        <v>10</v>
      </c>
      <c r="J23" s="8">
        <f>F17*K17</f>
        <v>900</v>
      </c>
      <c r="K23" s="8">
        <f>G17*K17</f>
        <v>450</v>
      </c>
    </row>
    <row r="24" spans="1:12">
      <c r="I24" s="36" t="s">
        <v>59</v>
      </c>
      <c r="J24" s="36">
        <f>F18*K18</f>
        <v>2125</v>
      </c>
      <c r="K24" s="36">
        <f>G18*K18</f>
        <v>0</v>
      </c>
    </row>
  </sheetData>
  <mergeCells count="14">
    <mergeCell ref="I20:K20"/>
    <mergeCell ref="A16:B16"/>
    <mergeCell ref="A17:B17"/>
    <mergeCell ref="A18:B18"/>
    <mergeCell ref="L14:L15"/>
    <mergeCell ref="A11:B11"/>
    <mergeCell ref="D11:E11"/>
    <mergeCell ref="F11:J11"/>
    <mergeCell ref="K11:L11"/>
    <mergeCell ref="A14:B15"/>
    <mergeCell ref="C14:C15"/>
    <mergeCell ref="D14:E14"/>
    <mergeCell ref="F14:G14"/>
    <mergeCell ref="J14:J15"/>
  </mergeCells>
  <phoneticPr fontId="3" type="noConversion"/>
  <printOptions gridLines="1" gridLinesSet="0"/>
  <pageMargins left="0.75" right="0.75" top="1" bottom="1" header="0.5" footer="0.5"/>
  <pageSetup paperSize="9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3"/>
  <sheetViews>
    <sheetView tabSelected="1" zoomScaleNormal="100" workbookViewId="0">
      <selection activeCell="Z43" sqref="Z43"/>
    </sheetView>
  </sheetViews>
  <sheetFormatPr defaultRowHeight="12.75"/>
  <cols>
    <col min="1" max="1" width="1.5703125" customWidth="1"/>
    <col min="2" max="2" width="10.7109375" customWidth="1"/>
    <col min="3" max="3" width="11.7109375" customWidth="1"/>
    <col min="4" max="4" width="15.140625" bestFit="1" customWidth="1"/>
    <col min="5" max="14" width="5.7109375" customWidth="1"/>
    <col min="15" max="15" width="6.5703125" customWidth="1"/>
    <col min="16" max="26" width="5.7109375" customWidth="1"/>
  </cols>
  <sheetData>
    <row r="1" ht="13.5" thickBot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2:26" hidden="1"/>
    <row r="18" spans="2:26" ht="13.5" hidden="1" thickBot="1"/>
    <row r="19" spans="2:26" ht="12.75" customHeight="1">
      <c r="B19" s="139" t="s">
        <v>96</v>
      </c>
      <c r="C19" s="138"/>
      <c r="D19" s="70" t="s">
        <v>98</v>
      </c>
      <c r="E19" s="138" t="s">
        <v>99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spans="2:26" ht="12.75" customHeight="1">
      <c r="B20" s="140"/>
      <c r="C20" s="119"/>
      <c r="D20" s="60" t="s">
        <v>97</v>
      </c>
      <c r="E20" s="75">
        <v>41760</v>
      </c>
      <c r="F20" s="75">
        <v>41761</v>
      </c>
      <c r="G20" s="75">
        <v>41764</v>
      </c>
      <c r="H20" s="75">
        <v>41765</v>
      </c>
      <c r="I20" s="75">
        <v>41766</v>
      </c>
      <c r="J20" s="75">
        <v>41767</v>
      </c>
      <c r="K20" s="75">
        <v>41768</v>
      </c>
      <c r="L20" s="75">
        <v>41771</v>
      </c>
      <c r="M20" s="75">
        <v>41772</v>
      </c>
      <c r="N20" s="75">
        <v>41773</v>
      </c>
      <c r="O20" s="75">
        <v>41774</v>
      </c>
      <c r="P20" s="75">
        <v>41775</v>
      </c>
      <c r="Q20" s="75">
        <v>41778</v>
      </c>
      <c r="R20" s="75">
        <v>41779</v>
      </c>
      <c r="S20" s="75">
        <v>41780</v>
      </c>
      <c r="T20" s="75">
        <v>41781</v>
      </c>
      <c r="U20" s="75">
        <v>41782</v>
      </c>
      <c r="V20" s="75">
        <v>41785</v>
      </c>
      <c r="W20" s="75">
        <v>41786</v>
      </c>
      <c r="X20" s="75">
        <v>41787</v>
      </c>
      <c r="Y20" s="75">
        <v>41788</v>
      </c>
      <c r="Z20" s="75">
        <v>41789</v>
      </c>
    </row>
    <row r="21" spans="2:26" ht="14.25">
      <c r="B21" s="141" t="s">
        <v>77</v>
      </c>
      <c r="C21" s="130"/>
      <c r="D21" s="64">
        <v>24</v>
      </c>
      <c r="E21" s="72">
        <f>15/D21</f>
        <v>0.625</v>
      </c>
      <c r="F21" s="72">
        <f>24/D21</f>
        <v>1</v>
      </c>
      <c r="G21" s="72">
        <f>24/D21</f>
        <v>1</v>
      </c>
      <c r="H21" s="72">
        <f>24/D21</f>
        <v>1</v>
      </c>
      <c r="I21" s="72">
        <f>24/D21</f>
        <v>1</v>
      </c>
      <c r="J21" s="72">
        <f>24/D21</f>
        <v>1</v>
      </c>
      <c r="K21" s="72">
        <f>24/D21</f>
        <v>1</v>
      </c>
      <c r="L21" s="72">
        <f>24/D21</f>
        <v>1</v>
      </c>
      <c r="M21" s="72">
        <f>24/D21</f>
        <v>1</v>
      </c>
      <c r="N21" s="72">
        <f>24/D21</f>
        <v>1</v>
      </c>
      <c r="O21" s="72">
        <f>17/D21</f>
        <v>0.70833333333333337</v>
      </c>
      <c r="P21" s="72">
        <v>0</v>
      </c>
      <c r="Q21" s="72">
        <v>0</v>
      </c>
      <c r="R21" s="72"/>
      <c r="S21" s="72"/>
      <c r="T21" s="72"/>
      <c r="U21" s="72"/>
      <c r="V21" s="72"/>
      <c r="W21" s="72"/>
      <c r="X21" s="72"/>
      <c r="Y21" s="72">
        <f>4.5/D21</f>
        <v>0.1875</v>
      </c>
      <c r="Z21" s="72"/>
    </row>
    <row r="22" spans="2:26">
      <c r="B22" s="142" t="s">
        <v>79</v>
      </c>
      <c r="C22" s="108"/>
      <c r="D22" s="62">
        <v>10</v>
      </c>
      <c r="E22" s="73">
        <f>3/D22</f>
        <v>0.3</v>
      </c>
      <c r="F22" s="73">
        <f>4/D22</f>
        <v>0.4</v>
      </c>
      <c r="G22" s="73">
        <f>2/D22</f>
        <v>0.2</v>
      </c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2:26" ht="13.5" thickBot="1">
      <c r="B23" s="143" t="s">
        <v>80</v>
      </c>
      <c r="C23" s="144"/>
      <c r="D23" s="71">
        <v>8.4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>
        <f>8.5/D23</f>
        <v>1.0119047619047619</v>
      </c>
    </row>
  </sheetData>
  <mergeCells count="5">
    <mergeCell ref="E19:Z19"/>
    <mergeCell ref="B19:C20"/>
    <mergeCell ref="B21:C21"/>
    <mergeCell ref="B22:C22"/>
    <mergeCell ref="B23:C23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0644A4536AB432489ED35D09442DF5C7" ma:contentTypeVersion="0" ma:contentTypeDescription="建立新的文件。" ma:contentTypeScope="" ma:versionID="0daef8755630d1927ae1fa8032e566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d6edddc00996549d4a35e321cdf2d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EE2374-7AF2-4021-BEBC-AEB672010E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65AEA-B588-41BE-81DE-41ECFDA3D8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4CE2A8-550D-496D-AA48-DDD46A148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element</vt:lpstr>
      <vt:lpstr>Summary of May</vt:lpstr>
      <vt:lpstr>utilization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Tsung/WHQ/Wistron</dc:creator>
  <cp:lastModifiedBy>Ivanjl</cp:lastModifiedBy>
  <dcterms:created xsi:type="dcterms:W3CDTF">2014-07-29T08:25:22Z</dcterms:created>
  <dcterms:modified xsi:type="dcterms:W3CDTF">2014-09-24T12:41:43Z</dcterms:modified>
</cp:coreProperties>
</file>