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.Godina\UP\"/>
    </mc:Choice>
  </mc:AlternateContent>
  <xr:revisionPtr revIDLastSave="0" documentId="13_ncr:1_{68F7B5E7-0D4B-4A87-BC27-A95B074113E6}" xr6:coauthVersionLast="45" xr6:coauthVersionMax="45" xr10:uidLastSave="{00000000-0000-0000-0000-000000000000}"/>
  <bookViews>
    <workbookView xWindow="-120" yWindow="-120" windowWidth="29040" windowHeight="15840" xr2:uid="{21308896-5FEB-41AE-895A-6C3DD1E70B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L10" i="1"/>
  <c r="K10" i="1"/>
  <c r="J10" i="1"/>
  <c r="M10" i="1"/>
  <c r="I10" i="1"/>
  <c r="H10" i="1"/>
  <c r="I9" i="1"/>
  <c r="J8" i="1"/>
  <c r="K8" i="1"/>
  <c r="I8" i="1"/>
  <c r="H9" i="1"/>
  <c r="B26" i="1"/>
  <c r="B28" i="1" s="1"/>
  <c r="B17" i="1"/>
  <c r="B21" i="1" s="1"/>
  <c r="B12" i="1"/>
  <c r="B20" i="1" s="1"/>
  <c r="B6" i="1"/>
  <c r="B7" i="1" s="1"/>
  <c r="L8" i="1" l="1"/>
  <c r="K9" i="1"/>
  <c r="J9" i="1"/>
  <c r="B22" i="1"/>
  <c r="L9" i="1" l="1"/>
  <c r="M8" i="1"/>
  <c r="N8" i="1" l="1"/>
  <c r="N9" i="1" s="1"/>
  <c r="M9" i="1"/>
</calcChain>
</file>

<file path=xl/sharedStrings.xml><?xml version="1.0" encoding="utf-8"?>
<sst xmlns="http://schemas.openxmlformats.org/spreadsheetml/2006/main" count="24" uniqueCount="23">
  <si>
    <t>Ukupni smještajni kapacitet</t>
  </si>
  <si>
    <t>Maksimalni mjesečni broj noćenja</t>
  </si>
  <si>
    <t>Maksimalni broj u ljetnom periodu</t>
  </si>
  <si>
    <t>Period od marta do novembra</t>
  </si>
  <si>
    <t>Prosječna popunjenost smještaja</t>
  </si>
  <si>
    <t>Ostvareni mjesečni broj noćenja</t>
  </si>
  <si>
    <t xml:space="preserve">Povećan broj noćenja za 15% </t>
  </si>
  <si>
    <t xml:space="preserve">Ostvareni mjesečni broj noćenja </t>
  </si>
  <si>
    <t>Ostvareni broj  noćenja u ljetnom periodu</t>
  </si>
  <si>
    <t xml:space="preserve">Ukupan broj noćenja prije </t>
  </si>
  <si>
    <t>Ukupan broj noćejna poslije</t>
  </si>
  <si>
    <t>Razlika u noćenjima</t>
  </si>
  <si>
    <t>Prosječna cijena noćenja na bazi polupansiona</t>
  </si>
  <si>
    <t>Ukupna dobit na godišnjem nivou</t>
  </si>
  <si>
    <t>70 KM</t>
  </si>
  <si>
    <t>Porez (PDV)</t>
  </si>
  <si>
    <t>Prihodi države</t>
  </si>
  <si>
    <t>Period investiranja</t>
  </si>
  <si>
    <t>Period eksploatacije</t>
  </si>
  <si>
    <t>Troškovi T</t>
  </si>
  <si>
    <t>Koristi K</t>
  </si>
  <si>
    <t>Bruto primci</t>
  </si>
  <si>
    <t>Kalkulativ bruto primataka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</si>
</sst>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1" fillId="3" borderId="1" xfId="2" applyBorder="1"/>
    <xf numFmtId="0" fontId="1" fillId="3" borderId="2" xfId="2" applyBorder="1"/>
    <xf numFmtId="0" fontId="1" fillId="3" borderId="1" xfId="2" applyBorder="1" applyAlignment="1">
      <alignment horizontal="center"/>
    </xf>
    <xf numFmtId="0" fontId="0" fillId="0" borderId="1" xfId="0" applyBorder="1"/>
    <xf numFmtId="0" fontId="1" fillId="2" borderId="1" xfId="1" applyBorder="1"/>
  </cellXfs>
  <cellStyles count="3">
    <cellStyle name="40% - Accent1" xfId="1" builtinId="31"/>
    <cellStyle name="60% - Accent1" xfId="2" builtinId="32"/>
    <cellStyle name="Normal" xfId="0" builtinId="0"/>
  </cellStyles>
  <dxfs count="3">
    <dxf>
      <alignment horizontal="right" vertical="bottom" textRotation="0" wrapText="0" indent="0" justifyLastLine="0" shrinkToFit="0" readingOrder="0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2152668416447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Sheet1!$G$10</c:f>
              <c:strCache>
                <c:ptCount val="1"/>
                <c:pt idx="0">
                  <c:v>Kalkulativ bruto primataka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Sheet1!$H$5:$N$5</c:f>
              <c:numCache>
                <c:formatCode>General</c:formatCode>
                <c:ptCount val="7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</c:numCache>
            </c:numRef>
          </c:cat>
          <c:val>
            <c:numRef>
              <c:f>Sheet1!$H$10:$N$10</c:f>
              <c:numCache>
                <c:formatCode>General</c:formatCode>
                <c:ptCount val="7"/>
                <c:pt idx="0">
                  <c:v>-306098</c:v>
                </c:pt>
                <c:pt idx="1">
                  <c:v>-38348</c:v>
                </c:pt>
                <c:pt idx="2">
                  <c:v>497152</c:v>
                </c:pt>
                <c:pt idx="3">
                  <c:v>1300402</c:v>
                </c:pt>
                <c:pt idx="4">
                  <c:v>2371402</c:v>
                </c:pt>
                <c:pt idx="5">
                  <c:v>3710152</c:v>
                </c:pt>
                <c:pt idx="6">
                  <c:v>5316652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D-4706-BFB4-77FA12841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329456"/>
        <c:axId val="402391760"/>
      </c:lineChart>
      <c:catAx>
        <c:axId val="29632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91760"/>
        <c:crosses val="autoZero"/>
        <c:auto val="1"/>
        <c:lblAlgn val="ctr"/>
        <c:lblOffset val="100"/>
        <c:noMultiLvlLbl val="0"/>
      </c:catAx>
      <c:valAx>
        <c:axId val="4023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2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Koristi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Sheet1!$H$5:$N$5</c:f>
              <c:numCache>
                <c:formatCode>General</c:formatCode>
                <c:ptCount val="7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</c:numCache>
            </c:numRef>
          </c:cat>
          <c:val>
            <c:numRef>
              <c:f>Sheet1!$H$8:$N$8</c:f>
              <c:numCache>
                <c:formatCode>General</c:formatCode>
                <c:ptCount val="7"/>
                <c:pt idx="0">
                  <c:v>0</c:v>
                </c:pt>
                <c:pt idx="1">
                  <c:v>267750</c:v>
                </c:pt>
                <c:pt idx="2">
                  <c:v>535500</c:v>
                </c:pt>
                <c:pt idx="3">
                  <c:v>803250</c:v>
                </c:pt>
                <c:pt idx="4">
                  <c:v>1071000</c:v>
                </c:pt>
                <c:pt idx="5">
                  <c:v>1338750</c:v>
                </c:pt>
                <c:pt idx="6">
                  <c:v>1606500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4-48FC-B7D5-E727E68F3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591536"/>
        <c:axId val="402337680"/>
      </c:lineChart>
      <c:catAx>
        <c:axId val="4125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37680"/>
        <c:crosses val="autoZero"/>
        <c:auto val="1"/>
        <c:lblAlgn val="ctr"/>
        <c:lblOffset val="100"/>
        <c:noMultiLvlLbl val="0"/>
      </c:catAx>
      <c:valAx>
        <c:axId val="4023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9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14</xdr:row>
      <xdr:rowOff>14286</xdr:rowOff>
    </xdr:from>
    <xdr:to>
      <xdr:col>8</xdr:col>
      <xdr:colOff>666750</xdr:colOff>
      <xdr:row>29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F71E5-F450-4C0E-8094-257D7AD34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</xdr:colOff>
      <xdr:row>13</xdr:row>
      <xdr:rowOff>176211</xdr:rowOff>
    </xdr:from>
    <xdr:to>
      <xdr:col>17</xdr:col>
      <xdr:colOff>609599</xdr:colOff>
      <xdr:row>29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AB6D1-94F7-4E81-A0DE-B609394A2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E93DE7-8190-4840-9E34-B94B2E65F7D9}" name="Table1" displayName="Table1" ref="A5:B7" headerRowCount="0" totalsRowShown="0">
  <tableColumns count="2">
    <tableColumn id="1" xr3:uid="{71670293-4AF9-43DA-B8F0-9E220858059C}" name="Column1"/>
    <tableColumn id="2" xr3:uid="{4A8BDB68-022C-4956-AB8F-1417708E160E}" name="Column2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D7A6A0-7680-4518-AEB6-E56392D311FC}" name="Table5" displayName="Table5" ref="A10:B12" headerRowCount="0" totalsRowShown="0">
  <tableColumns count="2">
    <tableColumn id="1" xr3:uid="{F4307FDF-C539-4688-BFCF-48AA54F33042}" name="Column1"/>
    <tableColumn id="2" xr3:uid="{C933E53B-7FFD-4901-B955-AF66ADB4B4F4}" name="Column2" headerRowDxfId="2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4A8849-0E20-4A0F-AC3F-7BC9F8682E4A}" name="Table6" displayName="Table6" ref="A15:B17" headerRowCount="0" totalsRowShown="0">
  <tableColumns count="2">
    <tableColumn id="1" xr3:uid="{6FC6143D-20C4-4E62-ABE8-100310827925}" name="Column1"/>
    <tableColumn id="2" xr3:uid="{5904BF91-7265-4197-8A2F-12864DF6C547}" name="Column2" headerRowDxfId="1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13F454D-727D-470A-BEA1-C159F66CB018}" name="Table7" displayName="Table7" ref="A20:B22" headerRowCount="0" totalsRowShown="0">
  <tableColumns count="2">
    <tableColumn id="1" xr3:uid="{C13686C7-0397-4E58-92C1-9C20CC4E0614}" name="Column1"/>
    <tableColumn id="2" xr3:uid="{FDC13145-54FD-4832-BFE3-A76497D0CF67}" name="Column2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4AFAC18-A297-4A75-B99C-3E7267A0D191}" name="Table8" displayName="Table8" ref="A25:B28" headerRowCount="0" totalsRowShown="0">
  <tableColumns count="2">
    <tableColumn id="1" xr3:uid="{BCC4EC81-B73B-4481-B4AB-81B2CDB0F259}" name="Column1"/>
    <tableColumn id="2" xr3:uid="{5091C4C7-A8DA-47A2-8D31-7442A72C4AB6}" name="Column2" header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8F4BC-F3E2-40D9-9E26-BA9107F85523}">
  <dimension ref="A4:N28"/>
  <sheetViews>
    <sheetView tabSelected="1" workbookViewId="0">
      <selection activeCell="E34" sqref="E34"/>
    </sheetView>
  </sheetViews>
  <sheetFormatPr defaultRowHeight="15" x14ac:dyDescent="0.25"/>
  <cols>
    <col min="1" max="1" width="44.28515625" customWidth="1"/>
    <col min="2" max="2" width="11" customWidth="1"/>
    <col min="7" max="7" width="24.140625" customWidth="1"/>
    <col min="8" max="8" width="17.7109375" customWidth="1"/>
    <col min="9" max="9" width="10.42578125" customWidth="1"/>
  </cols>
  <sheetData>
    <row r="4" spans="1:14" x14ac:dyDescent="0.25">
      <c r="H4" s="3" t="s">
        <v>17</v>
      </c>
      <c r="I4" s="5" t="s">
        <v>18</v>
      </c>
      <c r="J4" s="5"/>
      <c r="K4" s="5"/>
      <c r="L4" s="5"/>
      <c r="M4" s="5"/>
      <c r="N4" s="5"/>
    </row>
    <row r="5" spans="1:14" x14ac:dyDescent="0.25">
      <c r="A5" t="s">
        <v>0</v>
      </c>
      <c r="B5">
        <v>583</v>
      </c>
      <c r="H5" s="6">
        <v>2021</v>
      </c>
      <c r="I5" s="6">
        <v>2022</v>
      </c>
      <c r="J5" s="6">
        <v>2023</v>
      </c>
      <c r="K5" s="6">
        <v>2024</v>
      </c>
      <c r="L5" s="6">
        <v>2025</v>
      </c>
      <c r="M5" s="6">
        <v>2026</v>
      </c>
      <c r="N5" s="6">
        <v>2027</v>
      </c>
    </row>
    <row r="6" spans="1:14" x14ac:dyDescent="0.25">
      <c r="A6" t="s">
        <v>1</v>
      </c>
      <c r="B6">
        <f>B5*30</f>
        <v>17490</v>
      </c>
      <c r="C6" t="s">
        <v>3</v>
      </c>
      <c r="H6" s="7">
        <v>-1</v>
      </c>
      <c r="I6" s="7">
        <v>0</v>
      </c>
      <c r="J6" s="7">
        <v>1</v>
      </c>
      <c r="K6" s="7">
        <v>2</v>
      </c>
      <c r="L6" s="7">
        <v>3</v>
      </c>
      <c r="M6" s="7">
        <v>4</v>
      </c>
      <c r="N6" s="7">
        <v>5</v>
      </c>
    </row>
    <row r="7" spans="1:14" x14ac:dyDescent="0.25">
      <c r="A7" t="s">
        <v>2</v>
      </c>
      <c r="B7">
        <f>B6*9</f>
        <v>157410</v>
      </c>
      <c r="G7" s="4" t="s">
        <v>19</v>
      </c>
      <c r="H7" s="6">
        <v>306098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x14ac:dyDescent="0.25">
      <c r="G8" s="4" t="s">
        <v>20</v>
      </c>
      <c r="H8" s="6">
        <v>0</v>
      </c>
      <c r="I8" s="6">
        <f>B28</f>
        <v>267750</v>
      </c>
      <c r="J8" s="6">
        <f>I8+$B$28</f>
        <v>535500</v>
      </c>
      <c r="K8" s="6">
        <f>J8+$B$28</f>
        <v>803250</v>
      </c>
      <c r="L8" s="6">
        <f>K8+$B$28</f>
        <v>1071000</v>
      </c>
      <c r="M8" s="6">
        <f t="shared" ref="K8:O8" si="0">L8+$B$28</f>
        <v>1338750</v>
      </c>
      <c r="N8" s="6">
        <f t="shared" si="0"/>
        <v>1606500</v>
      </c>
    </row>
    <row r="9" spans="1:14" x14ac:dyDescent="0.25">
      <c r="G9" s="4" t="s">
        <v>21</v>
      </c>
      <c r="H9" s="6">
        <f>H8-H7</f>
        <v>-306098</v>
      </c>
      <c r="I9" s="6">
        <f>I8-I7</f>
        <v>267750</v>
      </c>
      <c r="J9" s="6">
        <f>J8-J7</f>
        <v>535500</v>
      </c>
      <c r="K9" s="6">
        <f t="shared" ref="J9:O9" si="1">K8-K7</f>
        <v>803250</v>
      </c>
      <c r="L9" s="6">
        <f t="shared" si="1"/>
        <v>1071000</v>
      </c>
      <c r="M9" s="6">
        <f t="shared" si="1"/>
        <v>1338750</v>
      </c>
      <c r="N9" s="6">
        <f t="shared" si="1"/>
        <v>1606500</v>
      </c>
    </row>
    <row r="10" spans="1:14" x14ac:dyDescent="0.25">
      <c r="A10" t="s">
        <v>4</v>
      </c>
      <c r="B10" s="1">
        <v>0.3</v>
      </c>
      <c r="G10" s="4" t="s">
        <v>22</v>
      </c>
      <c r="H10" s="6">
        <f>H9</f>
        <v>-306098</v>
      </c>
      <c r="I10" s="6">
        <f>H10+I9</f>
        <v>-38348</v>
      </c>
      <c r="J10" s="7">
        <f>I10+J9</f>
        <v>497152</v>
      </c>
      <c r="K10" s="7">
        <f>J10+K9</f>
        <v>1300402</v>
      </c>
      <c r="L10" s="7">
        <f>K10+L9</f>
        <v>2371402</v>
      </c>
      <c r="M10" s="7">
        <f t="shared" ref="J10:N10" si="2">L10+M9</f>
        <v>3710152</v>
      </c>
      <c r="N10" s="7">
        <f>M10+N9</f>
        <v>5316652</v>
      </c>
    </row>
    <row r="11" spans="1:14" x14ac:dyDescent="0.25">
      <c r="A11" t="s">
        <v>5</v>
      </c>
      <c r="B11">
        <v>5300</v>
      </c>
    </row>
    <row r="12" spans="1:14" x14ac:dyDescent="0.25">
      <c r="A12" t="s">
        <v>8</v>
      </c>
      <c r="B12">
        <f>B11*9</f>
        <v>47700</v>
      </c>
    </row>
    <row r="15" spans="1:14" x14ac:dyDescent="0.25">
      <c r="A15" t="s">
        <v>6</v>
      </c>
      <c r="B15" s="1">
        <v>0.45</v>
      </c>
    </row>
    <row r="16" spans="1:14" x14ac:dyDescent="0.25">
      <c r="A16" t="s">
        <v>7</v>
      </c>
      <c r="B16">
        <v>7800</v>
      </c>
    </row>
    <row r="17" spans="1:2" x14ac:dyDescent="0.25">
      <c r="A17" t="s">
        <v>8</v>
      </c>
      <c r="B17">
        <f>B16*9</f>
        <v>70200</v>
      </c>
    </row>
    <row r="20" spans="1:2" x14ac:dyDescent="0.25">
      <c r="A20" t="s">
        <v>9</v>
      </c>
      <c r="B20">
        <f>B12</f>
        <v>47700</v>
      </c>
    </row>
    <row r="21" spans="1:2" x14ac:dyDescent="0.25">
      <c r="A21" t="s">
        <v>10</v>
      </c>
      <c r="B21">
        <f>B17</f>
        <v>70200</v>
      </c>
    </row>
    <row r="22" spans="1:2" x14ac:dyDescent="0.25">
      <c r="A22" t="s">
        <v>11</v>
      </c>
      <c r="B22">
        <f>B21-B20</f>
        <v>22500</v>
      </c>
    </row>
    <row r="25" spans="1:2" x14ac:dyDescent="0.25">
      <c r="A25" t="s">
        <v>12</v>
      </c>
      <c r="B25" s="2" t="s">
        <v>14</v>
      </c>
    </row>
    <row r="26" spans="1:2" x14ac:dyDescent="0.25">
      <c r="A26" t="s">
        <v>13</v>
      </c>
      <c r="B26">
        <f>22500*70</f>
        <v>1575000</v>
      </c>
    </row>
    <row r="27" spans="1:2" x14ac:dyDescent="0.25">
      <c r="A27" t="s">
        <v>15</v>
      </c>
      <c r="B27" s="1">
        <v>0.17</v>
      </c>
    </row>
    <row r="28" spans="1:2" x14ac:dyDescent="0.25">
      <c r="A28" t="s">
        <v>16</v>
      </c>
      <c r="B28">
        <f>B26*B27</f>
        <v>267750</v>
      </c>
    </row>
  </sheetData>
  <mergeCells count="1">
    <mergeCell ref="I4:N4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matić</dc:creator>
  <cp:lastModifiedBy>ivan matić</cp:lastModifiedBy>
  <dcterms:created xsi:type="dcterms:W3CDTF">2020-11-10T11:29:51Z</dcterms:created>
  <dcterms:modified xsi:type="dcterms:W3CDTF">2020-11-10T15:17:32Z</dcterms:modified>
</cp:coreProperties>
</file>