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otnik\Desktop\"/>
    </mc:Choice>
  </mc:AlternateContent>
  <bookViews>
    <workbookView xWindow="0" yWindow="0" windowWidth="6680" windowHeight="8420"/>
  </bookViews>
  <sheets>
    <sheet name="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10" i="1"/>
  <c r="O11" i="1"/>
  <c r="O12" i="1"/>
  <c r="O13" i="1"/>
  <c r="O15" i="1"/>
  <c r="O16" i="1"/>
  <c r="N4" i="1"/>
  <c r="N5" i="1"/>
  <c r="N6" i="1"/>
  <c r="N7" i="1"/>
  <c r="N10" i="1"/>
  <c r="N11" i="1"/>
  <c r="N12" i="1"/>
  <c r="N13" i="1"/>
  <c r="N15" i="1"/>
  <c r="N16" i="1"/>
  <c r="N3" i="1"/>
  <c r="L4" i="1"/>
  <c r="L5" i="1"/>
  <c r="L6" i="1"/>
  <c r="L7" i="1"/>
  <c r="L10" i="1"/>
  <c r="L11" i="1"/>
  <c r="L12" i="1"/>
  <c r="L13" i="1"/>
  <c r="L15" i="1"/>
  <c r="L16" i="1"/>
  <c r="L3" i="1"/>
  <c r="K4" i="1"/>
  <c r="K5" i="1"/>
  <c r="K6" i="1"/>
  <c r="K7" i="1"/>
  <c r="K10" i="1"/>
  <c r="K11" i="1"/>
  <c r="K12" i="1"/>
  <c r="K13" i="1"/>
  <c r="K15" i="1"/>
  <c r="K16" i="1"/>
  <c r="K3" i="1"/>
  <c r="I15" i="1"/>
  <c r="H15" i="1"/>
  <c r="G15" i="1"/>
  <c r="F15" i="1"/>
  <c r="E15" i="1"/>
</calcChain>
</file>

<file path=xl/sharedStrings.xml><?xml version="1.0" encoding="utf-8"?>
<sst xmlns="http://schemas.openxmlformats.org/spreadsheetml/2006/main" count="23" uniqueCount="20">
  <si>
    <t>Year 5</t>
  </si>
  <si>
    <t>Min</t>
  </si>
  <si>
    <t>Average</t>
  </si>
  <si>
    <t>Max</t>
  </si>
  <si>
    <t>Year 150</t>
  </si>
  <si>
    <t>Percent mature (%)</t>
  </si>
  <si>
    <t>Harvested (Tg)</t>
  </si>
  <si>
    <t>Total</t>
  </si>
  <si>
    <t>1 - r2</t>
  </si>
  <si>
    <t>p-value</t>
  </si>
  <si>
    <t>R4</t>
  </si>
  <si>
    <t>R5</t>
  </si>
  <si>
    <t>R6</t>
  </si>
  <si>
    <t>R7</t>
  </si>
  <si>
    <t>R8</t>
  </si>
  <si>
    <t>SD</t>
  </si>
  <si>
    <t>A3-R1-3</t>
  </si>
  <si>
    <t>W. Ave</t>
  </si>
  <si>
    <t>W. SD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</si>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</sst>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6" sqref="O16"/>
    </sheetView>
  </sheetViews>
  <sheetFormatPr defaultRowHeight="14.5" x14ac:dyDescent="0.35"/>
  <cols>
    <col min="5" max="5" width="9.36328125" bestFit="1" customWidth="1"/>
    <col min="6" max="6" width="8.81640625" bestFit="1" customWidth="1"/>
    <col min="7" max="7" width="9.36328125" bestFit="1" customWidth="1"/>
    <col min="8" max="9" width="8.81640625" bestFit="1" customWidth="1"/>
    <col min="11" max="12" width="8.81640625" bestFit="1" customWidth="1"/>
    <col min="14" max="14" width="8.81640625" bestFit="1" customWidth="1"/>
  </cols>
  <sheetData>
    <row r="1" spans="1:15" x14ac:dyDescent="0.35">
      <c r="B1" t="s">
        <v>16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K1" t="s">
        <v>19</v>
      </c>
      <c r="L1" t="s">
        <v>15</v>
      </c>
      <c r="N1" t="s">
        <v>17</v>
      </c>
      <c r="O1" t="s">
        <v>18</v>
      </c>
    </row>
    <row r="2" spans="1:15" x14ac:dyDescent="0.35">
      <c r="A2" t="s">
        <v>5</v>
      </c>
    </row>
    <row r="3" spans="1:15" x14ac:dyDescent="0.35">
      <c r="A3" t="s">
        <v>0</v>
      </c>
      <c r="B3">
        <v>60</v>
      </c>
      <c r="C3">
        <v>7.0000000000000007E-2</v>
      </c>
      <c r="E3" s="4">
        <v>59.016579999999998</v>
      </c>
      <c r="F3" s="4">
        <v>59.024000000000001</v>
      </c>
      <c r="G3" s="4">
        <v>59.106589999999997</v>
      </c>
      <c r="H3" s="4">
        <v>59.065100000000001</v>
      </c>
      <c r="I3" s="4">
        <v>59.09</v>
      </c>
      <c r="J3" s="4"/>
      <c r="K3" s="4">
        <f>AVERAGE(E3:I3)</f>
        <v>59.060454000000007</v>
      </c>
      <c r="L3" s="4">
        <f>STDEV(E3:I3)</f>
        <v>3.9613457056914651E-2</v>
      </c>
      <c r="M3" s="4"/>
      <c r="N3" s="4">
        <f>((3*B3)+(5*K3))/8</f>
        <v>59.412783750000003</v>
      </c>
      <c r="O3" s="1">
        <f>((3*C3)+(5*L3))/8</f>
        <v>5.1008410660571657E-2</v>
      </c>
    </row>
    <row r="4" spans="1:15" x14ac:dyDescent="0.35">
      <c r="A4" t="s">
        <v>1</v>
      </c>
      <c r="B4">
        <v>53</v>
      </c>
      <c r="C4">
        <v>0.11</v>
      </c>
      <c r="E4" s="4">
        <v>53.37565</v>
      </c>
      <c r="F4" s="4">
        <v>53.596029999999999</v>
      </c>
      <c r="G4" s="4">
        <v>53.41</v>
      </c>
      <c r="H4" s="4">
        <v>53.73753</v>
      </c>
      <c r="I4" s="4">
        <v>53.725000000000001</v>
      </c>
      <c r="J4" s="4"/>
      <c r="K4" s="4">
        <f t="shared" ref="K4:K16" si="0">AVERAGE(E4:I4)</f>
        <v>53.568841999999997</v>
      </c>
      <c r="L4" s="4">
        <f t="shared" ref="L4:L16" si="1">STDEV(E4:I4)</f>
        <v>0.1703922529635673</v>
      </c>
      <c r="M4" s="4"/>
      <c r="N4" s="4">
        <f t="shared" ref="N4:O16" si="2">((3*B4)+(5*K4))/8</f>
        <v>53.355526249999997</v>
      </c>
      <c r="O4" s="1">
        <f t="shared" si="2"/>
        <v>0.14774515810222957</v>
      </c>
    </row>
    <row r="5" spans="1:15" x14ac:dyDescent="0.35">
      <c r="A5" t="s">
        <v>2</v>
      </c>
      <c r="B5">
        <v>66</v>
      </c>
      <c r="C5">
        <v>4.0199999999999996</v>
      </c>
      <c r="E5" s="4">
        <v>63.432920000000003</v>
      </c>
      <c r="F5" s="4">
        <v>67.8</v>
      </c>
      <c r="G5" s="4">
        <v>61.397069999999999</v>
      </c>
      <c r="H5" s="4">
        <v>71.842519999999993</v>
      </c>
      <c r="I5" s="4">
        <v>70.2</v>
      </c>
      <c r="J5" s="4"/>
      <c r="K5" s="4">
        <f t="shared" si="0"/>
        <v>66.934501999999995</v>
      </c>
      <c r="L5" s="4">
        <f t="shared" si="1"/>
        <v>4.4279067944594299</v>
      </c>
      <c r="M5" s="4"/>
      <c r="N5" s="4">
        <f t="shared" si="2"/>
        <v>66.584063749999999</v>
      </c>
      <c r="O5" s="1">
        <f t="shared" si="2"/>
        <v>4.2749417465371433</v>
      </c>
    </row>
    <row r="6" spans="1:15" x14ac:dyDescent="0.35">
      <c r="A6" t="s">
        <v>3</v>
      </c>
      <c r="B6">
        <v>78</v>
      </c>
      <c r="C6">
        <v>9.98</v>
      </c>
      <c r="E6" s="4">
        <v>68.249430000000004</v>
      </c>
      <c r="F6" s="4">
        <v>82.88</v>
      </c>
      <c r="G6" s="4">
        <v>64.930000000000007</v>
      </c>
      <c r="H6" s="4">
        <v>84.24</v>
      </c>
      <c r="I6" s="4">
        <v>84.05829</v>
      </c>
      <c r="J6" s="4"/>
      <c r="K6" s="4">
        <f t="shared" si="0"/>
        <v>76.871544</v>
      </c>
      <c r="L6" s="4">
        <f t="shared" si="1"/>
        <v>9.4734672682354333</v>
      </c>
      <c r="M6" s="4"/>
      <c r="N6" s="4">
        <f t="shared" si="2"/>
        <v>77.294714999999997</v>
      </c>
      <c r="O6" s="1">
        <f t="shared" si="2"/>
        <v>9.6634170426471453</v>
      </c>
    </row>
    <row r="7" spans="1:15" x14ac:dyDescent="0.35">
      <c r="A7" t="s">
        <v>4</v>
      </c>
      <c r="B7">
        <v>78</v>
      </c>
      <c r="C7">
        <v>10.4</v>
      </c>
      <c r="E7" s="4">
        <v>65.39188</v>
      </c>
      <c r="F7" s="4">
        <v>82.88</v>
      </c>
      <c r="G7" s="4">
        <v>63.136299999999999</v>
      </c>
      <c r="H7" s="4">
        <v>84.242260000000002</v>
      </c>
      <c r="I7" s="4">
        <v>84.05829</v>
      </c>
      <c r="J7" s="4"/>
      <c r="K7" s="4">
        <f t="shared" si="0"/>
        <v>75.941745999999995</v>
      </c>
      <c r="L7" s="4">
        <f t="shared" si="1"/>
        <v>10.702748567698835</v>
      </c>
      <c r="M7" s="4"/>
      <c r="N7" s="4">
        <f t="shared" si="2"/>
        <v>76.713591249999993</v>
      </c>
      <c r="O7" s="1">
        <f t="shared" si="2"/>
        <v>10.589217854811771</v>
      </c>
    </row>
    <row r="8" spans="1:15" x14ac:dyDescent="0.35">
      <c r="N8" s="1"/>
      <c r="O8" s="1"/>
    </row>
    <row r="9" spans="1:15" x14ac:dyDescent="0.35">
      <c r="A9" t="s">
        <v>6</v>
      </c>
      <c r="N9" s="1"/>
      <c r="O9" s="1"/>
    </row>
    <row r="10" spans="1:15" x14ac:dyDescent="0.35">
      <c r="A10" t="s">
        <v>0</v>
      </c>
      <c r="B10">
        <v>3.5</v>
      </c>
      <c r="C10">
        <v>0</v>
      </c>
      <c r="E10" s="3">
        <v>3.9743689999999998</v>
      </c>
      <c r="F10" s="3">
        <v>3.9790000000000001</v>
      </c>
      <c r="G10" s="3">
        <v>3.9769999999999999</v>
      </c>
      <c r="H10" s="3">
        <v>3.9872070000000002</v>
      </c>
      <c r="I10" s="3">
        <v>3.9790000000000001</v>
      </c>
      <c r="J10" s="3"/>
      <c r="K10" s="3">
        <f t="shared" si="0"/>
        <v>3.9793151999999998</v>
      </c>
      <c r="L10" s="3">
        <f t="shared" si="1"/>
        <v>4.8037551665339098E-3</v>
      </c>
      <c r="M10" s="3"/>
      <c r="N10" s="3">
        <f t="shared" si="2"/>
        <v>3.7995719999999999</v>
      </c>
      <c r="O10" s="1">
        <f t="shared" si="2"/>
        <v>3.0023469790836938E-3</v>
      </c>
    </row>
    <row r="11" spans="1:15" x14ac:dyDescent="0.35">
      <c r="A11" t="s">
        <v>2</v>
      </c>
      <c r="B11">
        <v>3.5</v>
      </c>
      <c r="C11">
        <v>1.62</v>
      </c>
      <c r="E11" s="3">
        <v>4.83</v>
      </c>
      <c r="F11" s="3">
        <v>2.9258820000000001</v>
      </c>
      <c r="G11" s="3">
        <v>5.2039770000000001</v>
      </c>
      <c r="H11" s="3">
        <v>1.7</v>
      </c>
      <c r="I11" s="3">
        <v>2.2556649160000002</v>
      </c>
      <c r="J11" s="3"/>
      <c r="K11" s="3">
        <f t="shared" si="0"/>
        <v>3.3831047831999994</v>
      </c>
      <c r="L11" s="3">
        <f t="shared" si="1"/>
        <v>1.5590138258826236</v>
      </c>
      <c r="M11" s="3"/>
      <c r="N11" s="3">
        <f t="shared" si="2"/>
        <v>3.4269404894999997</v>
      </c>
      <c r="O11" s="1">
        <f t="shared" si="2"/>
        <v>1.5818836411766397</v>
      </c>
    </row>
    <row r="12" spans="1:15" x14ac:dyDescent="0.35">
      <c r="A12" t="s">
        <v>4</v>
      </c>
      <c r="B12">
        <v>1</v>
      </c>
      <c r="C12">
        <v>1.78</v>
      </c>
      <c r="E12" s="3">
        <v>5.532</v>
      </c>
      <c r="F12" s="3">
        <v>0</v>
      </c>
      <c r="G12" s="3">
        <v>5.5435759999999998</v>
      </c>
      <c r="H12" s="3">
        <v>0</v>
      </c>
      <c r="I12" s="3">
        <v>0</v>
      </c>
      <c r="J12" s="3"/>
      <c r="K12" s="3">
        <f t="shared" si="0"/>
        <v>2.2151152000000001</v>
      </c>
      <c r="L12" s="3">
        <f t="shared" si="1"/>
        <v>3.033174167494376</v>
      </c>
      <c r="M12" s="3"/>
      <c r="N12" s="3">
        <f t="shared" si="2"/>
        <v>1.759447</v>
      </c>
      <c r="O12" s="1">
        <f t="shared" si="2"/>
        <v>2.5632338546839852</v>
      </c>
    </row>
    <row r="13" spans="1:15" x14ac:dyDescent="0.35">
      <c r="A13" t="s">
        <v>7</v>
      </c>
      <c r="B13">
        <v>100</v>
      </c>
      <c r="C13">
        <v>47.06</v>
      </c>
      <c r="E13" s="3">
        <v>140.0967976</v>
      </c>
      <c r="F13" s="3">
        <v>84.85</v>
      </c>
      <c r="G13" s="3">
        <v>150.91533899999999</v>
      </c>
      <c r="H13" s="3">
        <v>50.1858</v>
      </c>
      <c r="I13" s="3">
        <v>65.414000000000001</v>
      </c>
      <c r="J13" s="3"/>
      <c r="K13" s="3">
        <f t="shared" si="0"/>
        <v>98.292387319999989</v>
      </c>
      <c r="L13" s="3">
        <f t="shared" si="1"/>
        <v>44.979755545066617</v>
      </c>
      <c r="M13" s="3"/>
      <c r="N13" s="3">
        <f t="shared" si="2"/>
        <v>98.932742074999993</v>
      </c>
      <c r="O13" s="1">
        <f t="shared" si="2"/>
        <v>45.759847215666639</v>
      </c>
    </row>
    <row r="14" spans="1:15" x14ac:dyDescent="0.35">
      <c r="N14" s="1"/>
      <c r="O14" s="1"/>
    </row>
    <row r="15" spans="1:15" x14ac:dyDescent="0.35">
      <c r="A15" t="s">
        <v>8</v>
      </c>
      <c r="B15">
        <v>0.39</v>
      </c>
      <c r="C15">
        <v>0.36</v>
      </c>
      <c r="E15" s="1">
        <f>1-0.4991</f>
        <v>0.50090000000000001</v>
      </c>
      <c r="F15" s="1">
        <f>1-0.5836</f>
        <v>0.41639999999999999</v>
      </c>
      <c r="G15" s="1">
        <f>1-0.3492</f>
        <v>0.65080000000000005</v>
      </c>
      <c r="H15" s="1">
        <f>1-0.8662</f>
        <v>0.13380000000000003</v>
      </c>
      <c r="I15" s="1">
        <f>1-0.8122</f>
        <v>0.18779999999999997</v>
      </c>
      <c r="J15" s="1"/>
      <c r="K15" s="1">
        <f t="shared" si="0"/>
        <v>0.37794000000000005</v>
      </c>
      <c r="L15" s="1">
        <f t="shared" si="1"/>
        <v>0.21610672826175487</v>
      </c>
      <c r="M15" s="1"/>
      <c r="N15" s="1">
        <f t="shared" si="2"/>
        <v>0.38246250000000004</v>
      </c>
      <c r="O15" s="1">
        <f t="shared" si="2"/>
        <v>0.27006670516359677</v>
      </c>
    </row>
    <row r="16" spans="1:15" x14ac:dyDescent="0.35">
      <c r="A16" t="s">
        <v>9</v>
      </c>
      <c r="B16">
        <v>6.0000000000000001E-3</v>
      </c>
      <c r="C16">
        <v>0.01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/>
      <c r="K16" s="2">
        <f t="shared" si="0"/>
        <v>0</v>
      </c>
      <c r="L16" s="1">
        <f t="shared" si="1"/>
        <v>0</v>
      </c>
      <c r="M16" s="2"/>
      <c r="N16" s="2">
        <f t="shared" si="2"/>
        <v>2.2500000000000003E-3</v>
      </c>
      <c r="O16" s="1">
        <f t="shared" si="2"/>
        <v>3.7499999999999999E-3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Sotnik, Garry</dc:creator>
  <cp:lastModifiedBy>Sotnik, Garry</cp:lastModifiedBy>
  <dcterms:created xsi:type="dcterms:W3CDTF">2021-06-20T20:26:11Z</dcterms:created>
  <dcterms:modified xsi:type="dcterms:W3CDTF">2021-06-20T22:32:46Z</dcterms:modified>
</cp:coreProperties>
</file>