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Analisis Estructural\cross exel\"/>
    </mc:Choice>
  </mc:AlternateContent>
  <xr:revisionPtr revIDLastSave="0" documentId="8_{E69D83BF-B27D-42A5-8B55-BBA07119F28E}" xr6:coauthVersionLast="47" xr6:coauthVersionMax="47" xr10:uidLastSave="{00000000-0000-0000-0000-000000000000}"/>
  <bookViews>
    <workbookView xWindow="-108" yWindow="-108" windowWidth="23256" windowHeight="12576" xr2:uid="{C6662C7B-FB84-422B-8C7E-EDC12C964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7" i="1" l="1"/>
  <c r="U57" i="1"/>
  <c r="X57" i="1"/>
  <c r="AA57" i="1"/>
  <c r="AD57" i="1"/>
  <c r="O57" i="1"/>
  <c r="AD34" i="1"/>
  <c r="O34" i="1"/>
  <c r="CC9" i="1"/>
  <c r="BW9" i="1"/>
  <c r="CC8" i="1"/>
  <c r="BW8" i="1"/>
  <c r="CF9" i="1" l="1"/>
  <c r="BZ9" i="1"/>
  <c r="X40" i="1" s="1"/>
  <c r="BQ9" i="1"/>
  <c r="BT9" i="1" s="1"/>
  <c r="CF8" i="1"/>
  <c r="AD40" i="1" s="1"/>
  <c r="BZ8" i="1"/>
  <c r="BQ8" i="1"/>
  <c r="BT8" i="1" s="1"/>
  <c r="R40" i="1" s="1"/>
  <c r="CI9" i="1"/>
  <c r="CL9" i="1" s="1"/>
  <c r="CI8" i="1"/>
  <c r="CL8" i="1" s="1"/>
  <c r="AA40" i="1" l="1"/>
  <c r="U40" i="1"/>
  <c r="O40" i="1"/>
  <c r="O44" i="1" l="1"/>
  <c r="U31" i="1"/>
  <c r="AA31" i="1"/>
  <c r="AG31" i="1"/>
  <c r="O31" i="1"/>
  <c r="AD46" i="1" l="1"/>
  <c r="O46" i="1"/>
  <c r="AA34" i="1"/>
  <c r="AA44" i="1" s="1"/>
  <c r="X34" i="1"/>
  <c r="X44" i="1" s="1"/>
  <c r="U34" i="1"/>
  <c r="U44" i="1" s="1"/>
  <c r="R34" i="1"/>
  <c r="R44" i="1" s="1"/>
  <c r="R46" i="1" l="1"/>
  <c r="AA46" i="1"/>
  <c r="U46" i="1"/>
  <c r="X46" i="1"/>
  <c r="R47" i="1"/>
  <c r="AA47" i="1"/>
  <c r="X47" i="1" l="1"/>
  <c r="O47" i="1"/>
  <c r="U47" i="1"/>
  <c r="U48" i="1" s="1"/>
  <c r="X49" i="1" s="1"/>
  <c r="AD47" i="1"/>
  <c r="AD48" i="1" l="1"/>
  <c r="AA49" i="1" s="1"/>
  <c r="AA50" i="1" s="1"/>
  <c r="AD51" i="1" s="1"/>
  <c r="AD52" i="1" s="1"/>
  <c r="AA53" i="1" s="1"/>
  <c r="O48" i="1"/>
  <c r="R49" i="1" s="1"/>
  <c r="AA48" i="1"/>
  <c r="X48" i="1"/>
  <c r="U49" i="1" s="1"/>
  <c r="R48" i="1"/>
  <c r="O49" i="1" l="1"/>
  <c r="O50" i="1" s="1"/>
  <c r="R51" i="1" s="1"/>
  <c r="X50" i="1"/>
  <c r="U51" i="1" s="1"/>
  <c r="U50" i="1"/>
  <c r="X51" i="1" s="1"/>
  <c r="AD49" i="1"/>
  <c r="AD50" i="1" s="1"/>
  <c r="AA51" i="1" s="1"/>
  <c r="R50" i="1"/>
  <c r="O51" i="1" s="1"/>
  <c r="O52" i="1" s="1"/>
  <c r="R53" i="1" s="1"/>
  <c r="X52" i="1" l="1"/>
  <c r="U53" i="1" s="1"/>
  <c r="R54" i="1" s="1"/>
  <c r="O55" i="1" s="1"/>
  <c r="O56" i="1" s="1"/>
  <c r="U52" i="1"/>
  <c r="X53" i="1" s="1"/>
  <c r="X54" i="1" s="1"/>
  <c r="U55" i="1" s="1"/>
  <c r="AA52" i="1"/>
  <c r="AD53" i="1" s="1"/>
  <c r="AD54" i="1" s="1"/>
  <c r="AA55" i="1" s="1"/>
  <c r="R52" i="1"/>
  <c r="O53" i="1" s="1"/>
  <c r="O54" i="1" s="1"/>
  <c r="R55" i="1" s="1"/>
  <c r="U54" i="1" l="1"/>
  <c r="X55" i="1" s="1"/>
  <c r="AA56" i="1" s="1"/>
  <c r="AD58" i="1" s="1"/>
  <c r="AA59" i="1" s="1"/>
  <c r="U56" i="1"/>
  <c r="AA54" i="1"/>
  <c r="AD55" i="1" s="1"/>
  <c r="AD56" i="1" s="1"/>
  <c r="R56" i="1"/>
  <c r="O58" i="1" s="1"/>
  <c r="R59" i="1" s="1"/>
  <c r="X56" i="1" l="1"/>
  <c r="R58" i="1" s="1"/>
  <c r="O59" i="1" s="1"/>
  <c r="O60" i="1" s="1"/>
  <c r="R61" i="1" s="1"/>
  <c r="X58" i="1"/>
  <c r="U59" i="1" s="1"/>
  <c r="U60" i="1" s="1"/>
  <c r="X61" i="1" s="1"/>
  <c r="AA58" i="1"/>
  <c r="AD59" i="1" s="1"/>
  <c r="AD60" i="1" s="1"/>
  <c r="AA61" i="1" s="1"/>
  <c r="R60" i="1" l="1"/>
  <c r="O61" i="1" s="1"/>
  <c r="O62" i="1" s="1"/>
  <c r="R63" i="1" s="1"/>
  <c r="U58" i="1"/>
  <c r="X59" i="1" s="1"/>
  <c r="X60" i="1" s="1"/>
  <c r="U61" i="1" s="1"/>
  <c r="U62" i="1" s="1"/>
  <c r="X63" i="1" s="1"/>
  <c r="X62" i="1"/>
  <c r="U63" i="1" s="1"/>
  <c r="AA62" i="1"/>
  <c r="AD63" i="1" s="1"/>
  <c r="AD64" i="1" s="1"/>
  <c r="R62" i="1" l="1"/>
  <c r="O63" i="1" s="1"/>
  <c r="O64" i="1" s="1"/>
  <c r="O65" i="1" s="1"/>
  <c r="AA60" i="1"/>
  <c r="AD61" i="1" s="1"/>
  <c r="AD62" i="1" s="1"/>
  <c r="AA63" i="1" s="1"/>
  <c r="X64" i="1" s="1"/>
  <c r="X65" i="1" s="1"/>
  <c r="R64" i="1"/>
  <c r="U64" i="1"/>
  <c r="U65" i="1" s="1"/>
  <c r="R65" i="1" l="1"/>
  <c r="AD65" i="1"/>
  <c r="AA64" i="1"/>
  <c r="AA65" i="1" s="1"/>
</calcChain>
</file>

<file path=xl/sharedStrings.xml><?xml version="1.0" encoding="utf-8"?>
<sst xmlns="http://schemas.openxmlformats.org/spreadsheetml/2006/main" count="88" uniqueCount="54">
  <si>
    <t>AB</t>
  </si>
  <si>
    <t>B</t>
  </si>
  <si>
    <t>BC</t>
  </si>
  <si>
    <t>CD</t>
  </si>
  <si>
    <t>DE</t>
  </si>
  <si>
    <t>Longitud</t>
  </si>
  <si>
    <t xml:space="preserve">Rigidez </t>
  </si>
  <si>
    <t>Inercia</t>
  </si>
  <si>
    <t>Ingresar Datos</t>
  </si>
  <si>
    <t>Proceso</t>
  </si>
  <si>
    <t>Resultado</t>
  </si>
  <si>
    <t xml:space="preserve">Factores de Distribución </t>
  </si>
  <si>
    <t>Caso 1</t>
  </si>
  <si>
    <t>Caso 2</t>
  </si>
  <si>
    <t>BA</t>
  </si>
  <si>
    <t>CB</t>
  </si>
  <si>
    <t>DC</t>
  </si>
  <si>
    <t>Empotrado, Empotrado  o Empotrado Articulado</t>
  </si>
  <si>
    <t>Articulado, Articulado</t>
  </si>
  <si>
    <t>C</t>
  </si>
  <si>
    <t>D</t>
  </si>
  <si>
    <t xml:space="preserve">Carga </t>
  </si>
  <si>
    <t>Uniformemente Distribuido</t>
  </si>
  <si>
    <t xml:space="preserve">Puntual Centrica </t>
  </si>
  <si>
    <t xml:space="preserve">Otro tipo </t>
  </si>
  <si>
    <t xml:space="preserve">EMPOTRADO - EMPOTRADO </t>
  </si>
  <si>
    <t>ED</t>
  </si>
  <si>
    <t>Uniforme distribuida</t>
  </si>
  <si>
    <t>Puntual céntrica</t>
  </si>
  <si>
    <t>Otro tipo</t>
  </si>
  <si>
    <t>Nodo</t>
  </si>
  <si>
    <t>Elemento</t>
  </si>
  <si>
    <t>F.D.</t>
  </si>
  <si>
    <t>M.F.</t>
  </si>
  <si>
    <t>1D</t>
  </si>
  <si>
    <t>1T</t>
  </si>
  <si>
    <t>2D</t>
  </si>
  <si>
    <t>2T</t>
  </si>
  <si>
    <t>3D</t>
  </si>
  <si>
    <t>3T</t>
  </si>
  <si>
    <t>4D</t>
  </si>
  <si>
    <t>4T</t>
  </si>
  <si>
    <t>5D</t>
  </si>
  <si>
    <t>5T</t>
  </si>
  <si>
    <t>6D</t>
  </si>
  <si>
    <t>6T</t>
  </si>
  <si>
    <t>7D</t>
  </si>
  <si>
    <t>7T</t>
  </si>
  <si>
    <t>8D</t>
  </si>
  <si>
    <t>8T</t>
  </si>
  <si>
    <t>9D</t>
  </si>
  <si>
    <t>9T</t>
  </si>
  <si>
    <t>10D</t>
  </si>
  <si>
    <t xml:space="preserve">M Finales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</si>
</sst>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I"/>
    <numFmt numFmtId="165" formatCode="0\m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4" fillId="0" borderId="0" xfId="0" applyFont="1"/>
    <xf numFmtId="0" fontId="3" fillId="0" borderId="0" xfId="0" applyFont="1"/>
    <xf numFmtId="0" fontId="7" fillId="0" borderId="0" xfId="0" applyFont="1"/>
    <xf numFmtId="0" fontId="6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  <xf numFmtId="164" fontId="0" fillId="3" borderId="10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8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8" fillId="9" borderId="0" xfId="0" applyFont="1" applyFill="1"/>
    <xf numFmtId="0" fontId="8" fillId="9" borderId="11" xfId="0" applyFont="1" applyFill="1" applyBorder="1" applyAlignment="1">
      <alignment horizontal="center"/>
    </xf>
    <xf numFmtId="0" fontId="8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D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30481</xdr:colOff>
      <xdr:row>3</xdr:row>
      <xdr:rowOff>129541</xdr:rowOff>
    </xdr:from>
    <xdr:ext cx="1333499" cy="411479"/>
    <xdr:pic>
      <xdr:nvPicPr>
        <xdr:cNvPr id="2" name="image1.png">
          <a:extLst>
            <a:ext uri="{FF2B5EF4-FFF2-40B4-BE49-F238E27FC236}">
              <a16:creationId xmlns:a16="http://schemas.microsoft.com/office/drawing/2014/main" id="{641A0932-457F-4BF8-AD79-99D3224942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59981" y="678181"/>
          <a:ext cx="1333499" cy="411479"/>
        </a:xfrm>
        <a:prstGeom prst="rect">
          <a:avLst/>
        </a:prstGeom>
        <a:noFill/>
      </xdr:spPr>
    </xdr:pic>
    <xdr:clientData fLocksWithSheet="0"/>
  </xdr:oneCellAnchor>
  <xdr:oneCellAnchor>
    <xdr:from>
      <xdr:col>48</xdr:col>
      <xdr:colOff>17482</xdr:colOff>
      <xdr:row>11</xdr:row>
      <xdr:rowOff>94131</xdr:rowOff>
    </xdr:from>
    <xdr:ext cx="1363979" cy="480059"/>
    <xdr:pic>
      <xdr:nvPicPr>
        <xdr:cNvPr id="3" name="image2.png">
          <a:extLst>
            <a:ext uri="{FF2B5EF4-FFF2-40B4-BE49-F238E27FC236}">
              <a16:creationId xmlns:a16="http://schemas.microsoft.com/office/drawing/2014/main" id="{7E101199-CEBE-47A2-B1BC-86DA0ACA350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53906" y="2066366"/>
          <a:ext cx="1363979" cy="480059"/>
        </a:xfrm>
        <a:prstGeom prst="rect">
          <a:avLst/>
        </a:prstGeom>
        <a:noFill/>
      </xdr:spPr>
    </xdr:pic>
    <xdr:clientData fLocksWithSheet="0"/>
  </xdr:oneCellAnchor>
  <xdr:oneCellAnchor>
    <xdr:from>
      <xdr:col>41</xdr:col>
      <xdr:colOff>9861</xdr:colOff>
      <xdr:row>12</xdr:row>
      <xdr:rowOff>17931</xdr:rowOff>
    </xdr:from>
    <xdr:ext cx="1458559" cy="480059"/>
    <xdr:pic>
      <xdr:nvPicPr>
        <xdr:cNvPr id="11" name="image2.png">
          <a:extLst>
            <a:ext uri="{FF2B5EF4-FFF2-40B4-BE49-F238E27FC236}">
              <a16:creationId xmlns:a16="http://schemas.microsoft.com/office/drawing/2014/main" id="{C7680F80-3B9D-42CC-8CC9-53D4D252309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flipH="1">
          <a:off x="10037781" y="2212491"/>
          <a:ext cx="1458559" cy="480059"/>
        </a:xfrm>
        <a:prstGeom prst="rect">
          <a:avLst/>
        </a:prstGeom>
        <a:noFill/>
      </xdr:spPr>
    </xdr:pic>
    <xdr:clientData fLocksWithSheet="0"/>
  </xdr:oneCellAnchor>
  <xdr:twoCellAnchor>
    <xdr:from>
      <xdr:col>14</xdr:col>
      <xdr:colOff>35859</xdr:colOff>
      <xdr:row>16</xdr:row>
      <xdr:rowOff>8965</xdr:rowOff>
    </xdr:from>
    <xdr:to>
      <xdr:col>31</xdr:col>
      <xdr:colOff>107576</xdr:colOff>
      <xdr:row>17</xdr:row>
      <xdr:rowOff>8965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1C80CF4C-A4A2-FB14-08FE-71DC02DA969A}"/>
            </a:ext>
          </a:extLst>
        </xdr:cNvPr>
        <xdr:cNvSpPr/>
      </xdr:nvSpPr>
      <xdr:spPr>
        <a:xfrm>
          <a:off x="2671483" y="2877671"/>
          <a:ext cx="3272117" cy="1792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13</xdr:col>
      <xdr:colOff>107576</xdr:colOff>
      <xdr:row>14</xdr:row>
      <xdr:rowOff>26894</xdr:rowOff>
    </xdr:from>
    <xdr:to>
      <xdr:col>14</xdr:col>
      <xdr:colOff>98611</xdr:colOff>
      <xdr:row>18</xdr:row>
      <xdr:rowOff>116541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6295E70F-90C3-FB6F-FCEB-F8A281AF94A2}"/>
            </a:ext>
          </a:extLst>
        </xdr:cNvPr>
        <xdr:cNvSpPr/>
      </xdr:nvSpPr>
      <xdr:spPr>
        <a:xfrm>
          <a:off x="2554941" y="2537012"/>
          <a:ext cx="179294" cy="806823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31</xdr:col>
      <xdr:colOff>110715</xdr:colOff>
      <xdr:row>14</xdr:row>
      <xdr:rowOff>71717</xdr:rowOff>
    </xdr:from>
    <xdr:to>
      <xdr:col>32</xdr:col>
      <xdr:colOff>89648</xdr:colOff>
      <xdr:row>18</xdr:row>
      <xdr:rowOff>161364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9CCFB1C-2A1B-4A34-9E9D-E931F5097CAF}"/>
            </a:ext>
          </a:extLst>
        </xdr:cNvPr>
        <xdr:cNvSpPr/>
      </xdr:nvSpPr>
      <xdr:spPr>
        <a:xfrm>
          <a:off x="5946739" y="2581835"/>
          <a:ext cx="167191" cy="806823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19</xdr:col>
      <xdr:colOff>129541</xdr:colOff>
      <xdr:row>17</xdr:row>
      <xdr:rowOff>17929</xdr:rowOff>
    </xdr:from>
    <xdr:to>
      <xdr:col>20</xdr:col>
      <xdr:colOff>128196</xdr:colOff>
      <xdr:row>19</xdr:row>
      <xdr:rowOff>89647</xdr:rowOff>
    </xdr:to>
    <xdr:sp macro="" textlink="">
      <xdr:nvSpPr>
        <xdr:cNvPr id="14" name="Triángulo isósceles 13">
          <a:extLst>
            <a:ext uri="{FF2B5EF4-FFF2-40B4-BE49-F238E27FC236}">
              <a16:creationId xmlns:a16="http://schemas.microsoft.com/office/drawing/2014/main" id="{13329EF7-0D02-CDA0-586A-EC6E52E8F9F3}"/>
            </a:ext>
          </a:extLst>
        </xdr:cNvPr>
        <xdr:cNvSpPr/>
      </xdr:nvSpPr>
      <xdr:spPr>
        <a:xfrm>
          <a:off x="4325023" y="3065929"/>
          <a:ext cx="357244" cy="430306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25</xdr:col>
      <xdr:colOff>129541</xdr:colOff>
      <xdr:row>17</xdr:row>
      <xdr:rowOff>17930</xdr:rowOff>
    </xdr:from>
    <xdr:to>
      <xdr:col>26</xdr:col>
      <xdr:colOff>128196</xdr:colOff>
      <xdr:row>19</xdr:row>
      <xdr:rowOff>89648</xdr:rowOff>
    </xdr:to>
    <xdr:sp macro="" textlink="">
      <xdr:nvSpPr>
        <xdr:cNvPr id="15" name="Triángulo isósceles 14">
          <a:extLst>
            <a:ext uri="{FF2B5EF4-FFF2-40B4-BE49-F238E27FC236}">
              <a16:creationId xmlns:a16="http://schemas.microsoft.com/office/drawing/2014/main" id="{8DBCCD4E-9080-4897-BA73-6A5325BA91F6}"/>
            </a:ext>
          </a:extLst>
        </xdr:cNvPr>
        <xdr:cNvSpPr/>
      </xdr:nvSpPr>
      <xdr:spPr>
        <a:xfrm>
          <a:off x="5849023" y="3065930"/>
          <a:ext cx="357244" cy="430306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6CC2-052B-4F6A-8E07-927D87597AFB}">
  <dimension ref="A6:CN69"/>
  <sheetViews>
    <sheetView tabSelected="1" topLeftCell="A35" zoomScaleNormal="100" workbookViewId="0">
      <selection activeCell="O45" sqref="O45:Q45"/>
    </sheetView>
  </sheetViews>
  <sheetFormatPr baseColWidth="10" defaultRowHeight="14.4" x14ac:dyDescent="0.3"/>
  <cols>
    <col min="1" max="8" width="2.77734375" customWidth="1"/>
    <col min="9" max="14" width="3.33203125" customWidth="1"/>
    <col min="15" max="32" width="3.77734375" customWidth="1"/>
    <col min="33" max="39" width="3.33203125" customWidth="1"/>
    <col min="40" max="115" width="2.77734375" customWidth="1"/>
  </cols>
  <sheetData>
    <row r="6" spans="16:92" x14ac:dyDescent="0.3">
      <c r="BL6" s="30" t="s">
        <v>25</v>
      </c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</row>
    <row r="7" spans="16:92" x14ac:dyDescent="0.3">
      <c r="BL7" s="22"/>
      <c r="BM7" s="20"/>
      <c r="BN7" s="20"/>
      <c r="BO7" s="20"/>
      <c r="BP7" s="21"/>
      <c r="BQ7" s="32" t="s">
        <v>0</v>
      </c>
      <c r="BR7" s="20"/>
      <c r="BS7" s="21"/>
      <c r="BT7" s="32" t="s">
        <v>14</v>
      </c>
      <c r="BU7" s="20"/>
      <c r="BV7" s="21"/>
      <c r="BW7" s="32" t="s">
        <v>2</v>
      </c>
      <c r="BX7" s="20"/>
      <c r="BY7" s="21"/>
      <c r="BZ7" s="32" t="s">
        <v>15</v>
      </c>
      <c r="CA7" s="20"/>
      <c r="CB7" s="21"/>
      <c r="CC7" s="32" t="s">
        <v>3</v>
      </c>
      <c r="CD7" s="20"/>
      <c r="CE7" s="21"/>
      <c r="CF7" s="32" t="s">
        <v>16</v>
      </c>
      <c r="CG7" s="20"/>
      <c r="CH7" s="21"/>
      <c r="CI7" s="32" t="s">
        <v>4</v>
      </c>
      <c r="CJ7" s="20"/>
      <c r="CK7" s="21"/>
      <c r="CL7" s="32" t="s">
        <v>26</v>
      </c>
      <c r="CM7" s="20"/>
      <c r="CN7" s="21"/>
    </row>
    <row r="8" spans="16:92" x14ac:dyDescent="0.3">
      <c r="P8" t="s">
        <v>8</v>
      </c>
      <c r="W8" s="14"/>
      <c r="X8" s="14"/>
      <c r="Y8" s="1"/>
      <c r="AD8" t="s">
        <v>12</v>
      </c>
      <c r="AG8" t="s">
        <v>17</v>
      </c>
      <c r="BB8" t="s">
        <v>22</v>
      </c>
      <c r="BL8" s="26" t="s">
        <v>27</v>
      </c>
      <c r="BM8" s="20"/>
      <c r="BN8" s="20"/>
      <c r="BO8" s="20"/>
      <c r="BP8" s="21"/>
      <c r="BQ8" s="22">
        <f>-(O37*10*10/12)</f>
        <v>-41666.666666666664</v>
      </c>
      <c r="BR8" s="20"/>
      <c r="BS8" s="21"/>
      <c r="BT8" s="22">
        <f>-(BQ8)</f>
        <v>41666.666666666664</v>
      </c>
      <c r="BU8" s="20"/>
      <c r="BV8" s="21"/>
      <c r="BW8" s="22">
        <f>-(U37*10*10/12)</f>
        <v>-16666.666666666668</v>
      </c>
      <c r="BX8" s="20"/>
      <c r="BY8" s="21"/>
      <c r="BZ8" s="22">
        <f>-(BW8)</f>
        <v>16666.666666666668</v>
      </c>
      <c r="CA8" s="20"/>
      <c r="CB8" s="21"/>
      <c r="CC8" s="22">
        <f>-(AA37*10*10/12)</f>
        <v>-83333.333333333328</v>
      </c>
      <c r="CD8" s="20"/>
      <c r="CE8" s="21"/>
      <c r="CF8" s="22">
        <f>-(CC8)</f>
        <v>83333.333333333328</v>
      </c>
      <c r="CG8" s="20"/>
      <c r="CH8" s="21"/>
      <c r="CI8" s="22" t="e">
        <f>-(#REF!*#REF!*#REF!)/12</f>
        <v>#REF!</v>
      </c>
      <c r="CJ8" s="20"/>
      <c r="CK8" s="21"/>
      <c r="CL8" s="22" t="e">
        <f>-(CI8)</f>
        <v>#REF!</v>
      </c>
      <c r="CM8" s="20"/>
      <c r="CN8" s="21"/>
    </row>
    <row r="9" spans="16:92" x14ac:dyDescent="0.3">
      <c r="P9" s="14" t="s">
        <v>9</v>
      </c>
      <c r="Q9" s="14"/>
      <c r="R9" s="14"/>
      <c r="S9" s="14"/>
      <c r="T9" s="14"/>
      <c r="U9" s="14"/>
      <c r="W9" s="14"/>
      <c r="X9" s="14"/>
      <c r="Y9" s="1"/>
      <c r="AD9" t="s">
        <v>13</v>
      </c>
      <c r="AG9" t="s">
        <v>18</v>
      </c>
      <c r="BB9" t="s">
        <v>23</v>
      </c>
      <c r="BL9" s="23" t="s">
        <v>28</v>
      </c>
      <c r="BM9" s="20"/>
      <c r="BN9" s="20"/>
      <c r="BO9" s="20"/>
      <c r="BP9" s="21"/>
      <c r="BQ9" s="22">
        <f>-(O37*10/8)</f>
        <v>-6250</v>
      </c>
      <c r="BR9" s="20"/>
      <c r="BS9" s="21"/>
      <c r="BT9" s="22">
        <f>-(BQ9)</f>
        <v>6250</v>
      </c>
      <c r="BU9" s="24"/>
      <c r="BV9" s="25"/>
      <c r="BW9" s="22">
        <f>-(U37*10/8)</f>
        <v>-2500</v>
      </c>
      <c r="BX9" s="20"/>
      <c r="BY9" s="21"/>
      <c r="BZ9" s="22">
        <f>-(BW9)</f>
        <v>2500</v>
      </c>
      <c r="CA9" s="24"/>
      <c r="CB9" s="25"/>
      <c r="CC9" s="22">
        <f>-(X37*10/8)</f>
        <v>0</v>
      </c>
      <c r="CD9" s="20"/>
      <c r="CE9" s="21"/>
      <c r="CF9" s="22">
        <f>-(CC9)</f>
        <v>0</v>
      </c>
      <c r="CG9" s="24"/>
      <c r="CH9" s="25"/>
      <c r="CI9" s="22" t="e">
        <f>-(#REF!*#REF!)/8</f>
        <v>#REF!</v>
      </c>
      <c r="CJ9" s="20"/>
      <c r="CK9" s="21"/>
      <c r="CL9" s="22" t="e">
        <f>-(CI9)</f>
        <v>#REF!</v>
      </c>
      <c r="CM9" s="20"/>
      <c r="CN9" s="21"/>
    </row>
    <row r="10" spans="16:92" x14ac:dyDescent="0.3">
      <c r="P10" s="14" t="s">
        <v>10</v>
      </c>
      <c r="Q10" s="14"/>
      <c r="R10" s="14"/>
      <c r="S10" s="14"/>
      <c r="T10" s="14"/>
      <c r="U10" s="14"/>
      <c r="W10" s="14"/>
      <c r="X10" s="14"/>
      <c r="Y10" s="1"/>
      <c r="BB10" t="s">
        <v>24</v>
      </c>
      <c r="BL10" s="23" t="s">
        <v>29</v>
      </c>
      <c r="BM10" s="20"/>
      <c r="BN10" s="20"/>
      <c r="BO10" s="20"/>
      <c r="BP10" s="21"/>
      <c r="BQ10" s="19">
        <v>0</v>
      </c>
      <c r="BR10" s="20"/>
      <c r="BS10" s="21"/>
      <c r="BT10" s="19">
        <v>0</v>
      </c>
      <c r="BU10" s="20"/>
      <c r="BV10" s="21"/>
      <c r="BW10" s="19">
        <v>0</v>
      </c>
      <c r="BX10" s="20"/>
      <c r="BY10" s="21"/>
      <c r="BZ10" s="19">
        <v>0</v>
      </c>
      <c r="CA10" s="20"/>
      <c r="CB10" s="21"/>
      <c r="CC10" s="19">
        <v>0</v>
      </c>
      <c r="CD10" s="20"/>
      <c r="CE10" s="21"/>
      <c r="CF10" s="19">
        <v>0</v>
      </c>
      <c r="CG10" s="20"/>
      <c r="CH10" s="21"/>
      <c r="CI10" s="19">
        <v>0</v>
      </c>
      <c r="CJ10" s="20"/>
      <c r="CK10" s="21"/>
      <c r="CL10" s="19">
        <v>0</v>
      </c>
      <c r="CM10" s="20"/>
      <c r="CN10" s="21"/>
    </row>
    <row r="23" spans="1:92" x14ac:dyDescent="0.3">
      <c r="BB23" t="s">
        <v>22</v>
      </c>
      <c r="BL23" s="10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</row>
    <row r="24" spans="1:92" x14ac:dyDescent="0.3">
      <c r="BL24" s="6"/>
      <c r="BM24" s="7"/>
      <c r="BN24" s="7"/>
      <c r="BO24" s="7"/>
      <c r="BP24" s="7"/>
      <c r="BQ24" s="10"/>
      <c r="BR24" s="7"/>
      <c r="BS24" s="7"/>
      <c r="BT24" s="10"/>
      <c r="BU24" s="7"/>
      <c r="BV24" s="7"/>
      <c r="BW24" s="10"/>
      <c r="BX24" s="7"/>
      <c r="BY24" s="7"/>
      <c r="BZ24" s="10"/>
      <c r="CA24" s="7"/>
      <c r="CB24" s="7"/>
      <c r="CC24" s="10"/>
      <c r="CD24" s="7"/>
      <c r="CE24" s="7"/>
      <c r="CF24" s="10"/>
      <c r="CG24" s="7"/>
      <c r="CH24" s="7"/>
      <c r="CI24" s="10"/>
      <c r="CJ24" s="7"/>
      <c r="CK24" s="7"/>
      <c r="CL24" s="10"/>
      <c r="CM24" s="7"/>
      <c r="CN24" s="7"/>
    </row>
    <row r="25" spans="1:92" ht="15" thickBot="1" x14ac:dyDescent="0.35"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BL25" s="11"/>
      <c r="BM25" s="7"/>
      <c r="BN25" s="7"/>
      <c r="BO25" s="7"/>
      <c r="BP25" s="7"/>
      <c r="BQ25" s="6"/>
      <c r="BR25" s="7"/>
      <c r="BS25" s="7"/>
      <c r="BT25" s="6"/>
      <c r="BU25" s="7"/>
      <c r="BV25" s="7"/>
      <c r="BW25" s="6"/>
      <c r="BX25" s="7"/>
      <c r="BY25" s="7"/>
      <c r="BZ25" s="6"/>
      <c r="CA25" s="7"/>
      <c r="CB25" s="7"/>
      <c r="CC25" s="6"/>
      <c r="CD25" s="7"/>
      <c r="CE25" s="7"/>
      <c r="CF25" s="6"/>
      <c r="CG25" s="7"/>
      <c r="CH25" s="7"/>
      <c r="CI25" s="6"/>
      <c r="CJ25" s="7"/>
      <c r="CK25" s="7"/>
      <c r="CL25" s="6"/>
      <c r="CM25" s="7"/>
      <c r="CN25" s="7"/>
    </row>
    <row r="26" spans="1:92" x14ac:dyDescent="0.3">
      <c r="O26" s="36" t="s">
        <v>0</v>
      </c>
      <c r="P26" s="35"/>
      <c r="Q26" s="35"/>
      <c r="R26" s="35"/>
      <c r="S26" s="35"/>
      <c r="T26" s="42"/>
      <c r="U26" s="36" t="s">
        <v>2</v>
      </c>
      <c r="V26" s="35"/>
      <c r="W26" s="35"/>
      <c r="X26" s="35"/>
      <c r="Y26" s="35"/>
      <c r="Z26" s="42"/>
      <c r="AA26" s="36" t="s">
        <v>3</v>
      </c>
      <c r="AB26" s="35"/>
      <c r="AC26" s="35"/>
      <c r="AD26" s="35"/>
      <c r="AE26" s="35"/>
      <c r="AF26" s="42"/>
      <c r="AG26" s="14" t="s">
        <v>4</v>
      </c>
      <c r="AH26" s="14"/>
      <c r="AI26" s="14"/>
      <c r="AJ26" s="14"/>
      <c r="AK26" s="14"/>
      <c r="AL26" s="14"/>
      <c r="BL26" s="9"/>
      <c r="BM26" s="7"/>
      <c r="BN26" s="7"/>
      <c r="BO26" s="7"/>
      <c r="BP26" s="7"/>
      <c r="BQ26" s="6"/>
      <c r="BR26" s="7"/>
      <c r="BS26" s="7"/>
      <c r="BT26" s="6"/>
      <c r="BU26" s="7"/>
      <c r="BV26" s="7"/>
      <c r="BW26" s="6"/>
      <c r="BX26" s="7"/>
      <c r="BY26" s="7"/>
      <c r="BZ26" s="6"/>
      <c r="CA26" s="7"/>
      <c r="CB26" s="7"/>
      <c r="CC26" s="6"/>
      <c r="CD26" s="7"/>
      <c r="CE26" s="7"/>
      <c r="CF26" s="6"/>
      <c r="CG26" s="7"/>
      <c r="CH26" s="7"/>
      <c r="CI26" s="6"/>
      <c r="CJ26" s="7"/>
      <c r="CK26" s="7"/>
      <c r="CL26" s="6"/>
      <c r="CM26" s="7"/>
      <c r="CN26" s="7"/>
    </row>
    <row r="27" spans="1:92" x14ac:dyDescent="0.3">
      <c r="L27" s="14" t="s">
        <v>7</v>
      </c>
      <c r="M27" s="14"/>
      <c r="N27" s="14"/>
      <c r="O27" s="43">
        <v>1</v>
      </c>
      <c r="P27" s="44"/>
      <c r="Q27" s="44"/>
      <c r="R27" s="44"/>
      <c r="S27" s="44"/>
      <c r="T27" s="45"/>
      <c r="U27" s="43">
        <v>1</v>
      </c>
      <c r="V27" s="44"/>
      <c r="W27" s="44"/>
      <c r="X27" s="44"/>
      <c r="Y27" s="44"/>
      <c r="Z27" s="45"/>
      <c r="AA27" s="43">
        <v>1</v>
      </c>
      <c r="AB27" s="44"/>
      <c r="AC27" s="44"/>
      <c r="AD27" s="44"/>
      <c r="AE27" s="44"/>
      <c r="AF27" s="75"/>
      <c r="AG27" s="28">
        <v>1</v>
      </c>
      <c r="AH27" s="28"/>
      <c r="AI27" s="28"/>
      <c r="AJ27" s="28"/>
      <c r="AK27" s="28"/>
      <c r="AL27" s="28"/>
      <c r="BL27" s="8"/>
      <c r="BM27" s="7"/>
      <c r="BN27" s="7"/>
      <c r="BO27" s="7"/>
      <c r="BP27" s="7"/>
      <c r="BQ27" s="6"/>
      <c r="BR27" s="7"/>
      <c r="BS27" s="7"/>
      <c r="BT27" s="6"/>
      <c r="BU27" s="7"/>
      <c r="BV27" s="7"/>
      <c r="BW27" s="6"/>
      <c r="BX27" s="7"/>
      <c r="BY27" s="7"/>
      <c r="BZ27" s="6"/>
      <c r="CA27" s="7"/>
      <c r="CB27" s="7"/>
      <c r="CC27" s="6"/>
      <c r="CD27" s="7"/>
      <c r="CE27" s="7"/>
      <c r="CF27" s="6"/>
      <c r="CG27" s="7"/>
      <c r="CH27" s="7"/>
      <c r="CI27" s="6"/>
      <c r="CJ27" s="7"/>
      <c r="CK27" s="7"/>
      <c r="CL27" s="6"/>
      <c r="CM27" s="7"/>
      <c r="CN27" s="7"/>
    </row>
    <row r="28" spans="1:92" x14ac:dyDescent="0.3">
      <c r="L28" s="14" t="s">
        <v>5</v>
      </c>
      <c r="M28" s="14"/>
      <c r="N28" s="14"/>
      <c r="O28" s="46">
        <v>3</v>
      </c>
      <c r="P28" s="47"/>
      <c r="Q28" s="47"/>
      <c r="R28" s="47"/>
      <c r="S28" s="47"/>
      <c r="T28" s="48"/>
      <c r="U28" s="46">
        <v>4</v>
      </c>
      <c r="V28" s="47"/>
      <c r="W28" s="47"/>
      <c r="X28" s="47"/>
      <c r="Y28" s="47"/>
      <c r="Z28" s="48"/>
      <c r="AA28" s="46">
        <v>5</v>
      </c>
      <c r="AB28" s="47"/>
      <c r="AC28" s="47"/>
      <c r="AD28" s="47"/>
      <c r="AE28" s="47"/>
      <c r="AF28" s="76"/>
      <c r="AG28" s="27">
        <v>2</v>
      </c>
      <c r="AH28" s="27"/>
      <c r="AI28" s="27"/>
      <c r="AJ28" s="27"/>
      <c r="AK28" s="27"/>
      <c r="AL28" s="27"/>
    </row>
    <row r="29" spans="1:92" x14ac:dyDescent="0.3">
      <c r="A29" s="2"/>
      <c r="B29" s="2"/>
      <c r="C29" s="2"/>
      <c r="D29" s="2"/>
      <c r="E29" s="2"/>
      <c r="F29" s="2"/>
      <c r="G29" s="2"/>
      <c r="H29" s="2"/>
      <c r="I29" s="2"/>
      <c r="J29" s="4"/>
      <c r="K29" s="4"/>
      <c r="L29" s="4"/>
      <c r="M29" s="4"/>
      <c r="N29" s="4"/>
      <c r="O29" s="49"/>
      <c r="P29" s="50"/>
      <c r="Q29" s="50"/>
      <c r="R29" s="50"/>
      <c r="S29" s="50"/>
      <c r="T29" s="51"/>
      <c r="U29" s="49"/>
      <c r="V29" s="50"/>
      <c r="W29" s="50"/>
      <c r="X29" s="50"/>
      <c r="Y29" s="50"/>
      <c r="Z29" s="51"/>
      <c r="AA29" s="49"/>
      <c r="AB29" s="50"/>
      <c r="AC29" s="50"/>
      <c r="AD29" s="50"/>
      <c r="AE29" s="50"/>
      <c r="AF29" s="51"/>
      <c r="AG29" s="5"/>
      <c r="AH29" s="5"/>
      <c r="AI29" s="5"/>
      <c r="AJ29" s="5"/>
      <c r="AK29" s="5"/>
      <c r="AL29" s="5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92" x14ac:dyDescent="0.3">
      <c r="H30" s="13"/>
      <c r="I30" s="13"/>
      <c r="J30" s="13"/>
      <c r="K30" s="13"/>
      <c r="L30" s="37" t="s">
        <v>6</v>
      </c>
      <c r="M30" s="37"/>
      <c r="N30" s="37"/>
      <c r="O30" s="34" t="s">
        <v>13</v>
      </c>
      <c r="P30" s="41"/>
      <c r="Q30" s="41"/>
      <c r="R30" s="41"/>
      <c r="S30" s="41"/>
      <c r="T30" s="52"/>
      <c r="U30" s="34" t="s">
        <v>12</v>
      </c>
      <c r="V30" s="41"/>
      <c r="W30" s="41"/>
      <c r="X30" s="41"/>
      <c r="Y30" s="41"/>
      <c r="Z30" s="52"/>
      <c r="AA30" s="34" t="s">
        <v>12</v>
      </c>
      <c r="AB30" s="41"/>
      <c r="AC30" s="41"/>
      <c r="AD30" s="41"/>
      <c r="AE30" s="41"/>
      <c r="AF30" s="52"/>
      <c r="AG30" s="14" t="s">
        <v>12</v>
      </c>
      <c r="AH30" s="14"/>
      <c r="AI30" s="14"/>
      <c r="AJ30" s="14"/>
      <c r="AK30" s="14"/>
      <c r="AL30" s="14"/>
    </row>
    <row r="31" spans="1:92" x14ac:dyDescent="0.3">
      <c r="G31" s="13"/>
      <c r="H31" s="13"/>
      <c r="I31" s="13"/>
      <c r="J31" s="13"/>
      <c r="K31" s="13"/>
      <c r="L31" s="37"/>
      <c r="M31" s="37"/>
      <c r="N31" s="37"/>
      <c r="O31" s="53">
        <f>IF(O30="Caso 1",IF(O28=0,0,O27/O28),IF(O28=0,0,(3/4)*O27/O28))</f>
        <v>0.25</v>
      </c>
      <c r="P31" s="54"/>
      <c r="Q31" s="54"/>
      <c r="R31" s="54"/>
      <c r="S31" s="54"/>
      <c r="T31" s="55"/>
      <c r="U31" s="53">
        <f t="shared" ref="U31" si="0">IF(U30="Caso 1",IF(U28=0,0,U27/U28),IF(U28=0,0,(3/4)*U27/U28))</f>
        <v>0.25</v>
      </c>
      <c r="V31" s="54"/>
      <c r="W31" s="54"/>
      <c r="X31" s="54"/>
      <c r="Y31" s="54"/>
      <c r="Z31" s="55"/>
      <c r="AA31" s="53">
        <f t="shared" ref="AA31" si="1">IF(AA30="Caso 1",IF(AA28=0,0,AA27/AA28),IF(AA28=0,0,(3/4)*AA27/AA28))</f>
        <v>0.2</v>
      </c>
      <c r="AB31" s="54"/>
      <c r="AC31" s="54"/>
      <c r="AD31" s="54"/>
      <c r="AE31" s="54"/>
      <c r="AF31" s="55"/>
      <c r="AG31" s="29">
        <f t="shared" ref="AG31" si="2">IF(AG30="Caso 1",IF(AG28=0,0,AG27/AG28),IF(AG28=0,0,(3/4)*AG27/AG28))</f>
        <v>0.5</v>
      </c>
      <c r="AH31" s="29"/>
      <c r="AI31" s="29"/>
      <c r="AJ31" s="29"/>
      <c r="AK31" s="29"/>
      <c r="AL31" s="29"/>
    </row>
    <row r="32" spans="1:92" x14ac:dyDescent="0.3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56"/>
      <c r="P32" s="57"/>
      <c r="Q32" s="57"/>
      <c r="R32" s="57"/>
      <c r="S32" s="57"/>
      <c r="T32" s="58"/>
      <c r="U32" s="56"/>
      <c r="V32" s="57"/>
      <c r="W32" s="57"/>
      <c r="X32" s="57"/>
      <c r="Y32" s="57"/>
      <c r="Z32" s="58"/>
      <c r="AA32" s="56"/>
      <c r="AB32" s="57"/>
      <c r="AC32" s="57"/>
      <c r="AD32" s="57"/>
      <c r="AE32" s="57"/>
      <c r="AF32" s="58"/>
      <c r="AG32" s="4"/>
      <c r="AH32" s="4"/>
      <c r="AI32" s="4"/>
      <c r="AJ32" s="4"/>
      <c r="AK32" s="4"/>
      <c r="AL32" s="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x14ac:dyDescent="0.3">
      <c r="H33" s="13"/>
      <c r="I33" s="13"/>
      <c r="J33" s="13"/>
      <c r="K33" s="33" t="s">
        <v>11</v>
      </c>
      <c r="L33" s="33"/>
      <c r="M33" s="33"/>
      <c r="N33" s="33"/>
      <c r="O33" s="34" t="s">
        <v>0</v>
      </c>
      <c r="P33" s="41"/>
      <c r="Q33" s="41"/>
      <c r="R33" s="41" t="s">
        <v>14</v>
      </c>
      <c r="S33" s="41"/>
      <c r="T33" s="52"/>
      <c r="U33" s="34" t="s">
        <v>2</v>
      </c>
      <c r="V33" s="41"/>
      <c r="W33" s="41"/>
      <c r="X33" s="41" t="s">
        <v>15</v>
      </c>
      <c r="Y33" s="41"/>
      <c r="Z33" s="52"/>
      <c r="AA33" s="34" t="s">
        <v>3</v>
      </c>
      <c r="AB33" s="41"/>
      <c r="AC33" s="41"/>
      <c r="AD33" s="41" t="s">
        <v>16</v>
      </c>
      <c r="AE33" s="41"/>
      <c r="AF33" s="52"/>
      <c r="AG33" s="14"/>
      <c r="AH33" s="14"/>
      <c r="AI33" s="14"/>
      <c r="AJ33" s="14"/>
      <c r="AK33" s="14"/>
      <c r="AL33" s="14"/>
    </row>
    <row r="34" spans="1:59" x14ac:dyDescent="0.3">
      <c r="G34" s="13"/>
      <c r="H34" s="13"/>
      <c r="I34" s="13"/>
      <c r="J34" s="13"/>
      <c r="K34" s="33"/>
      <c r="L34" s="33"/>
      <c r="M34" s="33"/>
      <c r="N34" s="33"/>
      <c r="O34" s="34">
        <f>IF(O30="Caso 1",0,1)</f>
        <v>1</v>
      </c>
      <c r="P34" s="41"/>
      <c r="Q34" s="41"/>
      <c r="R34" s="41">
        <f>O31/(O31+U31)</f>
        <v>0.5</v>
      </c>
      <c r="S34" s="41"/>
      <c r="T34" s="52"/>
      <c r="U34" s="34">
        <f>U31/(U31+AA31)</f>
        <v>0.55555555555555558</v>
      </c>
      <c r="V34" s="41"/>
      <c r="W34" s="41"/>
      <c r="X34" s="41">
        <f>U31/(U31+AA31)</f>
        <v>0.55555555555555558</v>
      </c>
      <c r="Y34" s="41"/>
      <c r="Z34" s="52"/>
      <c r="AA34" s="34">
        <f>AA31/(U31+AA31)</f>
        <v>0.44444444444444448</v>
      </c>
      <c r="AB34" s="41"/>
      <c r="AC34" s="41"/>
      <c r="AD34" s="41">
        <f>IF(AA30="Caso 1",0,1)</f>
        <v>0</v>
      </c>
      <c r="AE34" s="41"/>
      <c r="AF34" s="52"/>
      <c r="AG34" s="14"/>
      <c r="AH34" s="14"/>
      <c r="AI34" s="14"/>
    </row>
    <row r="35" spans="1:59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59"/>
      <c r="P35" s="60"/>
      <c r="Q35" s="60"/>
      <c r="R35" s="60"/>
      <c r="S35" s="60"/>
      <c r="T35" s="61"/>
      <c r="U35" s="72"/>
      <c r="V35" s="73"/>
      <c r="W35" s="73"/>
      <c r="X35" s="73"/>
      <c r="Y35" s="73"/>
      <c r="Z35" s="74"/>
      <c r="AA35" s="72"/>
      <c r="AB35" s="73"/>
      <c r="AC35" s="73"/>
      <c r="AD35" s="73"/>
      <c r="AE35" s="73"/>
      <c r="AF35" s="74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x14ac:dyDescent="0.3">
      <c r="A36" s="2"/>
      <c r="B36" s="2"/>
      <c r="C36" s="2"/>
      <c r="D36" s="2"/>
      <c r="O36" s="34" t="s">
        <v>0</v>
      </c>
      <c r="P36" s="41"/>
      <c r="Q36" s="41"/>
      <c r="R36" s="41" t="s">
        <v>14</v>
      </c>
      <c r="S36" s="41"/>
      <c r="T36" s="52"/>
      <c r="U36" s="34" t="s">
        <v>2</v>
      </c>
      <c r="V36" s="41"/>
      <c r="W36" s="41"/>
      <c r="X36" s="41" t="s">
        <v>15</v>
      </c>
      <c r="Y36" s="41"/>
      <c r="Z36" s="52"/>
      <c r="AA36" s="34" t="s">
        <v>3</v>
      </c>
      <c r="AB36" s="41"/>
      <c r="AC36" s="41"/>
      <c r="AD36" s="41" t="s">
        <v>16</v>
      </c>
      <c r="AE36" s="41"/>
      <c r="AF36" s="52"/>
      <c r="AG36" s="1"/>
      <c r="AH36" s="1"/>
      <c r="AI36" s="1"/>
    </row>
    <row r="37" spans="1:59" x14ac:dyDescent="0.3">
      <c r="L37" s="14" t="s">
        <v>21</v>
      </c>
      <c r="M37" s="14"/>
      <c r="N37" s="14"/>
      <c r="O37" s="62">
        <v>5000</v>
      </c>
      <c r="P37" s="63"/>
      <c r="Q37" s="63"/>
      <c r="R37" s="63"/>
      <c r="S37" s="63"/>
      <c r="T37" s="64"/>
      <c r="U37" s="62">
        <v>2000</v>
      </c>
      <c r="V37" s="63"/>
      <c r="W37" s="63"/>
      <c r="X37" s="63"/>
      <c r="Y37" s="63"/>
      <c r="Z37" s="64"/>
      <c r="AA37" s="62">
        <v>10000</v>
      </c>
      <c r="AB37" s="63"/>
      <c r="AC37" s="63"/>
      <c r="AD37" s="63"/>
      <c r="AE37" s="63"/>
      <c r="AF37" s="64"/>
      <c r="AG37" s="15"/>
      <c r="AH37" s="15"/>
      <c r="AI37" s="15"/>
      <c r="AJ37" s="15"/>
      <c r="AK37" s="15"/>
      <c r="AL37" s="15"/>
    </row>
    <row r="38" spans="1:59" ht="14.4" customHeight="1" x14ac:dyDescent="0.3">
      <c r="O38" s="65" t="s">
        <v>23</v>
      </c>
      <c r="P38" s="66"/>
      <c r="Q38" s="66"/>
      <c r="R38" s="66" t="s">
        <v>23</v>
      </c>
      <c r="S38" s="66"/>
      <c r="T38" s="67"/>
      <c r="U38" s="65" t="s">
        <v>23</v>
      </c>
      <c r="V38" s="66"/>
      <c r="W38" s="66"/>
      <c r="X38" s="66" t="s">
        <v>23</v>
      </c>
      <c r="Y38" s="66"/>
      <c r="Z38" s="67"/>
      <c r="AA38" s="65" t="s">
        <v>22</v>
      </c>
      <c r="AB38" s="66"/>
      <c r="AC38" s="66"/>
      <c r="AD38" s="66" t="s">
        <v>22</v>
      </c>
      <c r="AE38" s="66"/>
      <c r="AF38" s="67"/>
      <c r="AG38" s="12"/>
      <c r="AH38" s="12"/>
      <c r="AI38" s="12"/>
    </row>
    <row r="39" spans="1:59" x14ac:dyDescent="0.3">
      <c r="O39" s="65"/>
      <c r="P39" s="66"/>
      <c r="Q39" s="66"/>
      <c r="R39" s="66"/>
      <c r="S39" s="66"/>
      <c r="T39" s="67"/>
      <c r="U39" s="65"/>
      <c r="V39" s="66"/>
      <c r="W39" s="66"/>
      <c r="X39" s="66"/>
      <c r="Y39" s="66"/>
      <c r="Z39" s="67"/>
      <c r="AA39" s="65"/>
      <c r="AB39" s="66"/>
      <c r="AC39" s="66"/>
      <c r="AD39" s="66"/>
      <c r="AE39" s="66"/>
      <c r="AF39" s="67"/>
      <c r="AG39" s="12"/>
      <c r="AH39" s="12"/>
      <c r="AI39" s="12"/>
    </row>
    <row r="40" spans="1:59" x14ac:dyDescent="0.3">
      <c r="O40" s="34">
        <f>_xlfn.IFS(O38="Uniformemente Distribuido",BQ8,O38="Puntual Centrica ",BQ9,O38="Otro tipo ",BQ10)</f>
        <v>-6250</v>
      </c>
      <c r="P40" s="41"/>
      <c r="Q40" s="41"/>
      <c r="R40" s="41">
        <f>_xlfn.IFS(R38="Uniformemente Distribuido",BT8,R38="Puntual Centrica ",BT9,R38="Otro tipo ",BT10)</f>
        <v>6250</v>
      </c>
      <c r="S40" s="41"/>
      <c r="T40" s="52"/>
      <c r="U40" s="34">
        <f>_xlfn.IFS(U38="Uniformemente Distribuido",BW8,U38="Puntual Centrica ",BW9,U38="Otro tipo ",BW10)</f>
        <v>-2500</v>
      </c>
      <c r="V40" s="41"/>
      <c r="W40" s="41"/>
      <c r="X40" s="41">
        <f>_xlfn.IFS(X38="Uniformemente Distribuido",BZ8,X38="Puntual Centrica ",BZ9,X38="Otro tipo ",BZ10)</f>
        <v>2500</v>
      </c>
      <c r="Y40" s="41"/>
      <c r="Z40" s="52"/>
      <c r="AA40" s="34">
        <f>_xlfn.IFS(AA38="Uniformemente Distribuido",CC8,AA38="Puntual Centrica ",CC9,AA38="Otro tipo ",CC10)</f>
        <v>-83333.333333333328</v>
      </c>
      <c r="AB40" s="41"/>
      <c r="AC40" s="41"/>
      <c r="AD40" s="41">
        <f>_xlfn.IFS(AD38="Uniformemente Distribuido",CF8,AD38="Puntual Centrica ",CF9,AD38="Otro tipo ",CF10)</f>
        <v>83333.333333333328</v>
      </c>
      <c r="AE40" s="41"/>
      <c r="AF40" s="52"/>
      <c r="AG40" s="1"/>
      <c r="AH40" s="1"/>
      <c r="AI40" s="1"/>
    </row>
    <row r="41" spans="1:59" ht="15" thickBot="1" x14ac:dyDescent="0.35">
      <c r="O41" s="68"/>
      <c r="P41" s="69"/>
      <c r="Q41" s="69"/>
      <c r="R41" s="69"/>
      <c r="S41" s="69"/>
      <c r="T41" s="70"/>
      <c r="U41" s="68"/>
      <c r="V41" s="69"/>
      <c r="W41" s="69"/>
      <c r="X41" s="69"/>
      <c r="Y41" s="69"/>
      <c r="Z41" s="70"/>
      <c r="AA41" s="68"/>
      <c r="AB41" s="69"/>
      <c r="AC41" s="69"/>
      <c r="AD41" s="69"/>
      <c r="AE41" s="69"/>
      <c r="AF41" s="70"/>
    </row>
    <row r="42" spans="1:59" ht="15" thickBot="1" x14ac:dyDescent="0.35">
      <c r="L42" t="s">
        <v>30</v>
      </c>
      <c r="O42" s="38"/>
      <c r="P42" s="38"/>
      <c r="Q42" s="39"/>
      <c r="R42" s="40" t="s">
        <v>1</v>
      </c>
      <c r="S42" s="41"/>
      <c r="T42" s="41"/>
      <c r="U42" s="41"/>
      <c r="V42" s="41"/>
      <c r="W42" s="71"/>
      <c r="X42" s="40" t="s">
        <v>19</v>
      </c>
      <c r="Y42" s="41"/>
      <c r="Z42" s="41"/>
      <c r="AA42" s="41"/>
      <c r="AB42" s="41"/>
      <c r="AC42" s="71"/>
      <c r="AD42" s="40" t="s">
        <v>20</v>
      </c>
      <c r="AE42" s="41"/>
      <c r="AF42" s="41"/>
    </row>
    <row r="43" spans="1:59" x14ac:dyDescent="0.3">
      <c r="L43" t="s">
        <v>31</v>
      </c>
      <c r="O43" s="36" t="s">
        <v>0</v>
      </c>
      <c r="P43" s="35"/>
      <c r="Q43" s="35"/>
      <c r="R43" s="35" t="s">
        <v>14</v>
      </c>
      <c r="S43" s="35"/>
      <c r="T43" s="35"/>
      <c r="U43" s="35" t="s">
        <v>2</v>
      </c>
      <c r="V43" s="35"/>
      <c r="W43" s="35"/>
      <c r="X43" s="35" t="s">
        <v>15</v>
      </c>
      <c r="Y43" s="35"/>
      <c r="Z43" s="35"/>
      <c r="AA43" s="35" t="s">
        <v>3</v>
      </c>
      <c r="AB43" s="35"/>
      <c r="AC43" s="35"/>
      <c r="AD43" s="35" t="s">
        <v>16</v>
      </c>
      <c r="AE43" s="35"/>
      <c r="AF43" s="35"/>
      <c r="AG43" s="14" t="s">
        <v>4</v>
      </c>
      <c r="AH43" s="14"/>
      <c r="AI43" s="14"/>
    </row>
    <row r="44" spans="1:59" x14ac:dyDescent="0.3">
      <c r="L44" t="s">
        <v>32</v>
      </c>
      <c r="O44" s="34">
        <f>O34</f>
        <v>1</v>
      </c>
      <c r="P44" s="14"/>
      <c r="Q44" s="14"/>
      <c r="R44" s="14">
        <f>R34</f>
        <v>0.5</v>
      </c>
      <c r="S44" s="14"/>
      <c r="T44" s="14"/>
      <c r="U44" s="14">
        <f>U34</f>
        <v>0.55555555555555558</v>
      </c>
      <c r="V44" s="14"/>
      <c r="W44" s="14"/>
      <c r="X44" s="14">
        <f>X34</f>
        <v>0.55555555555555558</v>
      </c>
      <c r="Y44" s="14"/>
      <c r="Z44" s="14"/>
      <c r="AA44" s="14">
        <f>AA34</f>
        <v>0.44444444444444448</v>
      </c>
      <c r="AB44" s="14"/>
      <c r="AC44" s="14"/>
      <c r="AD44" s="77">
        <v>0.34782608695652173</v>
      </c>
      <c r="AE44" s="77"/>
      <c r="AF44" s="77"/>
      <c r="AG44" s="77">
        <v>0</v>
      </c>
      <c r="AH44" s="77"/>
      <c r="AI44" s="77"/>
    </row>
    <row r="45" spans="1:59" ht="15" thickBot="1" x14ac:dyDescent="0.35">
      <c r="L45" t="s">
        <v>33</v>
      </c>
      <c r="O45" s="34">
        <v>-5625</v>
      </c>
      <c r="P45" s="14"/>
      <c r="Q45" s="14"/>
      <c r="R45" s="14">
        <v>5625</v>
      </c>
      <c r="S45" s="14"/>
      <c r="T45" s="14"/>
      <c r="U45" s="14">
        <v>-2133.33</v>
      </c>
      <c r="V45" s="14"/>
      <c r="W45" s="14"/>
      <c r="X45" s="14">
        <v>2133.33</v>
      </c>
      <c r="Y45" s="14"/>
      <c r="Z45" s="14"/>
      <c r="AA45" s="14">
        <v>31250</v>
      </c>
      <c r="AB45" s="14"/>
      <c r="AC45" s="14"/>
      <c r="AD45" s="14">
        <v>-31250</v>
      </c>
      <c r="AE45" s="14"/>
      <c r="AF45" s="14"/>
      <c r="AG45" s="14">
        <v>4000</v>
      </c>
      <c r="AH45" s="14"/>
      <c r="AI45" s="14"/>
    </row>
    <row r="46" spans="1:59" x14ac:dyDescent="0.3">
      <c r="L46" s="78" t="s">
        <v>34</v>
      </c>
      <c r="M46" s="79"/>
      <c r="N46" s="79"/>
      <c r="O46" s="80">
        <f>-SUM(O45)*$O$44</f>
        <v>5625</v>
      </c>
      <c r="P46" s="80"/>
      <c r="Q46" s="80"/>
      <c r="R46" s="80">
        <f>-SUM(R45:W45)*$R$44</f>
        <v>-1745.835</v>
      </c>
      <c r="S46" s="80"/>
      <c r="T46" s="80"/>
      <c r="U46" s="80">
        <f>-SUM(R45:W45)*$U$44</f>
        <v>-1939.8166666666668</v>
      </c>
      <c r="V46" s="80"/>
      <c r="W46" s="80"/>
      <c r="X46" s="80">
        <f>-SUM(X45:AC45)*$X$44</f>
        <v>-18546.294444444447</v>
      </c>
      <c r="Y46" s="80"/>
      <c r="Z46" s="80"/>
      <c r="AA46" s="80">
        <f>-SUM(X45:AC45)*$AA$44</f>
        <v>-14837.035555555558</v>
      </c>
      <c r="AB46" s="80"/>
      <c r="AC46" s="80"/>
      <c r="AD46" s="80">
        <f>-SUM(AD45)*$AD$44</f>
        <v>10869.565217391304</v>
      </c>
      <c r="AE46" s="80"/>
      <c r="AF46" s="80"/>
      <c r="AG46" s="35"/>
      <c r="AH46" s="35"/>
      <c r="AI46" s="35"/>
      <c r="AJ46" s="79"/>
      <c r="AK46" s="79"/>
      <c r="AL46" s="79"/>
      <c r="AM46" s="81"/>
    </row>
    <row r="47" spans="1:59" x14ac:dyDescent="0.3">
      <c r="L47" s="82" t="s">
        <v>35</v>
      </c>
      <c r="M47" s="83"/>
      <c r="N47" s="83"/>
      <c r="O47" s="17">
        <f>0.5*R46</f>
        <v>-872.91750000000002</v>
      </c>
      <c r="P47" s="17"/>
      <c r="Q47" s="17"/>
      <c r="R47" s="17">
        <f>0.5*O46</f>
        <v>2812.5</v>
      </c>
      <c r="S47" s="17"/>
      <c r="T47" s="17"/>
      <c r="U47" s="17">
        <f>0.5*X46</f>
        <v>-9273.1472222222237</v>
      </c>
      <c r="V47" s="17"/>
      <c r="W47" s="17"/>
      <c r="X47" s="17">
        <f>0.5*U46</f>
        <v>-969.90833333333342</v>
      </c>
      <c r="Y47" s="17"/>
      <c r="Z47" s="17"/>
      <c r="AA47" s="17">
        <f>0.5*AD46</f>
        <v>5434.782608695652</v>
      </c>
      <c r="AB47" s="17"/>
      <c r="AC47" s="17"/>
      <c r="AD47" s="17">
        <f>0.5*AA46</f>
        <v>-7418.517777777779</v>
      </c>
      <c r="AE47" s="17"/>
      <c r="AF47" s="17"/>
      <c r="AG47" s="41"/>
      <c r="AH47" s="41"/>
      <c r="AI47" s="41"/>
      <c r="AJ47" s="83"/>
      <c r="AK47" s="83"/>
      <c r="AL47" s="83"/>
      <c r="AM47" s="84"/>
    </row>
    <row r="48" spans="1:59" x14ac:dyDescent="0.3">
      <c r="L48" s="82" t="s">
        <v>36</v>
      </c>
      <c r="M48" s="83"/>
      <c r="N48" s="83"/>
      <c r="O48" s="85">
        <f t="shared" ref="O48" si="3">-SUM(O47)*$O$44</f>
        <v>872.91750000000002</v>
      </c>
      <c r="P48" s="85"/>
      <c r="Q48" s="85"/>
      <c r="R48" s="85">
        <f>-SUM(R47:W47)*$R$44</f>
        <v>3230.3236111111119</v>
      </c>
      <c r="S48" s="85"/>
      <c r="T48" s="85"/>
      <c r="U48" s="85">
        <f>-SUM(R47:W47)*$U$44</f>
        <v>3589.2484567901242</v>
      </c>
      <c r="V48" s="85"/>
      <c r="W48" s="85"/>
      <c r="X48" s="85">
        <f>-SUM(X47:AC47)*$X$44</f>
        <v>-2480.4857085346212</v>
      </c>
      <c r="Y48" s="85"/>
      <c r="Z48" s="85"/>
      <c r="AA48" s="85">
        <f>-SUM(X47:AC47)*$AA$44</f>
        <v>-1984.3885668276971</v>
      </c>
      <c r="AB48" s="85"/>
      <c r="AC48" s="85"/>
      <c r="AD48" s="85">
        <f t="shared" ref="AD48" si="4">-SUM(AD47)*$AD$44</f>
        <v>2580.3540096618362</v>
      </c>
      <c r="AE48" s="85"/>
      <c r="AF48" s="85"/>
      <c r="AG48" s="41"/>
      <c r="AH48" s="41"/>
      <c r="AI48" s="41"/>
      <c r="AJ48" s="83"/>
      <c r="AK48" s="83"/>
      <c r="AL48" s="83"/>
      <c r="AM48" s="84"/>
    </row>
    <row r="49" spans="12:39" x14ac:dyDescent="0.3">
      <c r="L49" s="82" t="s">
        <v>37</v>
      </c>
      <c r="M49" s="83"/>
      <c r="N49" s="83"/>
      <c r="O49" s="17">
        <f t="shared" ref="O49" si="5">0.5*R48</f>
        <v>1615.1618055555559</v>
      </c>
      <c r="P49" s="17"/>
      <c r="Q49" s="17"/>
      <c r="R49" s="17">
        <f t="shared" ref="R49" si="6">0.5*O48</f>
        <v>436.45875000000001</v>
      </c>
      <c r="S49" s="17"/>
      <c r="T49" s="17"/>
      <c r="U49" s="17">
        <f t="shared" ref="U49" si="7">0.5*X48</f>
        <v>-1240.2428542673106</v>
      </c>
      <c r="V49" s="17"/>
      <c r="W49" s="17"/>
      <c r="X49" s="17">
        <f t="shared" ref="X49" si="8">0.5*U48</f>
        <v>1794.6242283950621</v>
      </c>
      <c r="Y49" s="17"/>
      <c r="Z49" s="17"/>
      <c r="AA49" s="17">
        <f t="shared" ref="AA49" si="9">0.5*AD48</f>
        <v>1290.1770048309181</v>
      </c>
      <c r="AB49" s="17"/>
      <c r="AC49" s="17"/>
      <c r="AD49" s="17">
        <f t="shared" ref="AD49" si="10">0.5*AA48</f>
        <v>-992.19428341384855</v>
      </c>
      <c r="AE49" s="17"/>
      <c r="AF49" s="17"/>
      <c r="AG49" s="41"/>
      <c r="AH49" s="41"/>
      <c r="AI49" s="41"/>
      <c r="AJ49" s="83"/>
      <c r="AK49" s="83"/>
      <c r="AL49" s="83"/>
      <c r="AM49" s="84"/>
    </row>
    <row r="50" spans="12:39" x14ac:dyDescent="0.3">
      <c r="L50" s="82" t="s">
        <v>38</v>
      </c>
      <c r="M50" s="83"/>
      <c r="N50" s="83"/>
      <c r="O50" s="18">
        <f t="shared" ref="O50" si="11">-SUM(O49)*$O$44</f>
        <v>-1615.1618055555559</v>
      </c>
      <c r="P50" s="18"/>
      <c r="Q50" s="18"/>
      <c r="R50" s="18">
        <f>-SUM(R49:W49)*$R$44</f>
        <v>401.89205213365528</v>
      </c>
      <c r="S50" s="18"/>
      <c r="T50" s="18"/>
      <c r="U50" s="18">
        <f>-SUM(R49:W49)*$U$44</f>
        <v>446.54672459295034</v>
      </c>
      <c r="V50" s="18"/>
      <c r="W50" s="18"/>
      <c r="X50" s="18">
        <f>-SUM(X49:AC49)*$X$44</f>
        <v>-1713.7784629033226</v>
      </c>
      <c r="Y50" s="18"/>
      <c r="Z50" s="18"/>
      <c r="AA50" s="18">
        <f>-SUM(X49:AC49)*$AA$44</f>
        <v>-1371.0227703226581</v>
      </c>
      <c r="AB50" s="18"/>
      <c r="AC50" s="18"/>
      <c r="AD50" s="18">
        <f t="shared" ref="AD50" si="12">-SUM(AD49)*$AD$44</f>
        <v>345.11105510046906</v>
      </c>
      <c r="AE50" s="18"/>
      <c r="AF50" s="18"/>
      <c r="AG50" s="41"/>
      <c r="AH50" s="41"/>
      <c r="AI50" s="41"/>
      <c r="AJ50" s="83"/>
      <c r="AK50" s="83"/>
      <c r="AL50" s="83"/>
      <c r="AM50" s="84"/>
    </row>
    <row r="51" spans="12:39" x14ac:dyDescent="0.3">
      <c r="L51" s="82" t="s">
        <v>39</v>
      </c>
      <c r="M51" s="83"/>
      <c r="N51" s="83"/>
      <c r="O51" s="86">
        <f t="shared" ref="O51" si="13">0.5*R50</f>
        <v>200.94602606682764</v>
      </c>
      <c r="P51" s="86"/>
      <c r="Q51" s="86"/>
      <c r="R51" s="86">
        <f t="shared" ref="R51" si="14">0.5*O50</f>
        <v>-807.58090277777796</v>
      </c>
      <c r="S51" s="86"/>
      <c r="T51" s="86"/>
      <c r="U51" s="86">
        <f t="shared" ref="U51" si="15">0.5*X50</f>
        <v>-856.88923145166132</v>
      </c>
      <c r="V51" s="86"/>
      <c r="W51" s="86"/>
      <c r="X51" s="86">
        <f t="shared" ref="X51" si="16">0.5*U50</f>
        <v>223.27336229647517</v>
      </c>
      <c r="Y51" s="86"/>
      <c r="Z51" s="86"/>
      <c r="AA51" s="86">
        <f t="shared" ref="AA51" si="17">0.5*AD50</f>
        <v>172.55552755023453</v>
      </c>
      <c r="AB51" s="86"/>
      <c r="AC51" s="86"/>
      <c r="AD51" s="86">
        <f t="shared" ref="AD51" si="18">0.5*AA50</f>
        <v>-685.51138516132903</v>
      </c>
      <c r="AE51" s="86"/>
      <c r="AF51" s="86"/>
      <c r="AG51" s="41"/>
      <c r="AH51" s="41"/>
      <c r="AI51" s="41"/>
      <c r="AJ51" s="83"/>
      <c r="AK51" s="83"/>
      <c r="AL51" s="83"/>
      <c r="AM51" s="84"/>
    </row>
    <row r="52" spans="12:39" x14ac:dyDescent="0.3">
      <c r="L52" s="82" t="s">
        <v>40</v>
      </c>
      <c r="M52" s="83"/>
      <c r="N52" s="83"/>
      <c r="O52" s="18">
        <f t="shared" ref="O52" si="19">-SUM(O51)*$O$44</f>
        <v>-200.94602606682764</v>
      </c>
      <c r="P52" s="18"/>
      <c r="Q52" s="18"/>
      <c r="R52" s="18">
        <f>-SUM(R51:W51)*$R$44</f>
        <v>832.23506711471964</v>
      </c>
      <c r="S52" s="18"/>
      <c r="T52" s="18"/>
      <c r="U52" s="18">
        <f>-SUM(R51:W51)*$U$44</f>
        <v>924.70563012746629</v>
      </c>
      <c r="V52" s="18"/>
      <c r="W52" s="18"/>
      <c r="X52" s="18">
        <f>-SUM(X51:AC51)*$X$44</f>
        <v>-219.90493880372762</v>
      </c>
      <c r="Y52" s="18"/>
      <c r="Z52" s="18"/>
      <c r="AA52" s="18">
        <f>-SUM(X51:AC51)*$AA$44</f>
        <v>-175.92395104298208</v>
      </c>
      <c r="AB52" s="18"/>
      <c r="AC52" s="18"/>
      <c r="AD52" s="18">
        <f t="shared" ref="AD52" si="20">-SUM(AD51)*$AD$44</f>
        <v>238.43874266481009</v>
      </c>
      <c r="AE52" s="18"/>
      <c r="AF52" s="18"/>
      <c r="AG52" s="41"/>
      <c r="AH52" s="41"/>
      <c r="AI52" s="41"/>
      <c r="AJ52" s="83"/>
      <c r="AK52" s="83"/>
      <c r="AL52" s="83"/>
      <c r="AM52" s="84"/>
    </row>
    <row r="53" spans="12:39" x14ac:dyDescent="0.3">
      <c r="L53" s="82" t="s">
        <v>41</v>
      </c>
      <c r="M53" s="83"/>
      <c r="N53" s="83"/>
      <c r="O53" s="17">
        <f t="shared" ref="O53" si="21">0.5*R52</f>
        <v>416.11753355735982</v>
      </c>
      <c r="P53" s="17"/>
      <c r="Q53" s="17"/>
      <c r="R53" s="17">
        <f t="shared" ref="R53" si="22">0.5*O52</f>
        <v>-100.47301303341382</v>
      </c>
      <c r="S53" s="17"/>
      <c r="T53" s="17"/>
      <c r="U53" s="17">
        <f t="shared" ref="U53" si="23">0.5*X52</f>
        <v>-109.95246940186381</v>
      </c>
      <c r="V53" s="17"/>
      <c r="W53" s="17"/>
      <c r="X53" s="17">
        <f t="shared" ref="X53" si="24">0.5*U52</f>
        <v>462.35281506373315</v>
      </c>
      <c r="Y53" s="17"/>
      <c r="Z53" s="17"/>
      <c r="AA53" s="17">
        <f t="shared" ref="AA53" si="25">0.5*AD52</f>
        <v>119.21937133240505</v>
      </c>
      <c r="AB53" s="17"/>
      <c r="AC53" s="17"/>
      <c r="AD53" s="17">
        <f t="shared" ref="AD53" si="26">0.5*AA52</f>
        <v>-87.961975521491041</v>
      </c>
      <c r="AE53" s="17"/>
      <c r="AF53" s="17"/>
      <c r="AG53" s="41"/>
      <c r="AH53" s="41"/>
      <c r="AI53" s="41"/>
      <c r="AJ53" s="83"/>
      <c r="AK53" s="83"/>
      <c r="AL53" s="83"/>
      <c r="AM53" s="84"/>
    </row>
    <row r="54" spans="12:39" ht="15" thickBot="1" x14ac:dyDescent="0.35">
      <c r="L54" s="68" t="s">
        <v>42</v>
      </c>
      <c r="M54" s="69"/>
      <c r="N54" s="69"/>
      <c r="O54" s="87">
        <f t="shared" ref="O54" si="27">-SUM(O53)*$O$44</f>
        <v>-416.11753355735982</v>
      </c>
      <c r="P54" s="87"/>
      <c r="Q54" s="87"/>
      <c r="R54" s="87">
        <f>-SUM(R53:W53)*$R$44</f>
        <v>105.21274121763881</v>
      </c>
      <c r="S54" s="87"/>
      <c r="T54" s="87"/>
      <c r="U54" s="87">
        <f>-SUM(R53:W53)*$U$44</f>
        <v>116.90304579737646</v>
      </c>
      <c r="V54" s="87"/>
      <c r="W54" s="87"/>
      <c r="X54" s="87">
        <f>-SUM(X53:AC53)*$X$44</f>
        <v>-323.09565910896572</v>
      </c>
      <c r="Y54" s="87"/>
      <c r="Z54" s="87"/>
      <c r="AA54" s="87">
        <f>-SUM(X53:AC53)*$AA$44</f>
        <v>-258.47652728717259</v>
      </c>
      <c r="AB54" s="87"/>
      <c r="AC54" s="87"/>
      <c r="AD54" s="87">
        <f t="shared" ref="AD54" si="28">-SUM(AD53)*$AD$44</f>
        <v>30.59546974660558</v>
      </c>
      <c r="AE54" s="87"/>
      <c r="AF54" s="87"/>
      <c r="AG54" s="88"/>
      <c r="AH54" s="88"/>
      <c r="AI54" s="88"/>
      <c r="AJ54" s="69"/>
      <c r="AK54" s="69"/>
      <c r="AL54" s="69"/>
      <c r="AM54" s="70"/>
    </row>
    <row r="55" spans="12:39" x14ac:dyDescent="0.3">
      <c r="L55" t="s">
        <v>43</v>
      </c>
      <c r="O55" s="17">
        <f t="shared" ref="O55" si="29">0.5*R54</f>
        <v>52.606370608819404</v>
      </c>
      <c r="P55" s="17"/>
      <c r="Q55" s="17"/>
      <c r="R55" s="17">
        <f t="shared" ref="R55" si="30">0.5*O54</f>
        <v>-208.05876677867991</v>
      </c>
      <c r="S55" s="17"/>
      <c r="T55" s="17"/>
      <c r="U55" s="17">
        <f t="shared" ref="U55" si="31">0.5*X54</f>
        <v>-161.54782955448286</v>
      </c>
      <c r="V55" s="17"/>
      <c r="W55" s="17"/>
      <c r="X55" s="17">
        <f t="shared" ref="X55" si="32">0.5*U54</f>
        <v>58.451522898688232</v>
      </c>
      <c r="Y55" s="17"/>
      <c r="Z55" s="17"/>
      <c r="AA55" s="17">
        <f t="shared" ref="AA55" si="33">0.5*AD54</f>
        <v>15.29773487330279</v>
      </c>
      <c r="AB55" s="17"/>
      <c r="AC55" s="17"/>
      <c r="AD55" s="17">
        <f t="shared" ref="AD55" si="34">0.5*AA54</f>
        <v>-129.23826364358629</v>
      </c>
      <c r="AE55" s="17"/>
      <c r="AF55" s="17"/>
      <c r="AG55" s="14"/>
      <c r="AH55" s="14"/>
      <c r="AI55" s="14"/>
    </row>
    <row r="56" spans="12:39" x14ac:dyDescent="0.3">
      <c r="L56" t="s">
        <v>44</v>
      </c>
      <c r="O56" s="18">
        <f t="shared" ref="O56" si="35">-SUM(O55)*$O$44</f>
        <v>-52.606370608819404</v>
      </c>
      <c r="P56" s="18"/>
      <c r="Q56" s="18"/>
      <c r="R56" s="18">
        <f>-SUM(R55:W55)*$R$44</f>
        <v>184.80329816658138</v>
      </c>
      <c r="S56" s="18"/>
      <c r="T56" s="18"/>
      <c r="U56" s="18">
        <f>-SUM(R55:W55)*$U$44</f>
        <v>205.33699796286822</v>
      </c>
      <c r="V56" s="18"/>
      <c r="W56" s="18"/>
      <c r="X56" s="18">
        <f>-SUM(X55:AC55)*$X$44</f>
        <v>-40.971809873328347</v>
      </c>
      <c r="Y56" s="18"/>
      <c r="Z56" s="18"/>
      <c r="AA56" s="18">
        <f>-SUM(X55:AC55)*$AA$44</f>
        <v>-32.777447898662679</v>
      </c>
      <c r="AB56" s="18"/>
      <c r="AC56" s="18"/>
      <c r="AD56" s="18">
        <f t="shared" ref="AD56" si="36">-SUM(AD55)*$AD$44</f>
        <v>44.952439528203925</v>
      </c>
      <c r="AE56" s="18"/>
      <c r="AF56" s="18"/>
      <c r="AG56" s="14"/>
      <c r="AH56" s="14"/>
      <c r="AI56" s="14"/>
    </row>
    <row r="57" spans="12:39" s="89" customFormat="1" x14ac:dyDescent="0.3">
      <c r="L57" s="89" t="s">
        <v>45</v>
      </c>
      <c r="O57" s="90">
        <f>SUM(O45:Q56)</f>
        <v>0</v>
      </c>
      <c r="P57" s="90"/>
      <c r="Q57" s="90"/>
      <c r="R57" s="90">
        <f t="shared" ref="R57" si="37">SUM(R45:T56)</f>
        <v>10766.477837153836</v>
      </c>
      <c r="S57" s="90"/>
      <c r="T57" s="90"/>
      <c r="U57" s="90">
        <f t="shared" ref="U57" si="38">SUM(U45:W56)</f>
        <v>-10432.185418293422</v>
      </c>
      <c r="V57" s="90"/>
      <c r="W57" s="90"/>
      <c r="X57" s="90">
        <f t="shared" ref="X57" si="39">SUM(X45:Z56)</f>
        <v>-19622.407428347789</v>
      </c>
      <c r="Y57" s="90"/>
      <c r="Z57" s="90"/>
      <c r="AA57" s="90">
        <f t="shared" ref="AA57" si="40">SUM(AA45:AC56)</f>
        <v>19622.407428347782</v>
      </c>
      <c r="AB57" s="90"/>
      <c r="AC57" s="90"/>
      <c r="AD57" s="90">
        <f t="shared" ref="AD57" si="41">SUM(AD45:AF56)</f>
        <v>-26454.406751424809</v>
      </c>
      <c r="AE57" s="90"/>
      <c r="AF57" s="90"/>
      <c r="AG57" s="91">
        <v>4000</v>
      </c>
      <c r="AH57" s="91"/>
      <c r="AI57" s="91"/>
    </row>
    <row r="58" spans="12:39" x14ac:dyDescent="0.3">
      <c r="L58" t="s">
        <v>46</v>
      </c>
      <c r="O58" s="18">
        <f t="shared" ref="O58" si="42">-SUM(O57)*$O$44</f>
        <v>0</v>
      </c>
      <c r="P58" s="18"/>
      <c r="Q58" s="18"/>
      <c r="R58" s="18">
        <f>-SUM(R57:W57)*$R$44</f>
        <v>-167.14620943020691</v>
      </c>
      <c r="S58" s="18"/>
      <c r="T58" s="18"/>
      <c r="U58" s="18">
        <f>-SUM(R57:W57)*$U$44</f>
        <v>-185.7180104780077</v>
      </c>
      <c r="V58" s="18"/>
      <c r="W58" s="18"/>
      <c r="X58" s="18">
        <f>-SUM(X57:AC57)*$X$44</f>
        <v>0</v>
      </c>
      <c r="Y58" s="18"/>
      <c r="Z58" s="18"/>
      <c r="AA58" s="18">
        <f>-SUM(X57:AC57)*$AA$44</f>
        <v>0</v>
      </c>
      <c r="AB58" s="18"/>
      <c r="AC58" s="18"/>
      <c r="AD58" s="18">
        <f t="shared" ref="AD58" si="43">-SUM(AD57)*$AD$44</f>
        <v>9201.5327831042814</v>
      </c>
      <c r="AE58" s="18"/>
      <c r="AF58" s="18"/>
      <c r="AG58" s="14"/>
      <c r="AH58" s="14"/>
      <c r="AI58" s="14"/>
    </row>
    <row r="59" spans="12:39" x14ac:dyDescent="0.3">
      <c r="L59" t="s">
        <v>47</v>
      </c>
      <c r="O59" s="17">
        <f t="shared" ref="O59" si="44">0.5*R58</f>
        <v>-83.573104715103455</v>
      </c>
      <c r="P59" s="17"/>
      <c r="Q59" s="17"/>
      <c r="R59" s="17">
        <f t="shared" ref="R59" si="45">0.5*O58</f>
        <v>0</v>
      </c>
      <c r="S59" s="17"/>
      <c r="T59" s="17"/>
      <c r="U59" s="17">
        <f t="shared" ref="U59" si="46">0.5*X58</f>
        <v>0</v>
      </c>
      <c r="V59" s="17"/>
      <c r="W59" s="17"/>
      <c r="X59" s="17">
        <f t="shared" ref="X59" si="47">0.5*U58</f>
        <v>-92.859005239003849</v>
      </c>
      <c r="Y59" s="17"/>
      <c r="Z59" s="17"/>
      <c r="AA59" s="17">
        <f t="shared" ref="AA59" si="48">0.5*AD58</f>
        <v>4600.7663915521407</v>
      </c>
      <c r="AB59" s="17"/>
      <c r="AC59" s="17"/>
      <c r="AD59" s="17">
        <f t="shared" ref="AD59" si="49">0.5*AA58</f>
        <v>0</v>
      </c>
      <c r="AE59" s="17"/>
      <c r="AF59" s="17"/>
      <c r="AG59" s="14"/>
      <c r="AH59" s="14"/>
      <c r="AI59" s="14"/>
    </row>
    <row r="60" spans="12:39" x14ac:dyDescent="0.3">
      <c r="L60" t="s">
        <v>48</v>
      </c>
      <c r="O60" s="18">
        <f t="shared" ref="O60" si="50">-SUM(O59)*$O$44</f>
        <v>83.573104715103455</v>
      </c>
      <c r="P60" s="18"/>
      <c r="Q60" s="18"/>
      <c r="R60" s="18">
        <f>-SUM(R59:W59)*$R$44</f>
        <v>0</v>
      </c>
      <c r="S60" s="18"/>
      <c r="T60" s="18"/>
      <c r="U60" s="18">
        <f>-SUM(R59:W59)*$U$44</f>
        <v>0</v>
      </c>
      <c r="V60" s="18"/>
      <c r="W60" s="18"/>
      <c r="X60" s="18">
        <f>-SUM(X59:AC59)*$X$44</f>
        <v>-2504.3929923961873</v>
      </c>
      <c r="Y60" s="18"/>
      <c r="Z60" s="18"/>
      <c r="AA60" s="18">
        <f>-SUM(X59:AC59)*$AA$44</f>
        <v>-2003.51439391695</v>
      </c>
      <c r="AB60" s="18"/>
      <c r="AC60" s="18"/>
      <c r="AD60" s="18">
        <f t="shared" ref="AD60" si="51">-SUM(AD59)*$AD$44</f>
        <v>0</v>
      </c>
      <c r="AE60" s="18"/>
      <c r="AF60" s="18"/>
      <c r="AG60" s="14"/>
      <c r="AH60" s="14"/>
      <c r="AI60" s="14"/>
    </row>
    <row r="61" spans="12:39" x14ac:dyDescent="0.3">
      <c r="L61" t="s">
        <v>49</v>
      </c>
      <c r="O61" s="17">
        <f t="shared" ref="O61" si="52">0.5*R60</f>
        <v>0</v>
      </c>
      <c r="P61" s="17"/>
      <c r="Q61" s="17"/>
      <c r="R61" s="17">
        <f t="shared" ref="R61" si="53">0.5*O60</f>
        <v>41.786552357551727</v>
      </c>
      <c r="S61" s="17"/>
      <c r="T61" s="17"/>
      <c r="U61" s="17">
        <f t="shared" ref="U61" si="54">0.5*X60</f>
        <v>-1252.1964961980937</v>
      </c>
      <c r="V61" s="17"/>
      <c r="W61" s="17"/>
      <c r="X61" s="17">
        <f t="shared" ref="X61" si="55">0.5*U60</f>
        <v>0</v>
      </c>
      <c r="Y61" s="17"/>
      <c r="Z61" s="17"/>
      <c r="AA61" s="17">
        <f t="shared" ref="AA61" si="56">0.5*AD60</f>
        <v>0</v>
      </c>
      <c r="AB61" s="17"/>
      <c r="AC61" s="17"/>
      <c r="AD61" s="17">
        <f t="shared" ref="AD61" si="57">0.5*AA60</f>
        <v>-1001.757196958475</v>
      </c>
      <c r="AE61" s="17"/>
      <c r="AF61" s="17"/>
      <c r="AG61" s="14"/>
      <c r="AH61" s="14"/>
      <c r="AI61" s="14"/>
    </row>
    <row r="62" spans="12:39" x14ac:dyDescent="0.3">
      <c r="L62" t="s">
        <v>50</v>
      </c>
      <c r="O62" s="18">
        <f t="shared" ref="O62" si="58">-SUM(O61)*$O$44</f>
        <v>0</v>
      </c>
      <c r="P62" s="18"/>
      <c r="Q62" s="18"/>
      <c r="R62" s="18">
        <f>-SUM(R61:W61)*$R$44</f>
        <v>605.20497192027096</v>
      </c>
      <c r="S62" s="18"/>
      <c r="T62" s="18"/>
      <c r="U62" s="18">
        <f>-SUM(R61:W61)*$U$44</f>
        <v>672.44996880030112</v>
      </c>
      <c r="V62" s="18"/>
      <c r="W62" s="18"/>
      <c r="X62" s="18">
        <f>-SUM(X61:AC61)*$X$44</f>
        <v>0</v>
      </c>
      <c r="Y62" s="18"/>
      <c r="Z62" s="18"/>
      <c r="AA62" s="18">
        <f>-SUM(X61:AC61)*$AA$44</f>
        <v>0</v>
      </c>
      <c r="AB62" s="18"/>
      <c r="AC62" s="18"/>
      <c r="AD62" s="18">
        <f t="shared" ref="AD62" si="59">-SUM(AD61)*$AD$44</f>
        <v>348.43728589860001</v>
      </c>
      <c r="AE62" s="18"/>
      <c r="AF62" s="18"/>
      <c r="AG62" s="14"/>
      <c r="AH62" s="14"/>
      <c r="AI62" s="14"/>
    </row>
    <row r="63" spans="12:39" x14ac:dyDescent="0.3">
      <c r="L63" t="s">
        <v>51</v>
      </c>
      <c r="O63" s="17">
        <f t="shared" ref="O63" si="60">0.5*R62</f>
        <v>302.60248596013548</v>
      </c>
      <c r="P63" s="17"/>
      <c r="Q63" s="17"/>
      <c r="R63" s="17">
        <f t="shared" ref="R63" si="61">0.5*O62</f>
        <v>0</v>
      </c>
      <c r="S63" s="17"/>
      <c r="T63" s="17"/>
      <c r="U63" s="17">
        <f t="shared" ref="U63" si="62">0.5*X62</f>
        <v>0</v>
      </c>
      <c r="V63" s="17"/>
      <c r="W63" s="17"/>
      <c r="X63" s="17">
        <f t="shared" ref="X63" si="63">0.5*U62</f>
        <v>336.22498440015056</v>
      </c>
      <c r="Y63" s="17"/>
      <c r="Z63" s="17"/>
      <c r="AA63" s="17">
        <f t="shared" ref="AA63" si="64">0.5*AD62</f>
        <v>174.2186429493</v>
      </c>
      <c r="AB63" s="17"/>
      <c r="AC63" s="17"/>
      <c r="AD63" s="17">
        <f t="shared" ref="AD63" si="65">0.5*AA62</f>
        <v>0</v>
      </c>
      <c r="AE63" s="17"/>
      <c r="AF63" s="17"/>
      <c r="AG63" s="14"/>
      <c r="AH63" s="14"/>
      <c r="AI63" s="14"/>
    </row>
    <row r="64" spans="12:39" x14ac:dyDescent="0.3">
      <c r="L64" t="s">
        <v>52</v>
      </c>
      <c r="O64" s="16">
        <f t="shared" ref="O64" si="66">-SUM(O63)*$O$44</f>
        <v>-302.60248596013548</v>
      </c>
      <c r="P64" s="16"/>
      <c r="Q64" s="16"/>
      <c r="R64" s="16">
        <f>-SUM(R63:W63)*$R$44</f>
        <v>0</v>
      </c>
      <c r="S64" s="16"/>
      <c r="T64" s="16"/>
      <c r="U64" s="16">
        <f>-SUM(R63:W63)*$U$44</f>
        <v>0</v>
      </c>
      <c r="V64" s="16"/>
      <c r="W64" s="16"/>
      <c r="X64" s="16">
        <f>-SUM(X63:AC63)*$X$44</f>
        <v>-283.57979297191702</v>
      </c>
      <c r="Y64" s="16"/>
      <c r="Z64" s="16"/>
      <c r="AA64" s="16">
        <f>-SUM(X63:AC63)*$AA$44</f>
        <v>-226.86383437753361</v>
      </c>
      <c r="AB64" s="16"/>
      <c r="AC64" s="16"/>
      <c r="AD64" s="16">
        <f t="shared" ref="AD64" si="67">-SUM(AD63)*$AD$44</f>
        <v>0</v>
      </c>
      <c r="AE64" s="16"/>
      <c r="AF64" s="16"/>
      <c r="AG64" s="14"/>
      <c r="AH64" s="14"/>
      <c r="AI64" s="14"/>
    </row>
    <row r="65" spans="12:35" x14ac:dyDescent="0.3">
      <c r="L65" t="s">
        <v>53</v>
      </c>
      <c r="O65" s="15">
        <f>SUM(O45:Q64)</f>
        <v>0</v>
      </c>
      <c r="P65" s="15"/>
      <c r="Q65" s="15"/>
      <c r="R65" s="15">
        <f>SUM(R45:T64)</f>
        <v>22012.800989155287</v>
      </c>
      <c r="S65" s="15"/>
      <c r="T65" s="15"/>
      <c r="U65" s="15">
        <f>SUM(U45:W64)</f>
        <v>-21629.835374462644</v>
      </c>
      <c r="V65" s="15"/>
      <c r="W65" s="15"/>
      <c r="X65" s="15">
        <f>SUM(X45:Z64)</f>
        <v>-41789.42166290254</v>
      </c>
      <c r="Y65" s="15"/>
      <c r="Z65" s="15"/>
      <c r="AA65" s="15">
        <f>SUM(AA45:AC64)</f>
        <v>41789.421662902525</v>
      </c>
      <c r="AB65" s="15"/>
      <c r="AC65" s="15"/>
      <c r="AD65" s="15">
        <f>SUM(AD45:AF64)</f>
        <v>-44360.600630805209</v>
      </c>
      <c r="AE65" s="15"/>
      <c r="AF65" s="15"/>
      <c r="AG65" s="14"/>
      <c r="AH65" s="14"/>
      <c r="AI65" s="14"/>
    </row>
    <row r="66" spans="12:35" x14ac:dyDescent="0.3"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</row>
    <row r="67" spans="12:35" x14ac:dyDescent="0.3"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</row>
    <row r="68" spans="12:35" x14ac:dyDescent="0.3"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</row>
    <row r="69" spans="12:35" x14ac:dyDescent="0.3"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</row>
  </sheetData>
  <mergeCells count="294">
    <mergeCell ref="AG44:AI44"/>
    <mergeCell ref="AG45:AI45"/>
    <mergeCell ref="AG46:AI46"/>
    <mergeCell ref="AG47:AI47"/>
    <mergeCell ref="AG43:AI43"/>
    <mergeCell ref="AD40:AF40"/>
    <mergeCell ref="O43:Q43"/>
    <mergeCell ref="U43:W43"/>
    <mergeCell ref="X43:Z43"/>
    <mergeCell ref="AA43:AC43"/>
    <mergeCell ref="U40:W40"/>
    <mergeCell ref="O65:Q65"/>
    <mergeCell ref="L27:N27"/>
    <mergeCell ref="L28:N28"/>
    <mergeCell ref="L30:N31"/>
    <mergeCell ref="K33:N34"/>
    <mergeCell ref="L37:N37"/>
    <mergeCell ref="O61:Q61"/>
    <mergeCell ref="O62:Q62"/>
    <mergeCell ref="O63:Q63"/>
    <mergeCell ref="O64:Q64"/>
    <mergeCell ref="O56:Q56"/>
    <mergeCell ref="O57:Q57"/>
    <mergeCell ref="O58:Q58"/>
    <mergeCell ref="O59:Q59"/>
    <mergeCell ref="O60:Q60"/>
    <mergeCell ref="O42:Q42"/>
    <mergeCell ref="R42:W42"/>
    <mergeCell ref="X42:AC42"/>
    <mergeCell ref="AD42:AF42"/>
    <mergeCell ref="O52:Q52"/>
    <mergeCell ref="O53:Q53"/>
    <mergeCell ref="O54:Q54"/>
    <mergeCell ref="O55:Q55"/>
    <mergeCell ref="O44:Q44"/>
    <mergeCell ref="O45:Q45"/>
    <mergeCell ref="O46:Q46"/>
    <mergeCell ref="O47:Q47"/>
    <mergeCell ref="O48:Q48"/>
    <mergeCell ref="O49:Q49"/>
    <mergeCell ref="O50:Q50"/>
    <mergeCell ref="O51:Q51"/>
    <mergeCell ref="R43:T43"/>
    <mergeCell ref="AD43:AF43"/>
    <mergeCell ref="R44:T44"/>
    <mergeCell ref="U44:W44"/>
    <mergeCell ref="X44:Z44"/>
    <mergeCell ref="AA44:AC44"/>
    <mergeCell ref="AD44:AF44"/>
    <mergeCell ref="U45:W45"/>
    <mergeCell ref="X45:Z45"/>
    <mergeCell ref="AA45:AC45"/>
    <mergeCell ref="R45:T45"/>
    <mergeCell ref="AD45:AF45"/>
    <mergeCell ref="AG34:AI34"/>
    <mergeCell ref="O36:Q36"/>
    <mergeCell ref="O38:Q39"/>
    <mergeCell ref="O40:Q40"/>
    <mergeCell ref="R36:T36"/>
    <mergeCell ref="X36:Z36"/>
    <mergeCell ref="AA36:AC36"/>
    <mergeCell ref="AD36:AF36"/>
    <mergeCell ref="AA38:AC39"/>
    <mergeCell ref="X38:Z39"/>
    <mergeCell ref="U38:W39"/>
    <mergeCell ref="R38:T39"/>
    <mergeCell ref="AA40:AC40"/>
    <mergeCell ref="X40:Z40"/>
    <mergeCell ref="AG37:AL37"/>
    <mergeCell ref="U37:Z37"/>
    <mergeCell ref="AA37:AF37"/>
    <mergeCell ref="O35:T35"/>
    <mergeCell ref="O37:T37"/>
    <mergeCell ref="R34:T34"/>
    <mergeCell ref="U34:W34"/>
    <mergeCell ref="X34:Z34"/>
    <mergeCell ref="R40:T40"/>
    <mergeCell ref="AD38:AF39"/>
    <mergeCell ref="W8:X8"/>
    <mergeCell ref="P9:U9"/>
    <mergeCell ref="W9:X9"/>
    <mergeCell ref="P10:U10"/>
    <mergeCell ref="W10:X10"/>
    <mergeCell ref="O30:T30"/>
    <mergeCell ref="U30:Z30"/>
    <mergeCell ref="O31:T31"/>
    <mergeCell ref="U31:Z31"/>
    <mergeCell ref="O27:T27"/>
    <mergeCell ref="U27:Z27"/>
    <mergeCell ref="O28:T28"/>
    <mergeCell ref="U28:Z28"/>
    <mergeCell ref="O26:T26"/>
    <mergeCell ref="U26:Z26"/>
    <mergeCell ref="O25:AF25"/>
    <mergeCell ref="AA34:AC34"/>
    <mergeCell ref="U33:W33"/>
    <mergeCell ref="X33:Z33"/>
    <mergeCell ref="AA33:AC33"/>
    <mergeCell ref="AA26:AF26"/>
    <mergeCell ref="R33:T33"/>
    <mergeCell ref="O33:Q33"/>
    <mergeCell ref="O34:Q34"/>
    <mergeCell ref="AD33:AF33"/>
    <mergeCell ref="AD34:AF34"/>
    <mergeCell ref="AG26:AL26"/>
    <mergeCell ref="AA30:AF30"/>
    <mergeCell ref="AG33:AL33"/>
    <mergeCell ref="BL6:CN6"/>
    <mergeCell ref="BL7:BP7"/>
    <mergeCell ref="BQ7:BS7"/>
    <mergeCell ref="BT7:BV7"/>
    <mergeCell ref="BW7:BY7"/>
    <mergeCell ref="BZ7:CB7"/>
    <mergeCell ref="CC7:CE7"/>
    <mergeCell ref="CF7:CH7"/>
    <mergeCell ref="CI7:CK7"/>
    <mergeCell ref="CL7:CN7"/>
    <mergeCell ref="CF8:CH8"/>
    <mergeCell ref="CI8:CK8"/>
    <mergeCell ref="CL8:CN8"/>
    <mergeCell ref="BL9:BP9"/>
    <mergeCell ref="BQ9:BS9"/>
    <mergeCell ref="BT9:BV9"/>
    <mergeCell ref="BW9:BY9"/>
    <mergeCell ref="BZ9:CB9"/>
    <mergeCell ref="BL8:BP8"/>
    <mergeCell ref="BQ8:BS8"/>
    <mergeCell ref="BT8:BV8"/>
    <mergeCell ref="BW8:BY8"/>
    <mergeCell ref="BZ8:CB8"/>
    <mergeCell ref="CC8:CE8"/>
    <mergeCell ref="U36:W36"/>
    <mergeCell ref="AG28:AL28"/>
    <mergeCell ref="AG27:AL27"/>
    <mergeCell ref="AG30:AL30"/>
    <mergeCell ref="AA31:AF31"/>
    <mergeCell ref="AG31:AL31"/>
    <mergeCell ref="AA27:AE27"/>
    <mergeCell ref="AA28:AE28"/>
    <mergeCell ref="CL10:CN10"/>
    <mergeCell ref="CI9:CK9"/>
    <mergeCell ref="CL9:CN9"/>
    <mergeCell ref="BL10:BP10"/>
    <mergeCell ref="BQ10:BS10"/>
    <mergeCell ref="BT10:BV10"/>
    <mergeCell ref="BW10:BY10"/>
    <mergeCell ref="BZ10:CB10"/>
    <mergeCell ref="CC10:CE10"/>
    <mergeCell ref="CF10:CH10"/>
    <mergeCell ref="CI10:CK10"/>
    <mergeCell ref="CC9:CE9"/>
    <mergeCell ref="CF9:CH9"/>
    <mergeCell ref="X47:Z47"/>
    <mergeCell ref="AA47:AC47"/>
    <mergeCell ref="AD47:AF47"/>
    <mergeCell ref="R46:T46"/>
    <mergeCell ref="U46:W46"/>
    <mergeCell ref="X46:Z46"/>
    <mergeCell ref="AA46:AC46"/>
    <mergeCell ref="AD46:AF46"/>
    <mergeCell ref="R49:T49"/>
    <mergeCell ref="U49:W49"/>
    <mergeCell ref="X49:Z49"/>
    <mergeCell ref="AA49:AC49"/>
    <mergeCell ref="AD49:AF49"/>
    <mergeCell ref="R47:T47"/>
    <mergeCell ref="U47:W47"/>
    <mergeCell ref="AG49:AI49"/>
    <mergeCell ref="R48:T48"/>
    <mergeCell ref="U48:W48"/>
    <mergeCell ref="X48:Z48"/>
    <mergeCell ref="AA48:AC48"/>
    <mergeCell ref="AD48:AF48"/>
    <mergeCell ref="AG48:AI48"/>
    <mergeCell ref="R51:T51"/>
    <mergeCell ref="U51:W51"/>
    <mergeCell ref="X51:Z51"/>
    <mergeCell ref="AA51:AC51"/>
    <mergeCell ref="AD51:AF51"/>
    <mergeCell ref="AG51:AI51"/>
    <mergeCell ref="R50:T50"/>
    <mergeCell ref="U50:W50"/>
    <mergeCell ref="X50:Z50"/>
    <mergeCell ref="AA50:AC50"/>
    <mergeCell ref="AD50:AF50"/>
    <mergeCell ref="AG50:AI50"/>
    <mergeCell ref="R53:T53"/>
    <mergeCell ref="U53:W53"/>
    <mergeCell ref="X53:Z53"/>
    <mergeCell ref="AA53:AC53"/>
    <mergeCell ref="AD53:AF53"/>
    <mergeCell ref="AG53:AI53"/>
    <mergeCell ref="R52:T52"/>
    <mergeCell ref="U52:W52"/>
    <mergeCell ref="X52:Z52"/>
    <mergeCell ref="AA52:AC52"/>
    <mergeCell ref="AD52:AF52"/>
    <mergeCell ref="AG52:AI52"/>
    <mergeCell ref="R55:T55"/>
    <mergeCell ref="U55:W55"/>
    <mergeCell ref="X55:Z55"/>
    <mergeCell ref="AA55:AC55"/>
    <mergeCell ref="AD55:AF55"/>
    <mergeCell ref="AG55:AI55"/>
    <mergeCell ref="R54:T54"/>
    <mergeCell ref="U54:W54"/>
    <mergeCell ref="X54:Z54"/>
    <mergeCell ref="AA54:AC54"/>
    <mergeCell ref="AD54:AF54"/>
    <mergeCell ref="AG54:AI54"/>
    <mergeCell ref="R57:T57"/>
    <mergeCell ref="U57:W57"/>
    <mergeCell ref="X57:Z57"/>
    <mergeCell ref="AA57:AC57"/>
    <mergeCell ref="AD57:AF57"/>
    <mergeCell ref="AG57:AI57"/>
    <mergeCell ref="R56:T56"/>
    <mergeCell ref="U56:W56"/>
    <mergeCell ref="X56:Z56"/>
    <mergeCell ref="AA56:AC56"/>
    <mergeCell ref="AD56:AF56"/>
    <mergeCell ref="AG56:AI56"/>
    <mergeCell ref="R59:T59"/>
    <mergeCell ref="U59:W59"/>
    <mergeCell ref="X59:Z59"/>
    <mergeCell ref="AA59:AC59"/>
    <mergeCell ref="AD59:AF59"/>
    <mergeCell ref="AG59:AI59"/>
    <mergeCell ref="R58:T58"/>
    <mergeCell ref="U58:W58"/>
    <mergeCell ref="X58:Z58"/>
    <mergeCell ref="AA58:AC58"/>
    <mergeCell ref="AD58:AF58"/>
    <mergeCell ref="AG58:AI58"/>
    <mergeCell ref="R61:T61"/>
    <mergeCell ref="U61:W61"/>
    <mergeCell ref="X61:Z61"/>
    <mergeCell ref="AA61:AC61"/>
    <mergeCell ref="AD61:AF61"/>
    <mergeCell ref="AG61:AI61"/>
    <mergeCell ref="R60:T60"/>
    <mergeCell ref="U60:W60"/>
    <mergeCell ref="X60:Z60"/>
    <mergeCell ref="AA60:AC60"/>
    <mergeCell ref="AD60:AF60"/>
    <mergeCell ref="AG60:AI60"/>
    <mergeCell ref="R63:T63"/>
    <mergeCell ref="U63:W63"/>
    <mergeCell ref="X63:Z63"/>
    <mergeCell ref="AA63:AC63"/>
    <mergeCell ref="AD63:AF63"/>
    <mergeCell ref="AG63:AI63"/>
    <mergeCell ref="R62:T62"/>
    <mergeCell ref="U62:W62"/>
    <mergeCell ref="X62:Z62"/>
    <mergeCell ref="AA62:AC62"/>
    <mergeCell ref="AD62:AF62"/>
    <mergeCell ref="AG62:AI62"/>
    <mergeCell ref="R65:T65"/>
    <mergeCell ref="U65:W65"/>
    <mergeCell ref="X65:Z65"/>
    <mergeCell ref="AA65:AC65"/>
    <mergeCell ref="AD65:AF65"/>
    <mergeCell ref="AG65:AI65"/>
    <mergeCell ref="R64:T64"/>
    <mergeCell ref="U64:W64"/>
    <mergeCell ref="X64:Z64"/>
    <mergeCell ref="AA64:AC64"/>
    <mergeCell ref="AD64:AF64"/>
    <mergeCell ref="AG64:AI64"/>
    <mergeCell ref="R67:T67"/>
    <mergeCell ref="U67:W67"/>
    <mergeCell ref="X67:Z67"/>
    <mergeCell ref="AA67:AC67"/>
    <mergeCell ref="AD67:AF67"/>
    <mergeCell ref="AG67:AI67"/>
    <mergeCell ref="R66:T66"/>
    <mergeCell ref="U66:W66"/>
    <mergeCell ref="X66:Z66"/>
    <mergeCell ref="AA66:AC66"/>
    <mergeCell ref="AD66:AF66"/>
    <mergeCell ref="AG66:AI66"/>
    <mergeCell ref="R69:T69"/>
    <mergeCell ref="U69:W69"/>
    <mergeCell ref="X69:Z69"/>
    <mergeCell ref="AA69:AC69"/>
    <mergeCell ref="AD69:AF69"/>
    <mergeCell ref="AG69:AI69"/>
    <mergeCell ref="R68:T68"/>
    <mergeCell ref="U68:W68"/>
    <mergeCell ref="X68:Z68"/>
    <mergeCell ref="AA68:AC68"/>
    <mergeCell ref="AD68:AF68"/>
    <mergeCell ref="AG68:AI68"/>
  </mergeCells>
  <phoneticPr fontId="1" type="noConversion"/>
  <dataValidations count="2">
    <dataValidation type="list" allowBlank="1" showInputMessage="1" showErrorMessage="1" sqref="AG30 O30:AA30" xr:uid="{484F2383-4C7E-4DE7-B7A9-0A682ED1CB3C}">
      <formula1>$AD$8:$AD$9</formula1>
    </dataValidation>
    <dataValidation type="list" allowBlank="1" showInputMessage="1" showErrorMessage="1" sqref="O38 R38 U38 AA38 X38 AD38" xr:uid="{5F39840D-B103-4487-9C6A-9FD6866DBFED}">
      <formula1>$BB$8:$BB$10</formula1>
    </dataValidation>
  </dataValidations>
  <pageMargins left="0.7" right="0.7" top="0.75" bottom="0.75" header="0.3" footer="0.3"/>
  <pageSetup paperSize="11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cp:lastPrinted>2024-04-18T05:39:19Z</cp:lastPrinted>
  <dcterms:created xsi:type="dcterms:W3CDTF">2024-04-16T06:05:51Z</dcterms:created>
  <dcterms:modified xsi:type="dcterms:W3CDTF">2024-05-03T03:38:15Z</dcterms:modified>
</cp:coreProperties>
</file>