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PROYECTO CONCRETO\"/>
    </mc:Choice>
  </mc:AlternateContent>
  <xr:revisionPtr revIDLastSave="0" documentId="13_ncr:1_{05F8415D-0007-4E08-AB72-5F5CB88B6602}" xr6:coauthVersionLast="47" xr6:coauthVersionMax="47" xr10:uidLastSave="{00000000-0000-0000-0000-000000000000}"/>
  <bookViews>
    <workbookView xWindow="-108" yWindow="-108" windowWidth="23256" windowHeight="12576" xr2:uid="{7C8680A6-53C7-4E91-BFCC-04CF10932B57}"/>
  </bookViews>
  <sheets>
    <sheet name="Acero Requerido Tarea 6" sheetId="9" r:id="rId1"/>
    <sheet name="Hoja1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F11" i="9" l="1"/>
  <c r="E11" i="9"/>
  <c r="E12" i="9"/>
  <c r="E13" i="9"/>
  <c r="E14" i="9"/>
  <c r="E15" i="9"/>
  <c r="E7" i="9"/>
  <c r="G13" i="9" l="1"/>
  <c r="H13" i="9" s="1"/>
  <c r="J13" i="9" s="1"/>
  <c r="K13" i="9" s="1"/>
  <c r="G12" i="9"/>
  <c r="H12" i="9" s="1"/>
  <c r="J12" i="9" s="1"/>
  <c r="G15" i="9"/>
  <c r="H15" i="9" s="1"/>
  <c r="J15" i="9" s="1"/>
  <c r="K15" i="9" s="1"/>
  <c r="G14" i="9"/>
  <c r="H14" i="9" s="1"/>
  <c r="J14" i="9" s="1"/>
  <c r="K14" i="9" s="1"/>
  <c r="G11" i="9"/>
  <c r="H11" i="9" s="1"/>
  <c r="J11" i="9" s="1"/>
  <c r="K11" i="9" s="1"/>
  <c r="K12" i="9" l="1"/>
  <c r="L15" i="9"/>
  <c r="E19" i="9" s="1"/>
  <c r="L14" i="9"/>
  <c r="L13" i="9"/>
  <c r="L12" i="9"/>
  <c r="L11" i="9"/>
</calcChain>
</file>

<file path=xl/sharedStrings.xml><?xml version="1.0" encoding="utf-8"?>
<sst xmlns="http://schemas.openxmlformats.org/spreadsheetml/2006/main" count="35" uniqueCount="32">
  <si>
    <t>b</t>
  </si>
  <si>
    <t>d</t>
  </si>
  <si>
    <t>f'c</t>
  </si>
  <si>
    <t>Armado</t>
  </si>
  <si>
    <t>smax</t>
  </si>
  <si>
    <t>-</t>
  </si>
  <si>
    <t>Losa</t>
  </si>
  <si>
    <t>Signo</t>
  </si>
  <si>
    <t>+</t>
  </si>
  <si>
    <t>fy</t>
  </si>
  <si>
    <t>asmin</t>
  </si>
  <si>
    <t>As a colocar</t>
  </si>
  <si>
    <t>Separacion</t>
  </si>
  <si>
    <t>S a colocar</t>
  </si>
  <si>
    <t>Armado Final</t>
  </si>
  <si>
    <t>As(cm2)</t>
  </si>
  <si>
    <t>Momento con el extremo Balanceado (kgm)</t>
  </si>
  <si>
    <t>Acero Requerido a Colocar</t>
  </si>
  <si>
    <t>Datos</t>
  </si>
  <si>
    <t>Asmin</t>
  </si>
  <si>
    <t>Nombre</t>
  </si>
  <si>
    <t>Registro Academico</t>
  </si>
  <si>
    <t>Fernando de San Martin Castillo Monterroso</t>
  </si>
  <si>
    <t>Av</t>
  </si>
  <si>
    <t>Smax</t>
  </si>
  <si>
    <t>Acero Por Temperatura</t>
  </si>
  <si>
    <t># 3 @ 0.33 m</t>
  </si>
  <si>
    <t>Armado General</t>
  </si>
  <si>
    <t>I</t>
  </si>
  <si>
    <t>I y II</t>
  </si>
  <si>
    <t>II y II</t>
  </si>
  <si>
    <t>Varilla propuesta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</si>
</sst>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\ &quot; cm²&quot;"/>
    <numFmt numFmtId="165" formatCode="0.00\ &quot;cm&quot;"/>
    <numFmt numFmtId="166" formatCode="0.00\ &quot; kg/cm²&quot;"/>
    <numFmt numFmtId="167" formatCode="0.00\ &quot; cm&quot;"/>
    <numFmt numFmtId="168" formatCode="&quot;#&quot;\ 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F3"/>
      <color rgb="FFE4E4E4"/>
      <color rgb="FFFFBDBD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AEAC-6FCA-4BD2-A76A-55A0C879EF78}">
  <dimension ref="A1:L19"/>
  <sheetViews>
    <sheetView tabSelected="1" view="pageLayout" zoomScaleNormal="90" workbookViewId="0">
      <selection activeCell="E18" sqref="E18:H19"/>
    </sheetView>
  </sheetViews>
  <sheetFormatPr baseColWidth="10" defaultColWidth="10.88671875" defaultRowHeight="14.4" x14ac:dyDescent="0.3"/>
  <cols>
    <col min="1" max="1" width="7.88671875" style="2" customWidth="1"/>
    <col min="2" max="2" width="8.21875" style="2" customWidth="1"/>
    <col min="3" max="3" width="10.44140625" style="2" customWidth="1"/>
    <col min="4" max="4" width="16" style="2" customWidth="1"/>
    <col min="5" max="5" width="10.77734375" style="2" customWidth="1"/>
    <col min="6" max="6" width="9.77734375" style="2" customWidth="1"/>
    <col min="7" max="7" width="10.5546875" style="2" customWidth="1"/>
    <col min="8" max="8" width="10.109375" style="2" customWidth="1"/>
    <col min="9" max="9" width="9.88671875" style="2" customWidth="1"/>
    <col min="10" max="10" width="10.5546875" style="2" customWidth="1"/>
    <col min="11" max="11" width="10.77734375" style="2" customWidth="1"/>
    <col min="12" max="12" width="14.88671875" style="2" customWidth="1"/>
    <col min="13" max="16384" width="10.88671875" style="2"/>
  </cols>
  <sheetData>
    <row r="1" spans="1:12" ht="15" customHeight="1" x14ac:dyDescent="0.3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5" thickBot="1" x14ac:dyDescent="0.35"/>
    <row r="3" spans="1:12" x14ac:dyDescent="0.3">
      <c r="A3" s="32" t="s">
        <v>18</v>
      </c>
      <c r="B3" s="33"/>
      <c r="C3" s="33"/>
      <c r="D3" s="33"/>
      <c r="E3" s="34"/>
      <c r="G3" s="20" t="s">
        <v>20</v>
      </c>
      <c r="H3" s="20"/>
      <c r="I3" s="16" t="s">
        <v>22</v>
      </c>
      <c r="J3" s="16"/>
      <c r="K3" s="16"/>
      <c r="L3" s="16"/>
    </row>
    <row r="4" spans="1:12" x14ac:dyDescent="0.3">
      <c r="A4" s="5" t="s">
        <v>2</v>
      </c>
      <c r="B4" s="18">
        <v>281</v>
      </c>
      <c r="C4" s="18"/>
      <c r="D4" s="1" t="s">
        <v>0</v>
      </c>
      <c r="E4" s="6">
        <v>100</v>
      </c>
      <c r="G4" s="20"/>
      <c r="H4" s="20"/>
      <c r="I4" s="16"/>
      <c r="J4" s="16"/>
      <c r="K4" s="16"/>
      <c r="L4" s="16"/>
    </row>
    <row r="5" spans="1:12" x14ac:dyDescent="0.3">
      <c r="A5" s="5" t="s">
        <v>9</v>
      </c>
      <c r="B5" s="18">
        <v>2810</v>
      </c>
      <c r="C5" s="18"/>
      <c r="D5" s="1" t="s">
        <v>1</v>
      </c>
      <c r="E5" s="6">
        <v>10.025</v>
      </c>
      <c r="G5" s="20" t="s">
        <v>21</v>
      </c>
      <c r="H5" s="20"/>
      <c r="I5" s="16">
        <v>202031188</v>
      </c>
      <c r="J5" s="16"/>
      <c r="K5" s="16"/>
      <c r="L5" s="16"/>
    </row>
    <row r="6" spans="1:12" x14ac:dyDescent="0.3">
      <c r="A6" s="5" t="s">
        <v>19</v>
      </c>
      <c r="B6" s="19">
        <v>2.34</v>
      </c>
      <c r="C6" s="19"/>
      <c r="D6" s="1" t="s">
        <v>31</v>
      </c>
      <c r="E6" s="7">
        <v>3</v>
      </c>
      <c r="G6" s="20"/>
      <c r="H6" s="20"/>
      <c r="I6" s="16"/>
      <c r="J6" s="16"/>
      <c r="K6" s="16"/>
      <c r="L6" s="16"/>
    </row>
    <row r="7" spans="1:12" ht="15" thickBot="1" x14ac:dyDescent="0.35">
      <c r="A7" s="8" t="s">
        <v>24</v>
      </c>
      <c r="B7" s="22">
        <v>39</v>
      </c>
      <c r="C7" s="22"/>
      <c r="D7" s="10" t="s">
        <v>23</v>
      </c>
      <c r="E7" s="11">
        <f>(PI()/4)*(E6/8)*2.54*(E6/8)*2.54</f>
        <v>0.71255739248085626</v>
      </c>
    </row>
    <row r="9" spans="1:12" ht="15" thickBot="1" x14ac:dyDescent="0.35"/>
    <row r="10" spans="1:12" x14ac:dyDescent="0.3">
      <c r="A10" s="35" t="s">
        <v>6</v>
      </c>
      <c r="B10" s="36" t="s">
        <v>7</v>
      </c>
      <c r="C10" s="37" t="s">
        <v>16</v>
      </c>
      <c r="D10" s="38"/>
      <c r="E10" s="39" t="s">
        <v>15</v>
      </c>
      <c r="F10" s="36" t="s">
        <v>10</v>
      </c>
      <c r="G10" s="36" t="s">
        <v>11</v>
      </c>
      <c r="H10" s="36" t="s">
        <v>12</v>
      </c>
      <c r="I10" s="36" t="s">
        <v>4</v>
      </c>
      <c r="J10" s="36" t="s">
        <v>13</v>
      </c>
      <c r="K10" s="36" t="s">
        <v>3</v>
      </c>
      <c r="L10" s="40" t="s">
        <v>14</v>
      </c>
    </row>
    <row r="11" spans="1:12" x14ac:dyDescent="0.3">
      <c r="A11" s="25" t="s">
        <v>28</v>
      </c>
      <c r="B11" s="1" t="s">
        <v>5</v>
      </c>
      <c r="C11" s="28">
        <v>396.57</v>
      </c>
      <c r="D11" s="29"/>
      <c r="E11" s="3">
        <f>((0.85*$B$4*$E$4)/$B$5)*($E$5-SQRT($E$5*$E$5-(C11*100)/(0.425*0.9*$B$4*$E$4)))</f>
        <v>1.5788056535578781</v>
      </c>
      <c r="F11" s="19">
        <f>B6</f>
        <v>2.34</v>
      </c>
      <c r="G11" s="3">
        <f>IF(E11&gt;$F$11,E11,$F$11)</f>
        <v>2.34</v>
      </c>
      <c r="H11" s="4">
        <f>($E$7*$E$4)/G11</f>
        <v>30.451170618840017</v>
      </c>
      <c r="I11" s="21">
        <f>B7</f>
        <v>39</v>
      </c>
      <c r="J11" s="4">
        <f>IF($I$11&lt;H11,$I$11,H11)</f>
        <v>30.451170618840017</v>
      </c>
      <c r="K11" s="1" t="str">
        <f>CONCATENATE(" # ",$E$6," @ ",ROUND(J11/100,2))</f>
        <v xml:space="preserve"> # 3 @ 0.3</v>
      </c>
      <c r="L11" s="12" t="str">
        <f>CONCATENATE(" # ",$E$6," @ ",ROUND(MIN($J$11:$J$15)/100,2))</f>
        <v xml:space="preserve"> # 3 @ 0.16</v>
      </c>
    </row>
    <row r="12" spans="1:12" x14ac:dyDescent="0.3">
      <c r="A12" s="26"/>
      <c r="B12" s="1" t="s">
        <v>8</v>
      </c>
      <c r="C12" s="28">
        <v>679.84</v>
      </c>
      <c r="D12" s="29"/>
      <c r="E12" s="3">
        <f>((0.85*$B$4*$E$4)/$B$5)*($E$5-SQRT($E$5*$E$5-(C12*100)/(0.425*0.9*$B$4*$E$4)))</f>
        <v>2.7250461565204391</v>
      </c>
      <c r="F12" s="19"/>
      <c r="G12" s="3">
        <f>IF(E12&gt;$F$11,E12,$F$11)</f>
        <v>2.7250461565204391</v>
      </c>
      <c r="H12" s="4">
        <f>($E$7*$E$4)/G12</f>
        <v>26.148452229914067</v>
      </c>
      <c r="I12" s="21"/>
      <c r="J12" s="4">
        <f>IF($I$11&lt;H12,$I$11,H12)</f>
        <v>26.148452229914067</v>
      </c>
      <c r="K12" s="1" t="str">
        <f>CONCATENATE(" # ",$E$6," @ ",ROUND(J12/100,2))</f>
        <v xml:space="preserve"> # 3 @ 0.26</v>
      </c>
      <c r="L12" s="12" t="str">
        <f>CONCATENATE(" # ",$E$6," @ ",ROUND(MIN($J$11:$J$15)/100,2))</f>
        <v xml:space="preserve"> # 3 @ 0.16</v>
      </c>
    </row>
    <row r="13" spans="1:12" x14ac:dyDescent="0.3">
      <c r="A13" s="26" t="s">
        <v>29</v>
      </c>
      <c r="B13" s="1" t="s">
        <v>5</v>
      </c>
      <c r="C13" s="28">
        <v>1080.24</v>
      </c>
      <c r="D13" s="29"/>
      <c r="E13" s="3">
        <f>((0.85*$B$4*$E$4)/$B$5)*($E$5-SQRT($E$5*$E$5-(C13*100)/(0.425*0.9*$B$4*$E$4)))</f>
        <v>4.3729664784933711</v>
      </c>
      <c r="F13" s="19"/>
      <c r="G13" s="3">
        <f>IF(E13&gt;$F$11,E13,$F$11)</f>
        <v>4.3729664784933711</v>
      </c>
      <c r="H13" s="4">
        <f>($E$7*$E$4)/G13</f>
        <v>16.294599923993825</v>
      </c>
      <c r="I13" s="21"/>
      <c r="J13" s="4">
        <f>IF($I$11&lt;H13,$I$11,H13)</f>
        <v>16.294599923993825</v>
      </c>
      <c r="K13" s="1" t="str">
        <f>CONCATENATE(" # ",$E$6," @ ",ROUND(J13/100,2))</f>
        <v xml:space="preserve"> # 3 @ 0.16</v>
      </c>
      <c r="L13" s="12" t="str">
        <f>CONCATENATE(" # ",$E$6," @ ",ROUND(MIN($J$11:$J$15)/100,2))</f>
        <v xml:space="preserve"> # 3 @ 0.16</v>
      </c>
    </row>
    <row r="14" spans="1:12" x14ac:dyDescent="0.3">
      <c r="A14" s="27"/>
      <c r="B14" s="1" t="s">
        <v>8</v>
      </c>
      <c r="C14" s="28">
        <v>867.09</v>
      </c>
      <c r="D14" s="29"/>
      <c r="E14" s="3">
        <f>((0.85*$B$4*$E$4)/$B$5)*($E$5-SQRT($E$5*$E$5-(C14*100)/(0.425*0.9*$B$4*$E$4)))</f>
        <v>3.4915716369104848</v>
      </c>
      <c r="F14" s="19"/>
      <c r="G14" s="3">
        <f>IF(E14&gt;$F$11,E14,$F$11)</f>
        <v>3.4915716369104848</v>
      </c>
      <c r="H14" s="4">
        <f>($E$7*$E$4)/G14</f>
        <v>20.407927047756704</v>
      </c>
      <c r="I14" s="21"/>
      <c r="J14" s="4">
        <f>IF($I$11&lt;H14,$I$11,H14)</f>
        <v>20.407927047756704</v>
      </c>
      <c r="K14" s="1" t="str">
        <f>CONCATENATE(" # ",$E$6," @ ",ROUND(J14/100,2))</f>
        <v xml:space="preserve"> # 3 @ 0.2</v>
      </c>
      <c r="L14" s="12" t="str">
        <f>CONCATENATE(" # ",$E$6," @ ",ROUND(MIN($J$11:$J$15)/100,2))</f>
        <v xml:space="preserve"> # 3 @ 0.16</v>
      </c>
    </row>
    <row r="15" spans="1:12" ht="15" thickBot="1" x14ac:dyDescent="0.35">
      <c r="A15" s="8" t="s">
        <v>30</v>
      </c>
      <c r="B15" s="13" t="s">
        <v>5</v>
      </c>
      <c r="C15" s="23">
        <v>908.02</v>
      </c>
      <c r="D15" s="24"/>
      <c r="E15" s="14">
        <f>((0.85*$B$4*$E$4)/$B$5)*($E$5-SQRT($E$5*$E$5-(C15*100)/(0.425*0.9*$B$4*$E$4)))</f>
        <v>3.6600819721893201</v>
      </c>
      <c r="F15" s="31"/>
      <c r="G15" s="14">
        <f>IF(E15&gt;$F$11,E15,$F$11)</f>
        <v>3.6600819721893201</v>
      </c>
      <c r="H15" s="9">
        <f>($E$7*$E$4)/G15</f>
        <v>19.468345187215355</v>
      </c>
      <c r="I15" s="22"/>
      <c r="J15" s="9">
        <f>IF($I$11&lt;H15,$I$11,H15)</f>
        <v>19.468345187215355</v>
      </c>
      <c r="K15" s="13" t="str">
        <f>CONCATENATE(" # ",$E$6," @ ",ROUND(J15/100,2))</f>
        <v xml:space="preserve"> # 3 @ 0.19</v>
      </c>
      <c r="L15" s="15" t="str">
        <f>CONCATENATE(" # ",$E$6," @ ",ROUND(MIN($J$11:$J$15)/100,2))</f>
        <v xml:space="preserve"> # 3 @ 0.16</v>
      </c>
    </row>
    <row r="17" spans="1:8" ht="15" thickBot="1" x14ac:dyDescent="0.35"/>
    <row r="18" spans="1:8" x14ac:dyDescent="0.3">
      <c r="A18" s="17" t="s">
        <v>25</v>
      </c>
      <c r="B18" s="17"/>
      <c r="C18" s="17"/>
      <c r="E18" s="32" t="s">
        <v>27</v>
      </c>
      <c r="F18" s="33"/>
      <c r="G18" s="33"/>
      <c r="H18" s="34"/>
    </row>
    <row r="19" spans="1:8" ht="15" thickBot="1" x14ac:dyDescent="0.35">
      <c r="A19" s="30" t="s">
        <v>26</v>
      </c>
      <c r="B19" s="30"/>
      <c r="C19" s="30"/>
      <c r="E19" s="41" t="str">
        <f>L15</f>
        <v xml:space="preserve"> # 3 @ 0.16</v>
      </c>
      <c r="F19" s="42"/>
      <c r="G19" s="42"/>
      <c r="H19" s="43"/>
    </row>
  </sheetData>
  <mergeCells count="24">
    <mergeCell ref="A19:C19"/>
    <mergeCell ref="E18:H18"/>
    <mergeCell ref="E19:H19"/>
    <mergeCell ref="F11:F15"/>
    <mergeCell ref="A18:C18"/>
    <mergeCell ref="C10:D10"/>
    <mergeCell ref="C11:D11"/>
    <mergeCell ref="C12:D12"/>
    <mergeCell ref="C13:D13"/>
    <mergeCell ref="C14:D14"/>
    <mergeCell ref="I11:I15"/>
    <mergeCell ref="C15:D15"/>
    <mergeCell ref="A11:A12"/>
    <mergeCell ref="A13:A14"/>
    <mergeCell ref="B7:C7"/>
    <mergeCell ref="I3:L4"/>
    <mergeCell ref="I5:L6"/>
    <mergeCell ref="A1:L1"/>
    <mergeCell ref="B5:C5"/>
    <mergeCell ref="B4:C4"/>
    <mergeCell ref="B6:C6"/>
    <mergeCell ref="A3:E3"/>
    <mergeCell ref="G3:H4"/>
    <mergeCell ref="G5:H6"/>
  </mergeCells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2E4F-9A14-496E-BE20-CF3A33210428}">
  <dimension ref="A1"/>
  <sheetViews>
    <sheetView workbookViewId="0">
      <selection activeCell="E5" sqref="E5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Acero Requerido Tarea 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San Martin Castillo Monterroso</dc:creator>
  <cp:lastModifiedBy>Marlon Ivan Carreto Rivera</cp:lastModifiedBy>
  <cp:lastPrinted>2023-12-29T21:41:13Z</cp:lastPrinted>
  <dcterms:created xsi:type="dcterms:W3CDTF">2023-12-19T00:37:43Z</dcterms:created>
  <dcterms:modified xsi:type="dcterms:W3CDTF">2024-05-02T05:13:45Z</dcterms:modified>
</cp:coreProperties>
</file>