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Tarea Ejercicio 4\"/>
    </mc:Choice>
  </mc:AlternateContent>
  <xr:revisionPtr revIDLastSave="0" documentId="13_ncr:1_{FD5CCB70-526B-4E18-99B8-E913A7A0D0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68" i="1"/>
  <c r="D66" i="1"/>
  <c r="D60" i="1"/>
  <c r="M57" i="1"/>
  <c r="D57" i="1"/>
  <c r="M37" i="1"/>
  <c r="M59" i="1" s="1"/>
  <c r="D37" i="1"/>
  <c r="D64" i="1" s="1"/>
  <c r="D62" i="1" l="1"/>
  <c r="D70" i="1" l="1"/>
  <c r="D78" i="1" s="1"/>
  <c r="D79" i="1" s="1"/>
  <c r="D48" i="1" l="1"/>
  <c r="D46" i="1"/>
  <c r="D44" i="1"/>
  <c r="D42" i="1"/>
  <c r="D40" i="1"/>
  <c r="M39" i="1"/>
  <c r="I30" i="1"/>
  <c r="M38" i="1" s="1"/>
  <c r="G13" i="1"/>
  <c r="F31" i="1"/>
  <c r="K38" i="1" s="1"/>
  <c r="F30" i="1"/>
  <c r="I38" i="1" s="1"/>
  <c r="C31" i="1"/>
  <c r="H38" i="1" s="1"/>
  <c r="C30" i="1"/>
  <c r="G38" i="1" s="1"/>
  <c r="G10" i="1" l="1"/>
  <c r="C27" i="1"/>
  <c r="E37" i="1" s="1"/>
  <c r="C19" i="1"/>
  <c r="C37" i="1" s="1"/>
  <c r="C59" i="1" l="1"/>
  <c r="E39" i="1"/>
  <c r="E59" i="1"/>
  <c r="C39" i="1"/>
  <c r="G11" i="1"/>
  <c r="G12" i="1"/>
  <c r="G9" i="1"/>
  <c r="I21" i="1" s="1"/>
  <c r="G8" i="1"/>
  <c r="C57" i="1" l="1"/>
  <c r="F40" i="1"/>
  <c r="J57" i="1"/>
  <c r="J37" i="1"/>
  <c r="F60" i="1"/>
  <c r="I19" i="1"/>
  <c r="F19" i="1"/>
  <c r="F20" i="1"/>
  <c r="L19" i="1"/>
  <c r="I20" i="1"/>
  <c r="L20" i="1"/>
  <c r="I37" i="1" l="1"/>
  <c r="I57" i="1"/>
  <c r="F37" i="1"/>
  <c r="F57" i="1"/>
  <c r="H57" i="1"/>
  <c r="H37" i="1"/>
  <c r="J59" i="1"/>
  <c r="J39" i="1"/>
  <c r="K57" i="1"/>
  <c r="K37" i="1"/>
  <c r="G37" i="1"/>
  <c r="G57" i="1"/>
  <c r="L57" i="1"/>
  <c r="L37" i="1"/>
  <c r="I22" i="1"/>
  <c r="L22" i="1"/>
  <c r="F21" i="1"/>
  <c r="H59" i="1" l="1"/>
  <c r="H39" i="1"/>
  <c r="G40" i="1" s="1"/>
  <c r="I59" i="1"/>
  <c r="I39" i="1"/>
  <c r="K40" i="1" s="1"/>
  <c r="G59" i="1"/>
  <c r="G39" i="1"/>
  <c r="H40" i="1" s="1"/>
  <c r="L59" i="1"/>
  <c r="L39" i="1"/>
  <c r="E40" i="1" s="1"/>
  <c r="F59" i="1"/>
  <c r="F39" i="1"/>
  <c r="C40" i="1" s="1"/>
  <c r="K59" i="1"/>
  <c r="K39" i="1"/>
  <c r="I40" i="1" l="1"/>
  <c r="J41" i="1" s="1"/>
  <c r="C41" i="1"/>
  <c r="H60" i="1"/>
  <c r="E60" i="1"/>
  <c r="D41" i="1"/>
  <c r="E41" i="1"/>
  <c r="F42" i="1" s="1"/>
  <c r="K60" i="1"/>
  <c r="I60" i="1"/>
  <c r="C60" i="1"/>
  <c r="L41" i="1"/>
  <c r="E42" i="1" s="1"/>
  <c r="K41" i="1"/>
  <c r="I42" i="1" s="1"/>
  <c r="M41" i="1"/>
  <c r="G41" i="1"/>
  <c r="H42" i="1" s="1"/>
  <c r="I43" i="1" s="1"/>
  <c r="K44" i="1" s="1"/>
  <c r="F41" i="1"/>
  <c r="C42" i="1" s="1"/>
  <c r="C43" i="1" s="1"/>
  <c r="G60" i="1"/>
  <c r="E43" i="1" l="1"/>
  <c r="D43" i="1"/>
  <c r="I41" i="1"/>
  <c r="K42" i="1" s="1"/>
  <c r="L45" i="1"/>
  <c r="E46" i="1" s="1"/>
  <c r="M45" i="1"/>
  <c r="K45" i="1"/>
  <c r="I46" i="1" s="1"/>
  <c r="E61" i="1"/>
  <c r="F62" i="1" s="1"/>
  <c r="I61" i="1"/>
  <c r="H61" i="1"/>
  <c r="G62" i="1" s="1"/>
  <c r="H41" i="1"/>
  <c r="G42" i="1" s="1"/>
  <c r="G61" i="1"/>
  <c r="H62" i="1" s="1"/>
  <c r="F61" i="1"/>
  <c r="F43" i="1"/>
  <c r="C44" i="1" s="1"/>
  <c r="C45" i="1" s="1"/>
  <c r="G43" i="1"/>
  <c r="H44" i="1" s="1"/>
  <c r="H43" i="1"/>
  <c r="G44" i="1" s="1"/>
  <c r="J43" i="1"/>
  <c r="C61" i="1"/>
  <c r="J61" i="1"/>
  <c r="M61" i="1"/>
  <c r="L61" i="1"/>
  <c r="K61" i="1"/>
  <c r="L43" i="1" l="1"/>
  <c r="E44" i="1" s="1"/>
  <c r="M43" i="1"/>
  <c r="K43" i="1"/>
  <c r="I44" i="1" s="1"/>
  <c r="J45" i="1" s="1"/>
  <c r="I62" i="1"/>
  <c r="J63" i="1" s="1"/>
  <c r="K62" i="1"/>
  <c r="I45" i="1"/>
  <c r="K46" i="1" s="1"/>
  <c r="H45" i="1"/>
  <c r="G46" i="1" s="1"/>
  <c r="C62" i="1"/>
  <c r="I63" i="1"/>
  <c r="K64" i="1" s="1"/>
  <c r="F63" i="1"/>
  <c r="C64" i="1" s="1"/>
  <c r="C65" i="1" s="1"/>
  <c r="G63" i="1"/>
  <c r="H64" i="1" s="1"/>
  <c r="D47" i="1"/>
  <c r="E47" i="1"/>
  <c r="F48" i="1" s="1"/>
  <c r="F44" i="1"/>
  <c r="E62" i="1"/>
  <c r="E63" i="1" s="1"/>
  <c r="F64" i="1" s="1"/>
  <c r="I65" i="1" l="1"/>
  <c r="K66" i="1" s="1"/>
  <c r="H65" i="1"/>
  <c r="G66" i="1" s="1"/>
  <c r="L47" i="1"/>
  <c r="E48" i="1" s="1"/>
  <c r="K47" i="1"/>
  <c r="M47" i="1"/>
  <c r="M63" i="1"/>
  <c r="L63" i="1"/>
  <c r="K63" i="1"/>
  <c r="I64" i="1" s="1"/>
  <c r="J65" i="1" s="1"/>
  <c r="L65" i="1"/>
  <c r="E66" i="1" s="1"/>
  <c r="E67" i="1" s="1"/>
  <c r="F68" i="1" s="1"/>
  <c r="M65" i="1"/>
  <c r="K65" i="1"/>
  <c r="I66" i="1" s="1"/>
  <c r="C63" i="1"/>
  <c r="F45" i="1"/>
  <c r="C46" i="1" s="1"/>
  <c r="G45" i="1"/>
  <c r="H46" i="1" s="1"/>
  <c r="H63" i="1"/>
  <c r="D45" i="1"/>
  <c r="E45" i="1"/>
  <c r="F46" i="1" s="1"/>
  <c r="G64" i="1" l="1"/>
  <c r="I47" i="1"/>
  <c r="K48" i="1" s="1"/>
  <c r="H47" i="1"/>
  <c r="G48" i="1" s="1"/>
  <c r="J47" i="1"/>
  <c r="E64" i="1"/>
  <c r="I48" i="1"/>
  <c r="J49" i="1" s="1"/>
  <c r="J50" i="1" s="1"/>
  <c r="J77" i="1" s="1"/>
  <c r="K67" i="1"/>
  <c r="I68" i="1" s="1"/>
  <c r="L67" i="1"/>
  <c r="E68" i="1" s="1"/>
  <c r="E69" i="1" s="1"/>
  <c r="M67" i="1"/>
  <c r="D49" i="1"/>
  <c r="D50" i="1" s="1"/>
  <c r="E49" i="1"/>
  <c r="E50" i="1" s="1"/>
  <c r="E77" i="1" s="1"/>
  <c r="G47" i="1"/>
  <c r="H48" i="1" s="1"/>
  <c r="F47" i="1"/>
  <c r="C48" i="1" s="1"/>
  <c r="C49" i="1" s="1"/>
  <c r="C47" i="1"/>
  <c r="E57" i="1" s="1"/>
  <c r="E65" i="1" l="1"/>
  <c r="F66" i="1" s="1"/>
  <c r="E70" i="1"/>
  <c r="E78" i="1" s="1"/>
  <c r="E79" i="1" s="1"/>
  <c r="I49" i="1"/>
  <c r="I50" i="1" s="1"/>
  <c r="I77" i="1" s="1"/>
  <c r="H49" i="1"/>
  <c r="H50" i="1" s="1"/>
  <c r="H77" i="1" s="1"/>
  <c r="F49" i="1"/>
  <c r="F50" i="1" s="1"/>
  <c r="F77" i="1" s="1"/>
  <c r="G49" i="1"/>
  <c r="G50" i="1" s="1"/>
  <c r="G77" i="1" s="1"/>
  <c r="C50" i="1"/>
  <c r="C77" i="1" s="1"/>
  <c r="K49" i="1"/>
  <c r="K50" i="1" s="1"/>
  <c r="K77" i="1" s="1"/>
  <c r="L49" i="1"/>
  <c r="L50" i="1" s="1"/>
  <c r="L77" i="1" s="1"/>
  <c r="M49" i="1"/>
  <c r="M50" i="1" s="1"/>
  <c r="M77" i="1" s="1"/>
  <c r="F65" i="1"/>
  <c r="G65" i="1"/>
  <c r="H66" i="1" s="1"/>
  <c r="F67" i="1" l="1"/>
  <c r="C68" i="1" s="1"/>
  <c r="C69" i="1" s="1"/>
  <c r="G67" i="1"/>
  <c r="H68" i="1" s="1"/>
  <c r="C66" i="1"/>
  <c r="I67" i="1"/>
  <c r="H67" i="1"/>
  <c r="G68" i="1" s="1"/>
  <c r="J67" i="1"/>
  <c r="F69" i="1" l="1"/>
  <c r="F70" i="1" s="1"/>
  <c r="F78" i="1" s="1"/>
  <c r="F79" i="1" s="1"/>
  <c r="G69" i="1"/>
  <c r="G70" i="1" s="1"/>
  <c r="G78" i="1" s="1"/>
  <c r="G79" i="1" s="1"/>
  <c r="C67" i="1"/>
  <c r="C70" i="1"/>
  <c r="C78" i="1" s="1"/>
  <c r="C79" i="1" s="1"/>
  <c r="I69" i="1"/>
  <c r="H69" i="1"/>
  <c r="H70" i="1" s="1"/>
  <c r="H78" i="1" s="1"/>
  <c r="H79" i="1" s="1"/>
  <c r="J69" i="1"/>
  <c r="J70" i="1" s="1"/>
  <c r="J78" i="1" s="1"/>
  <c r="J79" i="1" s="1"/>
  <c r="K68" i="1"/>
  <c r="I70" i="1"/>
  <c r="I78" i="1" s="1"/>
  <c r="I79" i="1" s="1"/>
  <c r="K69" i="1" l="1"/>
  <c r="L69" i="1"/>
  <c r="L70" i="1" s="1"/>
  <c r="L78" i="1" s="1"/>
  <c r="L79" i="1" s="1"/>
  <c r="M69" i="1"/>
  <c r="M70" i="1" s="1"/>
  <c r="M78" i="1" s="1"/>
  <c r="M79" i="1" s="1"/>
  <c r="K70" i="1"/>
  <c r="K78" i="1" s="1"/>
  <c r="K79" i="1" s="1"/>
</calcChain>
</file>

<file path=xl/sharedStrings.xml><?xml version="1.0" encoding="utf-8"?>
<sst xmlns="http://schemas.openxmlformats.org/spreadsheetml/2006/main" count="135" uniqueCount="80">
  <si>
    <t>Rigideces</t>
  </si>
  <si>
    <t>E</t>
  </si>
  <si>
    <t>iad</t>
  </si>
  <si>
    <t>ibe</t>
  </si>
  <si>
    <t>icf</t>
  </si>
  <si>
    <t>ide</t>
  </si>
  <si>
    <t>ief</t>
  </si>
  <si>
    <t>ikf</t>
  </si>
  <si>
    <t>Lad</t>
  </si>
  <si>
    <t>Lbe</t>
  </si>
  <si>
    <t>Lcf</t>
  </si>
  <si>
    <t>Lde</t>
  </si>
  <si>
    <t>Lef</t>
  </si>
  <si>
    <t>Kad</t>
  </si>
  <si>
    <t>Kbe</t>
  </si>
  <si>
    <t>Kcf</t>
  </si>
  <si>
    <t>Kde</t>
  </si>
  <si>
    <t>Kef</t>
  </si>
  <si>
    <t xml:space="preserve">Factor de distibucion </t>
  </si>
  <si>
    <t>Nodo A</t>
  </si>
  <si>
    <t>Nodo B</t>
  </si>
  <si>
    <t>Nodo C</t>
  </si>
  <si>
    <t>Nodo D</t>
  </si>
  <si>
    <t>Fdab</t>
  </si>
  <si>
    <t>Nodo E</t>
  </si>
  <si>
    <t>Nodo F</t>
  </si>
  <si>
    <t>FDDE</t>
  </si>
  <si>
    <t>FDDA</t>
  </si>
  <si>
    <t>FDED</t>
  </si>
  <si>
    <t>FDEF</t>
  </si>
  <si>
    <t>FDEB</t>
  </si>
  <si>
    <t>FDFE</t>
  </si>
  <si>
    <t>FDFC</t>
  </si>
  <si>
    <t>FDFG</t>
  </si>
  <si>
    <t xml:space="preserve">Carga distribuida </t>
  </si>
  <si>
    <t>Carga puntual</t>
  </si>
  <si>
    <t xml:space="preserve">Carga ddistribuida </t>
  </si>
  <si>
    <t>MDE</t>
  </si>
  <si>
    <t>MED</t>
  </si>
  <si>
    <t>MEF</t>
  </si>
  <si>
    <t>MFE</t>
  </si>
  <si>
    <t>MFG</t>
  </si>
  <si>
    <t>Nodo</t>
  </si>
  <si>
    <t>Elemento</t>
  </si>
  <si>
    <t>F.D</t>
  </si>
  <si>
    <t>M.F</t>
  </si>
  <si>
    <t>A</t>
  </si>
  <si>
    <t>B</t>
  </si>
  <si>
    <t>C</t>
  </si>
  <si>
    <t>D</t>
  </si>
  <si>
    <t>F</t>
  </si>
  <si>
    <t>AD</t>
  </si>
  <si>
    <t>BE</t>
  </si>
  <si>
    <t>CF</t>
  </si>
  <si>
    <t>DA</t>
  </si>
  <si>
    <t>DE</t>
  </si>
  <si>
    <t>ED</t>
  </si>
  <si>
    <t>EF</t>
  </si>
  <si>
    <t>EB</t>
  </si>
  <si>
    <t>FE</t>
  </si>
  <si>
    <t>FC</t>
  </si>
  <si>
    <t>FG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</si>
  <si>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</si>
  <si>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</si>
  <si>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</si>
  <si>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</si>
  <si>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</si>
  <si>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</si>
  <si>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</si>
  <si>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</si>
  <si>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</si>
  <si>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</si>
  <si>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</si>
  <si>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Mf</t>
  </si>
  <si>
    <t xml:space="preserve">Tabla cross sin ladeo </t>
  </si>
  <si>
    <t>imposicion de momentos</t>
  </si>
  <si>
    <t>MfSIn ladeo</t>
  </si>
  <si>
    <t>MfCladeo</t>
  </si>
  <si>
    <t>X</t>
  </si>
  <si>
    <t>SMF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</si>
</sst>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&quot;i&quot;"/>
    <numFmt numFmtId="165" formatCode="0.000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1" fillId="0" borderId="0" xfId="0" applyFont="1"/>
    <xf numFmtId="0" fontId="1" fillId="0" borderId="1" xfId="0" applyFont="1" applyBorder="1"/>
    <xf numFmtId="13" fontId="0" fillId="0" borderId="1" xfId="0" applyNumberFormat="1" applyBorder="1"/>
    <xf numFmtId="13" fontId="0" fillId="0" borderId="0" xfId="0" applyNumberFormat="1"/>
    <xf numFmtId="0" fontId="0" fillId="0" borderId="2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2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6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3" borderId="1" xfId="0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166" fontId="1" fillId="4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79"/>
  <sheetViews>
    <sheetView showGridLines="0" tabSelected="1" topLeftCell="A46" workbookViewId="0">
      <selection activeCell="D54" sqref="D54"/>
    </sheetView>
  </sheetViews>
  <sheetFormatPr baseColWidth="10" defaultRowHeight="14.4" x14ac:dyDescent="0.3"/>
  <cols>
    <col min="7" max="7" width="14.6640625" customWidth="1"/>
  </cols>
  <sheetData>
    <row r="5" spans="2:7" x14ac:dyDescent="0.3">
      <c r="B5" s="3" t="s">
        <v>0</v>
      </c>
    </row>
    <row r="7" spans="2:7" x14ac:dyDescent="0.3">
      <c r="B7" s="1" t="s">
        <v>1</v>
      </c>
      <c r="C7" s="1">
        <v>1</v>
      </c>
    </row>
    <row r="8" spans="2:7" x14ac:dyDescent="0.3">
      <c r="B8" s="14" t="s">
        <v>2</v>
      </c>
      <c r="C8" s="8">
        <v>2</v>
      </c>
      <c r="D8" s="14" t="s">
        <v>8</v>
      </c>
      <c r="E8" s="9">
        <v>4</v>
      </c>
      <c r="F8" s="14" t="s">
        <v>13</v>
      </c>
      <c r="G8" s="1">
        <f>C8/E8</f>
        <v>0.5</v>
      </c>
    </row>
    <row r="9" spans="2:7" x14ac:dyDescent="0.3">
      <c r="B9" s="14" t="s">
        <v>3</v>
      </c>
      <c r="C9" s="8">
        <v>2</v>
      </c>
      <c r="D9" s="14" t="s">
        <v>9</v>
      </c>
      <c r="E9" s="9">
        <v>4</v>
      </c>
      <c r="F9" s="14" t="s">
        <v>14</v>
      </c>
      <c r="G9" s="1">
        <f>C9*(3/4)/E9</f>
        <v>0.375</v>
      </c>
    </row>
    <row r="10" spans="2:7" x14ac:dyDescent="0.3">
      <c r="B10" s="14" t="s">
        <v>4</v>
      </c>
      <c r="C10" s="8">
        <v>2</v>
      </c>
      <c r="D10" s="14" t="s">
        <v>10</v>
      </c>
      <c r="E10" s="9">
        <v>3</v>
      </c>
      <c r="F10" s="14" t="s">
        <v>15</v>
      </c>
      <c r="G10" s="1">
        <f t="shared" ref="G10" si="0">C10/E10</f>
        <v>0.66666666666666663</v>
      </c>
    </row>
    <row r="11" spans="2:7" x14ac:dyDescent="0.3">
      <c r="B11" s="14" t="s">
        <v>5</v>
      </c>
      <c r="C11" s="8">
        <v>1</v>
      </c>
      <c r="D11" s="14" t="s">
        <v>11</v>
      </c>
      <c r="E11" s="9">
        <v>6</v>
      </c>
      <c r="F11" s="14" t="s">
        <v>16</v>
      </c>
      <c r="G11" s="1">
        <f>C11/E11</f>
        <v>0.16666666666666666</v>
      </c>
    </row>
    <row r="12" spans="2:7" x14ac:dyDescent="0.3">
      <c r="B12" s="14" t="s">
        <v>6</v>
      </c>
      <c r="C12" s="8">
        <v>1</v>
      </c>
      <c r="D12" s="14" t="s">
        <v>12</v>
      </c>
      <c r="E12" s="9">
        <v>4</v>
      </c>
      <c r="F12" s="14" t="s">
        <v>17</v>
      </c>
      <c r="G12" s="1">
        <f>C12/E12</f>
        <v>0.25</v>
      </c>
    </row>
    <row r="13" spans="2:7" x14ac:dyDescent="0.3">
      <c r="B13" s="14" t="s">
        <v>7</v>
      </c>
      <c r="C13" s="2">
        <v>0</v>
      </c>
      <c r="E13" s="10">
        <v>2</v>
      </c>
      <c r="G13" s="7">
        <f>C13/E13</f>
        <v>0</v>
      </c>
    </row>
    <row r="16" spans="2:7" x14ac:dyDescent="0.3">
      <c r="B16" s="3" t="s">
        <v>18</v>
      </c>
    </row>
    <row r="18" spans="2:12" x14ac:dyDescent="0.3">
      <c r="B18" s="22" t="s">
        <v>19</v>
      </c>
      <c r="C18" s="22"/>
      <c r="E18" s="22" t="s">
        <v>22</v>
      </c>
      <c r="F18" s="22"/>
      <c r="H18" s="22" t="s">
        <v>24</v>
      </c>
      <c r="I18" s="22"/>
      <c r="K18" s="22" t="s">
        <v>25</v>
      </c>
      <c r="L18" s="22"/>
    </row>
    <row r="19" spans="2:12" x14ac:dyDescent="0.3">
      <c r="B19" s="4" t="s">
        <v>23</v>
      </c>
      <c r="C19" s="1">
        <f>0</f>
        <v>0</v>
      </c>
      <c r="E19" s="4" t="s">
        <v>26</v>
      </c>
      <c r="F19" s="5">
        <f>G11/(G11+G8)</f>
        <v>0.25</v>
      </c>
      <c r="H19" s="4" t="s">
        <v>28</v>
      </c>
      <c r="I19" s="5">
        <f>G11/(G12+G11+G9)</f>
        <v>0.21052631578947367</v>
      </c>
      <c r="K19" s="4" t="s">
        <v>31</v>
      </c>
      <c r="L19" s="5">
        <f>G12/(C13+G12+G10)</f>
        <v>0.27272727272727276</v>
      </c>
    </row>
    <row r="20" spans="2:12" x14ac:dyDescent="0.3">
      <c r="E20" s="4" t="s">
        <v>27</v>
      </c>
      <c r="F20" s="5">
        <f>G8/(G11+G8)</f>
        <v>0.75</v>
      </c>
      <c r="H20" s="4" t="s">
        <v>29</v>
      </c>
      <c r="I20" s="5">
        <f>G12/(G11+G12+G9)</f>
        <v>0.31578947368421056</v>
      </c>
      <c r="K20" s="1" t="s">
        <v>32</v>
      </c>
      <c r="L20" s="5">
        <f>G10/(G10+G12+C13)</f>
        <v>0.72727272727272729</v>
      </c>
    </row>
    <row r="21" spans="2:12" x14ac:dyDescent="0.3">
      <c r="E21" s="1"/>
      <c r="F21" s="5">
        <f>SUM(F19:F20)</f>
        <v>1</v>
      </c>
      <c r="H21" s="4" t="s">
        <v>30</v>
      </c>
      <c r="I21" s="5">
        <f>G9/(G9+G11+G12)</f>
        <v>0.47368421052631582</v>
      </c>
      <c r="K21" s="1" t="s">
        <v>33</v>
      </c>
      <c r="L21" s="5">
        <v>0</v>
      </c>
    </row>
    <row r="22" spans="2:12" x14ac:dyDescent="0.3">
      <c r="B22" s="22" t="s">
        <v>20</v>
      </c>
      <c r="C22" s="22"/>
      <c r="I22" s="6">
        <f>SUM(I19:I21)</f>
        <v>1</v>
      </c>
      <c r="L22" s="6">
        <f>SUM(L19:L21)</f>
        <v>1</v>
      </c>
    </row>
    <row r="23" spans="2:12" x14ac:dyDescent="0.3">
      <c r="B23" s="4" t="s">
        <v>23</v>
      </c>
      <c r="C23" s="1">
        <v>1</v>
      </c>
    </row>
    <row r="26" spans="2:12" x14ac:dyDescent="0.3">
      <c r="B26" s="22" t="s">
        <v>21</v>
      </c>
      <c r="C26" s="22"/>
    </row>
    <row r="27" spans="2:12" x14ac:dyDescent="0.3">
      <c r="B27" s="4" t="s">
        <v>23</v>
      </c>
      <c r="C27" s="1">
        <f>0</f>
        <v>0</v>
      </c>
    </row>
    <row r="29" spans="2:12" x14ac:dyDescent="0.3">
      <c r="B29" s="15" t="s">
        <v>34</v>
      </c>
      <c r="C29" s="14"/>
      <c r="E29" s="15" t="s">
        <v>35</v>
      </c>
      <c r="F29" s="14"/>
      <c r="H29" s="15" t="s">
        <v>36</v>
      </c>
      <c r="I29" s="14"/>
    </row>
    <row r="30" spans="2:12" x14ac:dyDescent="0.3">
      <c r="B30" s="4" t="s">
        <v>37</v>
      </c>
      <c r="C30" s="1">
        <f>(-2*(E11)^2)/12</f>
        <v>-6</v>
      </c>
      <c r="E30" s="4" t="s">
        <v>39</v>
      </c>
      <c r="F30" s="1">
        <f>(-5*E12)/8</f>
        <v>-2.5</v>
      </c>
      <c r="H30" s="4" t="s">
        <v>41</v>
      </c>
      <c r="I30" s="1">
        <f>(1/2)*(-1*E13^2)</f>
        <v>-2</v>
      </c>
    </row>
    <row r="31" spans="2:12" x14ac:dyDescent="0.3">
      <c r="B31" s="4" t="s">
        <v>38</v>
      </c>
      <c r="C31" s="1">
        <f>(2*(E11)^2)/12</f>
        <v>6</v>
      </c>
      <c r="E31" s="4" t="s">
        <v>40</v>
      </c>
      <c r="F31" s="1">
        <f>(5*E12)/8</f>
        <v>2.5</v>
      </c>
      <c r="H31" s="4"/>
      <c r="I31" s="1"/>
    </row>
    <row r="34" spans="2:13" x14ac:dyDescent="0.3">
      <c r="B34" s="3" t="s">
        <v>74</v>
      </c>
    </row>
    <row r="35" spans="2:13" x14ac:dyDescent="0.3">
      <c r="B35" s="15" t="s">
        <v>42</v>
      </c>
      <c r="C35" s="17" t="s">
        <v>46</v>
      </c>
      <c r="D35" s="17" t="s">
        <v>47</v>
      </c>
      <c r="E35" s="17" t="s">
        <v>48</v>
      </c>
      <c r="F35" s="21" t="s">
        <v>49</v>
      </c>
      <c r="G35" s="21"/>
      <c r="H35" s="21" t="s">
        <v>1</v>
      </c>
      <c r="I35" s="21"/>
      <c r="J35" s="21"/>
      <c r="K35" s="17" t="s">
        <v>50</v>
      </c>
      <c r="L35" s="17"/>
      <c r="M35" s="17"/>
    </row>
    <row r="36" spans="2:13" x14ac:dyDescent="0.3">
      <c r="B36" s="15" t="s">
        <v>43</v>
      </c>
      <c r="C36" s="17" t="s">
        <v>51</v>
      </c>
      <c r="D36" s="17" t="s">
        <v>52</v>
      </c>
      <c r="E36" s="17" t="s">
        <v>53</v>
      </c>
      <c r="F36" s="17" t="s">
        <v>54</v>
      </c>
      <c r="G36" s="17" t="s">
        <v>55</v>
      </c>
      <c r="H36" s="17" t="s">
        <v>56</v>
      </c>
      <c r="I36" s="17" t="s">
        <v>57</v>
      </c>
      <c r="J36" s="17" t="s">
        <v>58</v>
      </c>
      <c r="K36" s="17" t="s">
        <v>59</v>
      </c>
      <c r="L36" s="17" t="s">
        <v>60</v>
      </c>
      <c r="M36" s="17" t="s">
        <v>61</v>
      </c>
    </row>
    <row r="37" spans="2:13" x14ac:dyDescent="0.3">
      <c r="B37" s="15" t="s">
        <v>44</v>
      </c>
      <c r="C37" s="1">
        <f>C19</f>
        <v>0</v>
      </c>
      <c r="D37" s="1">
        <f>$C$23</f>
        <v>1</v>
      </c>
      <c r="E37" s="1">
        <f>C27</f>
        <v>0</v>
      </c>
      <c r="F37" s="5">
        <f>$F$20</f>
        <v>0.75</v>
      </c>
      <c r="G37" s="5">
        <f>$F$19</f>
        <v>0.25</v>
      </c>
      <c r="H37" s="5">
        <f>$I$19</f>
        <v>0.21052631578947367</v>
      </c>
      <c r="I37" s="5">
        <f>$I$20</f>
        <v>0.31578947368421056</v>
      </c>
      <c r="J37" s="5">
        <f>$I$21</f>
        <v>0.47368421052631582</v>
      </c>
      <c r="K37" s="5">
        <f>$L$19</f>
        <v>0.27272727272727276</v>
      </c>
      <c r="L37" s="5">
        <f>$L$20</f>
        <v>0.72727272727272729</v>
      </c>
      <c r="M37" s="5">
        <f>$L$21</f>
        <v>0</v>
      </c>
    </row>
    <row r="38" spans="2:13" x14ac:dyDescent="0.3">
      <c r="B38" s="15" t="s">
        <v>45</v>
      </c>
      <c r="C38" s="1"/>
      <c r="D38" s="1"/>
      <c r="E38" s="1"/>
      <c r="F38" s="1"/>
      <c r="G38" s="1">
        <f>$C$30</f>
        <v>-6</v>
      </c>
      <c r="H38" s="1">
        <f>$C$31</f>
        <v>6</v>
      </c>
      <c r="I38" s="1">
        <f>$F$30</f>
        <v>-2.5</v>
      </c>
      <c r="J38" s="1"/>
      <c r="K38" s="1">
        <f>$F$31</f>
        <v>2.5</v>
      </c>
      <c r="L38" s="1"/>
      <c r="M38" s="1">
        <f>$I$30</f>
        <v>-2</v>
      </c>
    </row>
    <row r="39" spans="2:13" x14ac:dyDescent="0.3">
      <c r="B39" s="16" t="s">
        <v>62</v>
      </c>
      <c r="C39" s="11">
        <f>(C38*$C$37)*-1</f>
        <v>0</v>
      </c>
      <c r="D39" s="11">
        <f>(D38+E38)*$D$37*-1</f>
        <v>0</v>
      </c>
      <c r="E39" s="11">
        <f>(D38+E38)*$E$37*-1</f>
        <v>0</v>
      </c>
      <c r="F39" s="11">
        <f>(F38+G38)*$F$37*-1</f>
        <v>4.5</v>
      </c>
      <c r="G39" s="11">
        <f>(F38+G38)*$G$37*-1</f>
        <v>1.5</v>
      </c>
      <c r="H39" s="11">
        <f>(H38+I38+J38)*$H$37*-1</f>
        <v>-0.73684210526315785</v>
      </c>
      <c r="I39" s="11">
        <f>(H38+I38+J38)*$I$37*-1</f>
        <v>-1.1052631578947369</v>
      </c>
      <c r="J39" s="11">
        <f>(I38+J38+H38)*$J$37*-1</f>
        <v>-1.6578947368421053</v>
      </c>
      <c r="K39" s="11">
        <f>(K38+L38+M38)*$K$37*-1</f>
        <v>-0.13636363636363638</v>
      </c>
      <c r="L39" s="11">
        <f>(K38+L38+M38)*$L$37*-1</f>
        <v>-0.36363636363636365</v>
      </c>
      <c r="M39" s="11">
        <f>(M38+L38+K38)*$M$37*-1</f>
        <v>0</v>
      </c>
    </row>
    <row r="40" spans="2:13" x14ac:dyDescent="0.3">
      <c r="B40" s="16" t="s">
        <v>63</v>
      </c>
      <c r="C40" s="11">
        <f>IF($C$37=0,F39/2,0)</f>
        <v>2.25</v>
      </c>
      <c r="D40" s="11">
        <f>IF($D$37=0,J39/2,0)</f>
        <v>0</v>
      </c>
      <c r="E40" s="11">
        <f>IF($E$37=0,L39/2,0)</f>
        <v>-0.18181818181818182</v>
      </c>
      <c r="F40" s="11">
        <f>E39/2</f>
        <v>0</v>
      </c>
      <c r="G40" s="11">
        <f>H39/2</f>
        <v>-0.36842105263157893</v>
      </c>
      <c r="H40" s="11">
        <f>G39/2</f>
        <v>0.75</v>
      </c>
      <c r="I40" s="11">
        <f>K39/2</f>
        <v>-6.8181818181818191E-2</v>
      </c>
      <c r="J40" s="11">
        <v>0</v>
      </c>
      <c r="K40" s="11">
        <f>I39/2</f>
        <v>-0.55263157894736847</v>
      </c>
      <c r="L40" s="11">
        <v>0</v>
      </c>
      <c r="M40" s="11">
        <v>0</v>
      </c>
    </row>
    <row r="41" spans="2:13" x14ac:dyDescent="0.3">
      <c r="B41" s="16" t="s">
        <v>64</v>
      </c>
      <c r="C41" s="11">
        <f>(C40*$C$37)*-1</f>
        <v>0</v>
      </c>
      <c r="D41" s="11">
        <f>(D40+E40)*$D$37*-1</f>
        <v>0.18181818181818182</v>
      </c>
      <c r="E41" s="11">
        <f>(D40+E40)*$E$37*-1</f>
        <v>0</v>
      </c>
      <c r="F41" s="11">
        <f>(F40+G40)*$F$37*-1</f>
        <v>0.27631578947368418</v>
      </c>
      <c r="G41" s="11">
        <f>(F40+G40)*$G$37*-1</f>
        <v>9.2105263157894732E-2</v>
      </c>
      <c r="H41" s="11">
        <f>(H40+I40+J40)*$H$37*-1</f>
        <v>-0.1435406698564593</v>
      </c>
      <c r="I41" s="11">
        <f>(H40+I40+J40)*$I$37*-1</f>
        <v>-0.21531100478468901</v>
      </c>
      <c r="J41" s="11">
        <f>(I40+J40+H40)*$J$37*-1</f>
        <v>-0.32296650717703351</v>
      </c>
      <c r="K41" s="11">
        <f>(K40+L40+M40)*$K$37*-1</f>
        <v>0.15071770334928233</v>
      </c>
      <c r="L41" s="11">
        <f>(K40+L40+M40)*$L$37*-1</f>
        <v>0.40191387559808617</v>
      </c>
      <c r="M41" s="11">
        <f>(M40+L40+K40)*$M$37*-1</f>
        <v>0</v>
      </c>
    </row>
    <row r="42" spans="2:13" x14ac:dyDescent="0.3">
      <c r="B42" s="16" t="s">
        <v>65</v>
      </c>
      <c r="C42" s="11">
        <f>IF($C$37=0,F41/2,0)</f>
        <v>0.13815789473684209</v>
      </c>
      <c r="D42" s="11">
        <f>IF($D$37=0,J41/2,0)</f>
        <v>0</v>
      </c>
      <c r="E42" s="11">
        <f>IF($E$37=0,L41/2,0)</f>
        <v>0.20095693779904308</v>
      </c>
      <c r="F42" s="11">
        <f>E41/2</f>
        <v>0</v>
      </c>
      <c r="G42" s="11">
        <f>H41/2</f>
        <v>-7.1770334928229651E-2</v>
      </c>
      <c r="H42" s="11">
        <f>G41/2</f>
        <v>4.6052631578947366E-2</v>
      </c>
      <c r="I42" s="11">
        <f>K41/2</f>
        <v>7.5358851674641167E-2</v>
      </c>
      <c r="J42" s="11">
        <v>0</v>
      </c>
      <c r="K42" s="11">
        <f>I41/2</f>
        <v>-0.1076555023923445</v>
      </c>
      <c r="L42" s="11">
        <v>0</v>
      </c>
      <c r="M42" s="11">
        <v>0</v>
      </c>
    </row>
    <row r="43" spans="2:13" x14ac:dyDescent="0.3">
      <c r="B43" s="16" t="s">
        <v>66</v>
      </c>
      <c r="C43" s="11">
        <f>(C42*$C$37)*-1</f>
        <v>0</v>
      </c>
      <c r="D43" s="11">
        <f>(D42+E42)*$D$37*-1</f>
        <v>-0.20095693779904308</v>
      </c>
      <c r="E43" s="11">
        <f>(D42+E42)*$E$37*-1</f>
        <v>0</v>
      </c>
      <c r="F43" s="11">
        <f>(F42+G42)*$F$37*-1</f>
        <v>5.3827751196172238E-2</v>
      </c>
      <c r="G43" s="11">
        <f>(F42+G42)*$G$37*-1</f>
        <v>1.7942583732057413E-2</v>
      </c>
      <c r="H43" s="11">
        <f>(H42+I42+J42)*$H$37*-1</f>
        <v>-2.5560312263913372E-2</v>
      </c>
      <c r="I43" s="11">
        <f>(H42+I42+J42)*$I$37*-1</f>
        <v>-3.8340468395870068E-2</v>
      </c>
      <c r="J43" s="11">
        <f>(I42+J42+H42)*$J$37*-1</f>
        <v>-5.7510702593805092E-2</v>
      </c>
      <c r="K43" s="11">
        <f>(K42+L42+M42)*$K$37*-1</f>
        <v>2.9360591561548504E-2</v>
      </c>
      <c r="L43" s="11">
        <f>(K42+L42+M42)*$L$37*-1</f>
        <v>7.8294910830796011E-2</v>
      </c>
      <c r="M43" s="11">
        <f>(M42+L42+K42)*$M$37*-1</f>
        <v>0</v>
      </c>
    </row>
    <row r="44" spans="2:13" x14ac:dyDescent="0.3">
      <c r="B44" s="16" t="s">
        <v>67</v>
      </c>
      <c r="C44" s="11">
        <f>IF($C$37=0,F43/2,0)</f>
        <v>2.6913875598086119E-2</v>
      </c>
      <c r="D44" s="11">
        <f>IF($D$37=0,J43/2,0)</f>
        <v>0</v>
      </c>
      <c r="E44" s="11">
        <f>IF($E$37=0,L43/2,0)</f>
        <v>3.9147455415398005E-2</v>
      </c>
      <c r="F44" s="11">
        <f>E43/2</f>
        <v>0</v>
      </c>
      <c r="G44" s="11">
        <f>H43/2</f>
        <v>-1.2780156131956686E-2</v>
      </c>
      <c r="H44" s="11">
        <f>G43/2</f>
        <v>8.9712918660287064E-3</v>
      </c>
      <c r="I44" s="11">
        <f>K43/2</f>
        <v>1.4680295780774252E-2</v>
      </c>
      <c r="J44" s="11">
        <v>0</v>
      </c>
      <c r="K44" s="11">
        <f>I43/2</f>
        <v>-1.9170234197935034E-2</v>
      </c>
      <c r="L44" s="11">
        <v>0</v>
      </c>
      <c r="M44" s="11">
        <v>0</v>
      </c>
    </row>
    <row r="45" spans="2:13" x14ac:dyDescent="0.3">
      <c r="B45" s="16" t="s">
        <v>68</v>
      </c>
      <c r="C45" s="11">
        <f>(C44*$C$37)*-1</f>
        <v>0</v>
      </c>
      <c r="D45" s="11">
        <f>(D44+E44)*$D$37*-1</f>
        <v>-3.9147455415398005E-2</v>
      </c>
      <c r="E45" s="11">
        <f>(D44+E44)*$E$37*-1</f>
        <v>0</v>
      </c>
      <c r="F45" s="11">
        <f>(F44+G44)*$F$37*-1</f>
        <v>9.5851170989675154E-3</v>
      </c>
      <c r="G45" s="11">
        <f>(F44+G44)*$G$37*-1</f>
        <v>3.1950390329891715E-3</v>
      </c>
      <c r="H45" s="11">
        <f>(H44+I44+J44)*$H$37*-1</f>
        <v>-4.9792816098532542E-3</v>
      </c>
      <c r="I45" s="11">
        <f>(H44+I44+J44)*$I$37*-1</f>
        <v>-7.4689224147798834E-3</v>
      </c>
      <c r="J45" s="11">
        <f>(I44+J44+H44)*$J$37*-1</f>
        <v>-1.1203383622169823E-2</v>
      </c>
      <c r="K45" s="11">
        <f>(K44+L44+M44)*$K$37*-1</f>
        <v>5.2282456903459187E-3</v>
      </c>
      <c r="L45" s="11">
        <f>(K44+L44+M44)*$L$37*-1</f>
        <v>1.3941988507589115E-2</v>
      </c>
      <c r="M45" s="11">
        <f>(M44+L44+K44)*$M$37*-1</f>
        <v>0</v>
      </c>
    </row>
    <row r="46" spans="2:13" x14ac:dyDescent="0.3">
      <c r="B46" s="16" t="s">
        <v>69</v>
      </c>
      <c r="C46" s="11">
        <f>IF($C$37=0,F45/2,0)</f>
        <v>4.7925585494837577E-3</v>
      </c>
      <c r="D46" s="11">
        <f>IF($D$37=0,J45/2,0)</f>
        <v>0</v>
      </c>
      <c r="E46" s="11">
        <f>IF($E$37=0,L45/2,0)</f>
        <v>6.9709942537945577E-3</v>
      </c>
      <c r="F46" s="11">
        <f>E45/2</f>
        <v>0</v>
      </c>
      <c r="G46" s="11">
        <f>H45/2</f>
        <v>-2.4896408049266271E-3</v>
      </c>
      <c r="H46" s="11">
        <f>G45/2</f>
        <v>1.5975195164945858E-3</v>
      </c>
      <c r="I46" s="11">
        <f>K45/2</f>
        <v>2.6141228451729594E-3</v>
      </c>
      <c r="J46" s="11">
        <v>0</v>
      </c>
      <c r="K46" s="11">
        <f>I45/2</f>
        <v>-3.7344612073899417E-3</v>
      </c>
      <c r="L46" s="11">
        <v>0</v>
      </c>
      <c r="M46" s="11">
        <v>0</v>
      </c>
    </row>
    <row r="47" spans="2:13" x14ac:dyDescent="0.3">
      <c r="B47" s="16" t="s">
        <v>70</v>
      </c>
      <c r="C47" s="11">
        <f>(C46*$C$37)*-1</f>
        <v>0</v>
      </c>
      <c r="D47" s="11">
        <f>(D46+E46)*$D$37*-1</f>
        <v>-6.9709942537945577E-3</v>
      </c>
      <c r="E47" s="11">
        <f>(D46+E46)*$E$37*-1</f>
        <v>0</v>
      </c>
      <c r="F47" s="11">
        <f>(F46+G46)*$F$37*-1</f>
        <v>1.8672306036949704E-3</v>
      </c>
      <c r="G47" s="11">
        <f>(F46+G46)*$G$37*-1</f>
        <v>6.2241020123165677E-4</v>
      </c>
      <c r="H47" s="11">
        <f>(H46+I46+J46)*$H$37*-1</f>
        <v>-8.8666154982474624E-4</v>
      </c>
      <c r="I47" s="11">
        <f>(H46+I46+J46)*$I$37*-1</f>
        <v>-1.3299923247371195E-3</v>
      </c>
      <c r="J47" s="11">
        <f>(I46+J46+H46)*$J$37*-1</f>
        <v>-1.9949884871056792E-3</v>
      </c>
      <c r="K47" s="11">
        <f>(K46+L46+M46)*$K$37*-1</f>
        <v>1.018489420197257E-3</v>
      </c>
      <c r="L47" s="11">
        <f>(K46+L46+M46)*$L$37*-1</f>
        <v>2.7159717871926849E-3</v>
      </c>
      <c r="M47" s="11">
        <f>(M46+L46+K46)*$M$37*-1</f>
        <v>0</v>
      </c>
    </row>
    <row r="48" spans="2:13" x14ac:dyDescent="0.3">
      <c r="B48" s="16" t="s">
        <v>71</v>
      </c>
      <c r="C48" s="11">
        <f>IF($C$37=0,F47/2,0)</f>
        <v>9.3361530184748521E-4</v>
      </c>
      <c r="D48" s="11">
        <f>IF($D$37=0,J47/2,0)</f>
        <v>0</v>
      </c>
      <c r="E48" s="11">
        <f>IF($E$37=0,L47/2,0)</f>
        <v>1.3579858935963425E-3</v>
      </c>
      <c r="F48" s="11">
        <f>E47/2</f>
        <v>0</v>
      </c>
      <c r="G48" s="11">
        <f>H47/2</f>
        <v>-4.4333077491237312E-4</v>
      </c>
      <c r="H48" s="11">
        <f>G47/2</f>
        <v>3.1120510061582839E-4</v>
      </c>
      <c r="I48" s="11">
        <f>K47/2</f>
        <v>5.092447100986285E-4</v>
      </c>
      <c r="J48" s="11">
        <v>0</v>
      </c>
      <c r="K48" s="11">
        <f>I47/2</f>
        <v>-6.6499616236855973E-4</v>
      </c>
      <c r="L48" s="11">
        <v>0</v>
      </c>
      <c r="M48" s="11">
        <v>0</v>
      </c>
    </row>
    <row r="49" spans="2:13" x14ac:dyDescent="0.3">
      <c r="B49" s="16" t="s">
        <v>72</v>
      </c>
      <c r="C49" s="12">
        <f>(C48*$C$37)*-1</f>
        <v>0</v>
      </c>
      <c r="D49" s="12">
        <f>(D48+E48)*$D$37*-1</f>
        <v>-1.3579858935963425E-3</v>
      </c>
      <c r="E49" s="12">
        <f>(D48+E48)*$E$37*-1</f>
        <v>0</v>
      </c>
      <c r="F49" s="12">
        <f>(F48+G48)*$F$37*-1</f>
        <v>3.3249808118427987E-4</v>
      </c>
      <c r="G49" s="12">
        <f>(F48+G48)*$G$37*-1</f>
        <v>1.1083269372809328E-4</v>
      </c>
      <c r="H49" s="12">
        <f>(H48+I48+J48)*$H$37*-1</f>
        <v>-1.7272627593988566E-4</v>
      </c>
      <c r="I49" s="12">
        <f>(H48+I48+J48)*$I$37*-1</f>
        <v>-2.5908941390982856E-4</v>
      </c>
      <c r="J49" s="12">
        <f>(I48+J48+H48)*$J$37*-1</f>
        <v>-3.8863412086474281E-4</v>
      </c>
      <c r="K49" s="12">
        <f>(K48+L48+M48)*$K$37*-1</f>
        <v>1.8136258973687995E-4</v>
      </c>
      <c r="L49" s="12">
        <f>(K48+L48+M48)*$L$37*-1</f>
        <v>4.8363357263167984E-4</v>
      </c>
      <c r="M49" s="12">
        <f>(M48+L48+K48)*$M$37*-1</f>
        <v>0</v>
      </c>
    </row>
    <row r="50" spans="2:13" x14ac:dyDescent="0.3">
      <c r="B50" s="18" t="s">
        <v>73</v>
      </c>
      <c r="C50" s="19">
        <f>SUM(C38:C49)</f>
        <v>2.4207979441862593</v>
      </c>
      <c r="D50" s="19">
        <f t="shared" ref="D50:M50" si="1">SUM(D38:D49)</f>
        <v>-6.6615191543650171E-2</v>
      </c>
      <c r="E50" s="19">
        <f t="shared" si="1"/>
        <v>6.6615191543650171E-2</v>
      </c>
      <c r="F50" s="19">
        <f t="shared" si="1"/>
        <v>4.841928386453703</v>
      </c>
      <c r="G50" s="19">
        <f t="shared" si="1"/>
        <v>-4.8419283864537022</v>
      </c>
      <c r="H50" s="19">
        <f t="shared" si="1"/>
        <v>5.8949508912429396</v>
      </c>
      <c r="I50" s="19">
        <f t="shared" si="1"/>
        <v>-3.8429919383998543</v>
      </c>
      <c r="J50" s="19">
        <f t="shared" si="1"/>
        <v>-2.0519589528430844</v>
      </c>
      <c r="K50" s="19">
        <f t="shared" si="1"/>
        <v>1.866285983340068</v>
      </c>
      <c r="L50" s="19">
        <f t="shared" si="1"/>
        <v>0.13371401665993202</v>
      </c>
      <c r="M50" s="19">
        <f t="shared" si="1"/>
        <v>-2</v>
      </c>
    </row>
    <row r="54" spans="2:13" x14ac:dyDescent="0.3">
      <c r="B54" t="s">
        <v>75</v>
      </c>
    </row>
    <row r="55" spans="2:13" x14ac:dyDescent="0.3">
      <c r="B55" s="15" t="s">
        <v>42</v>
      </c>
      <c r="C55" s="17" t="s">
        <v>46</v>
      </c>
      <c r="D55" s="17" t="s">
        <v>47</v>
      </c>
      <c r="E55" s="17" t="s">
        <v>48</v>
      </c>
      <c r="F55" s="21" t="s">
        <v>49</v>
      </c>
      <c r="G55" s="21"/>
      <c r="H55" s="21" t="s">
        <v>1</v>
      </c>
      <c r="I55" s="21"/>
      <c r="J55" s="21"/>
      <c r="K55" s="17" t="s">
        <v>50</v>
      </c>
      <c r="L55" s="17"/>
      <c r="M55" s="17"/>
    </row>
    <row r="56" spans="2:13" x14ac:dyDescent="0.3">
      <c r="B56" s="15" t="s">
        <v>43</v>
      </c>
      <c r="C56" s="17" t="s">
        <v>51</v>
      </c>
      <c r="D56" s="17" t="s">
        <v>52</v>
      </c>
      <c r="E56" s="17" t="s">
        <v>53</v>
      </c>
      <c r="F56" s="17" t="s">
        <v>54</v>
      </c>
      <c r="G56" s="17" t="s">
        <v>55</v>
      </c>
      <c r="H56" s="17" t="s">
        <v>56</v>
      </c>
      <c r="I56" s="17" t="s">
        <v>57</v>
      </c>
      <c r="J56" s="17" t="s">
        <v>58</v>
      </c>
      <c r="K56" s="17" t="s">
        <v>59</v>
      </c>
      <c r="L56" s="17" t="s">
        <v>60</v>
      </c>
      <c r="M56" s="17" t="s">
        <v>61</v>
      </c>
    </row>
    <row r="57" spans="2:13" x14ac:dyDescent="0.3">
      <c r="B57" s="15" t="s">
        <v>44</v>
      </c>
      <c r="C57" s="1">
        <f>C39</f>
        <v>0</v>
      </c>
      <c r="D57" s="1">
        <f>$C$23</f>
        <v>1</v>
      </c>
      <c r="E57" s="1">
        <f>C47</f>
        <v>0</v>
      </c>
      <c r="F57" s="5">
        <f>$F$20</f>
        <v>0.75</v>
      </c>
      <c r="G57" s="5">
        <f>$F$19</f>
        <v>0.25</v>
      </c>
      <c r="H57" s="5">
        <f>$I$19</f>
        <v>0.21052631578947367</v>
      </c>
      <c r="I57" s="5">
        <f>$I$20</f>
        <v>0.31578947368421056</v>
      </c>
      <c r="J57" s="5">
        <f>$I$21</f>
        <v>0.47368421052631582</v>
      </c>
      <c r="K57" s="5">
        <f>$L$19</f>
        <v>0.27272727272727276</v>
      </c>
      <c r="L57" s="5">
        <f>$L$20</f>
        <v>0.72727272727272729</v>
      </c>
      <c r="M57" s="5">
        <f>$L$21</f>
        <v>0</v>
      </c>
    </row>
    <row r="58" spans="2:13" x14ac:dyDescent="0.3">
      <c r="B58" s="15" t="s">
        <v>45</v>
      </c>
      <c r="C58" s="1">
        <v>-10</v>
      </c>
      <c r="D58" s="1">
        <v>0</v>
      </c>
      <c r="E58" s="1">
        <v>-17.78</v>
      </c>
      <c r="F58" s="1">
        <v>-10</v>
      </c>
      <c r="G58" s="1">
        <v>0</v>
      </c>
      <c r="H58" s="1">
        <v>0</v>
      </c>
      <c r="I58" s="1">
        <v>0</v>
      </c>
      <c r="J58" s="1">
        <v>-5</v>
      </c>
      <c r="K58" s="1">
        <v>0</v>
      </c>
      <c r="L58" s="1">
        <v>-17.78</v>
      </c>
      <c r="M58" s="1">
        <v>0</v>
      </c>
    </row>
    <row r="59" spans="2:13" x14ac:dyDescent="0.3">
      <c r="B59" s="16" t="s">
        <v>62</v>
      </c>
      <c r="C59" s="11">
        <f>(C58*$C$37)*-1</f>
        <v>0</v>
      </c>
      <c r="D59" s="11">
        <v>0</v>
      </c>
      <c r="E59" s="11">
        <f>(D58+E58)*$E$37*-1</f>
        <v>0</v>
      </c>
      <c r="F59" s="11">
        <f>(F58+G58)*$F$37*-1</f>
        <v>7.5</v>
      </c>
      <c r="G59" s="11">
        <f>(F58+G58)*$G$37*-1</f>
        <v>2.5</v>
      </c>
      <c r="H59" s="11">
        <f>(H58+I58+J58)*$H$37*-1</f>
        <v>1.0526315789473684</v>
      </c>
      <c r="I59" s="11">
        <f>(H58+I58+J58)*$I$37*-1</f>
        <v>1.5789473684210529</v>
      </c>
      <c r="J59" s="11">
        <f>(I58+J58+H58)*$J$37*-1</f>
        <v>2.3684210526315792</v>
      </c>
      <c r="K59" s="11">
        <f>(K58+L58+M58)*$K$37*-1</f>
        <v>4.8490909090909105</v>
      </c>
      <c r="L59" s="11">
        <f>(K58+L58+M58)*$L$37*-1</f>
        <v>12.930909090909092</v>
      </c>
      <c r="M59" s="11">
        <f>(M58+L58+K58)*$M$37*-1</f>
        <v>0</v>
      </c>
    </row>
    <row r="60" spans="2:13" x14ac:dyDescent="0.3">
      <c r="B60" s="16" t="s">
        <v>63</v>
      </c>
      <c r="C60" s="11">
        <f>IF($C$37=0,F59/2,0)</f>
        <v>3.75</v>
      </c>
      <c r="D60" s="11">
        <f>IF($D$37=0,J59/2,0)</f>
        <v>0</v>
      </c>
      <c r="E60" s="11">
        <f>IF($E$37=0,L59/2,0)</f>
        <v>6.4654545454545458</v>
      </c>
      <c r="F60" s="11">
        <f>E59/2</f>
        <v>0</v>
      </c>
      <c r="G60" s="11">
        <f>H59/2</f>
        <v>0.52631578947368418</v>
      </c>
      <c r="H60" s="11">
        <f>G59/2</f>
        <v>1.25</v>
      </c>
      <c r="I60" s="11">
        <f>K59/2</f>
        <v>2.4245454545454552</v>
      </c>
      <c r="J60" s="11">
        <v>0</v>
      </c>
      <c r="K60" s="11">
        <f>I59/2</f>
        <v>0.78947368421052644</v>
      </c>
      <c r="L60" s="11">
        <v>0</v>
      </c>
      <c r="M60" s="11">
        <v>0</v>
      </c>
    </row>
    <row r="61" spans="2:13" x14ac:dyDescent="0.3">
      <c r="B61" s="16" t="s">
        <v>64</v>
      </c>
      <c r="C61" s="11">
        <f>(C60*$C$37)*-1</f>
        <v>0</v>
      </c>
      <c r="D61" s="11">
        <v>0</v>
      </c>
      <c r="E61" s="11">
        <f>(D60+E60)*$E$37*-1</f>
        <v>0</v>
      </c>
      <c r="F61" s="11">
        <f>(F60+G60)*$F$37*-1</f>
        <v>-0.39473684210526316</v>
      </c>
      <c r="G61" s="11">
        <f>(F60+G60)*$G$37*-1</f>
        <v>-0.13157894736842105</v>
      </c>
      <c r="H61" s="11">
        <f>(H60+I60+J60)*$H$37*-1</f>
        <v>-0.7735885167464116</v>
      </c>
      <c r="I61" s="11">
        <f>(H60+I60+J60)*$I$37*-1</f>
        <v>-1.1603827751196176</v>
      </c>
      <c r="J61" s="11">
        <f>(I60+J60+H60)*$J$37*-1</f>
        <v>-1.7405741626794262</v>
      </c>
      <c r="K61" s="11">
        <f>(K60+L60+M60)*$K$37*-1</f>
        <v>-0.21531100478468906</v>
      </c>
      <c r="L61" s="11">
        <f>(K60+L60+M60)*$L$37*-1</f>
        <v>-0.57416267942583743</v>
      </c>
      <c r="M61" s="11">
        <f>(M60+L60+K60)*$M$37*-1</f>
        <v>0</v>
      </c>
    </row>
    <row r="62" spans="2:13" x14ac:dyDescent="0.3">
      <c r="B62" s="16" t="s">
        <v>65</v>
      </c>
      <c r="C62" s="11">
        <f>IF($C$37=0,F61/2,0)</f>
        <v>-0.19736842105263158</v>
      </c>
      <c r="D62" s="11">
        <f>IF($D$37=0,J61/2,0)</f>
        <v>0</v>
      </c>
      <c r="E62" s="11">
        <f>IF($E$37=0,L61/2,0)</f>
        <v>-0.28708133971291872</v>
      </c>
      <c r="F62" s="11">
        <f>E61/2</f>
        <v>0</v>
      </c>
      <c r="G62" s="11">
        <f>H61/2</f>
        <v>-0.3867942583732058</v>
      </c>
      <c r="H62" s="11">
        <f>G61/2</f>
        <v>-6.5789473684210523E-2</v>
      </c>
      <c r="I62" s="11">
        <f>K61/2</f>
        <v>-0.10765550239234453</v>
      </c>
      <c r="J62" s="11">
        <v>0</v>
      </c>
      <c r="K62" s="11">
        <f>I61/2</f>
        <v>-0.58019138755980881</v>
      </c>
      <c r="L62" s="11">
        <v>0</v>
      </c>
      <c r="M62" s="11">
        <v>0</v>
      </c>
    </row>
    <row r="63" spans="2:13" x14ac:dyDescent="0.3">
      <c r="B63" s="16" t="s">
        <v>66</v>
      </c>
      <c r="C63" s="11">
        <f>(C62*$C$37)*-1</f>
        <v>0</v>
      </c>
      <c r="D63" s="11">
        <v>0</v>
      </c>
      <c r="E63" s="11">
        <f>(D62+E62)*$E$37*-1</f>
        <v>0</v>
      </c>
      <c r="F63" s="11">
        <f>(F62+G62)*$F$37*-1</f>
        <v>0.29009569377990435</v>
      </c>
      <c r="G63" s="11">
        <f>(F62+G62)*$G$37*-1</f>
        <v>9.669856459330145E-2</v>
      </c>
      <c r="H63" s="11">
        <f>(H62+I62+J62)*$H$37*-1</f>
        <v>3.651473180559054E-2</v>
      </c>
      <c r="I63" s="11">
        <f>(H62+I62+J62)*$I$37*-1</f>
        <v>5.4772097708385821E-2</v>
      </c>
      <c r="J63" s="11">
        <f>(I62+J62+H62)*$J$37*-1</f>
        <v>8.2158146562578721E-2</v>
      </c>
      <c r="K63" s="11">
        <f>(K62+L62+M62)*$K$37*-1</f>
        <v>0.15823401478903878</v>
      </c>
      <c r="L63" s="11">
        <f>(K62+L62+M62)*$L$37*-1</f>
        <v>0.42195737277077006</v>
      </c>
      <c r="M63" s="11">
        <f>(M62+L62+K62)*$M$37*-1</f>
        <v>0</v>
      </c>
    </row>
    <row r="64" spans="2:13" x14ac:dyDescent="0.3">
      <c r="B64" s="16" t="s">
        <v>67</v>
      </c>
      <c r="C64" s="11">
        <f>IF($C$37=0,F63/2,0)</f>
        <v>0.14504784688995218</v>
      </c>
      <c r="D64" s="11">
        <f>IF($D$37=0,J63/2,0)</f>
        <v>0</v>
      </c>
      <c r="E64" s="11">
        <f>IF($E$37=0,L63/2,0)</f>
        <v>0.21097868638538503</v>
      </c>
      <c r="F64" s="11">
        <f>E63/2</f>
        <v>0</v>
      </c>
      <c r="G64" s="11">
        <f>H63/2</f>
        <v>1.825736590279527E-2</v>
      </c>
      <c r="H64" s="11">
        <f>G63/2</f>
        <v>4.8349282296650725E-2</v>
      </c>
      <c r="I64" s="11">
        <f>K63/2</f>
        <v>7.9117007394519392E-2</v>
      </c>
      <c r="J64" s="11">
        <v>0</v>
      </c>
      <c r="K64" s="11">
        <f>I63/2</f>
        <v>2.738604885419291E-2</v>
      </c>
      <c r="L64" s="11">
        <v>0</v>
      </c>
      <c r="M64" s="11">
        <v>0</v>
      </c>
    </row>
    <row r="65" spans="2:13" x14ac:dyDescent="0.3">
      <c r="B65" s="16" t="s">
        <v>68</v>
      </c>
      <c r="C65" s="11">
        <f>(C64*$C$37)*-1</f>
        <v>0</v>
      </c>
      <c r="D65" s="11">
        <v>0</v>
      </c>
      <c r="E65" s="11">
        <f>(D64+E64)*$E$37*-1</f>
        <v>0</v>
      </c>
      <c r="F65" s="11">
        <f>(F64+G64)*$F$37*-1</f>
        <v>-1.3693024427096454E-2</v>
      </c>
      <c r="G65" s="11">
        <f>(F64+G64)*$G$37*-1</f>
        <v>-4.5643414756988175E-3</v>
      </c>
      <c r="H65" s="11">
        <f>(H64+I64+J64)*$H$37*-1</f>
        <v>-2.6835008356035816E-2</v>
      </c>
      <c r="I65" s="11">
        <f>(H64+I64+J64)*$I$37*-1</f>
        <v>-4.0252512534053729E-2</v>
      </c>
      <c r="J65" s="11">
        <f>(I64+J64+H64)*$J$37*-1</f>
        <v>-6.037876880108059E-2</v>
      </c>
      <c r="K65" s="11">
        <f>(K64+L64+M64)*$K$37*-1</f>
        <v>-7.468922414779886E-3</v>
      </c>
      <c r="L65" s="11">
        <f>(K64+L64+M64)*$L$37*-1</f>
        <v>-1.9917126439413027E-2</v>
      </c>
      <c r="M65" s="11">
        <f>(M64+L64+K64)*$M$37*-1</f>
        <v>0</v>
      </c>
    </row>
    <row r="66" spans="2:13" x14ac:dyDescent="0.3">
      <c r="B66" s="16" t="s">
        <v>69</v>
      </c>
      <c r="C66" s="11">
        <f>IF($C$37=0,F65/2,0)</f>
        <v>-6.8465122135482268E-3</v>
      </c>
      <c r="D66" s="11">
        <f>IF($D$37=0,J65/2,0)</f>
        <v>0</v>
      </c>
      <c r="E66" s="11">
        <f>IF($E$37=0,L65/2,0)</f>
        <v>-9.9585632197065135E-3</v>
      </c>
      <c r="F66" s="11">
        <f>E65/2</f>
        <v>0</v>
      </c>
      <c r="G66" s="11">
        <f>H65/2</f>
        <v>-1.3417504178017908E-2</v>
      </c>
      <c r="H66" s="11">
        <f>G65/2</f>
        <v>-2.2821707378494088E-3</v>
      </c>
      <c r="I66" s="11">
        <f>K65/2</f>
        <v>-3.734461207389943E-3</v>
      </c>
      <c r="J66" s="11">
        <v>0</v>
      </c>
      <c r="K66" s="11">
        <f>I65/2</f>
        <v>-2.0126256267026865E-2</v>
      </c>
      <c r="L66" s="11">
        <v>0</v>
      </c>
      <c r="M66" s="11">
        <v>0</v>
      </c>
    </row>
    <row r="67" spans="2:13" x14ac:dyDescent="0.3">
      <c r="B67" s="16" t="s">
        <v>70</v>
      </c>
      <c r="C67" s="11">
        <f>(C66*$C$37)*-1</f>
        <v>0</v>
      </c>
      <c r="D67" s="11">
        <v>0</v>
      </c>
      <c r="E67" s="11">
        <f>(D66+E66)*$E$37*-1</f>
        <v>0</v>
      </c>
      <c r="F67" s="11">
        <f>(F66+G66)*$F$37*-1</f>
        <v>1.0063128133513431E-2</v>
      </c>
      <c r="G67" s="11">
        <f>(F66+G66)*$G$37*-1</f>
        <v>3.354376044504477E-3</v>
      </c>
      <c r="H67" s="11">
        <f>(H66+I66+J66)*$H$37*-1</f>
        <v>1.266659356892495E-3</v>
      </c>
      <c r="I67" s="11">
        <f>(H66+I66+J66)*$I$37*-1</f>
        <v>1.8999890353387429E-3</v>
      </c>
      <c r="J67" s="11">
        <f>(I66+J66+H66)*$J$37*-1</f>
        <v>2.8499835530081141E-3</v>
      </c>
      <c r="K67" s="11">
        <f>(K66+L66+M66)*$K$37*-1</f>
        <v>5.4889789819164182E-3</v>
      </c>
      <c r="L67" s="11">
        <f>(K66+L66+M66)*$L$37*-1</f>
        <v>1.4637277285110448E-2</v>
      </c>
      <c r="M67" s="11">
        <f>(M66+L66+K66)*$M$37*-1</f>
        <v>0</v>
      </c>
    </row>
    <row r="68" spans="2:13" x14ac:dyDescent="0.3">
      <c r="B68" s="16" t="s">
        <v>71</v>
      </c>
      <c r="C68" s="11">
        <f>IF($C$37=0,F67/2,0)</f>
        <v>5.0315640667567153E-3</v>
      </c>
      <c r="D68" s="11">
        <f>IF($D$37=0,J67/2,0)</f>
        <v>0</v>
      </c>
      <c r="E68" s="11">
        <f>IF($E$37=0,L67/2,0)</f>
        <v>7.318638642555224E-3</v>
      </c>
      <c r="F68" s="11">
        <f>E67/2</f>
        <v>0</v>
      </c>
      <c r="G68" s="11">
        <f>H67/2</f>
        <v>6.333296784462475E-4</v>
      </c>
      <c r="H68" s="11">
        <f>G67/2</f>
        <v>1.6771880222522385E-3</v>
      </c>
      <c r="I68" s="11">
        <f>K67/2</f>
        <v>2.7444894909582091E-3</v>
      </c>
      <c r="J68" s="11">
        <v>0</v>
      </c>
      <c r="K68" s="11">
        <f>I67/2</f>
        <v>9.4999451766937147E-4</v>
      </c>
      <c r="L68" s="11">
        <v>0</v>
      </c>
      <c r="M68" s="11">
        <v>0</v>
      </c>
    </row>
    <row r="69" spans="2:13" x14ac:dyDescent="0.3">
      <c r="B69" s="16" t="s">
        <v>72</v>
      </c>
      <c r="C69" s="11">
        <f>(C68*$C$37)*-1</f>
        <v>0</v>
      </c>
      <c r="D69" s="11">
        <v>0</v>
      </c>
      <c r="E69" s="11">
        <f>(D68+E68)*$E$37*-1</f>
        <v>0</v>
      </c>
      <c r="F69" s="11">
        <f>(F68+G68)*$F$37*-1</f>
        <v>-4.7499725883468562E-4</v>
      </c>
      <c r="G69" s="11">
        <f>(F68+G68)*$G$37*-1</f>
        <v>-1.5833241961156187E-4</v>
      </c>
      <c r="H69" s="11">
        <f>(H68+I68+J68)*$H$37*-1</f>
        <v>-9.3087947646535742E-4</v>
      </c>
      <c r="I69" s="11">
        <f>(H68+I68+J68)*$I$37*-1</f>
        <v>-1.3963192146980363E-3</v>
      </c>
      <c r="J69" s="11">
        <f>(I68+J68+H68)*$J$37*-1</f>
        <v>-2.0944788220470544E-3</v>
      </c>
      <c r="K69" s="11">
        <f>(K68+L68+M68)*$K$37*-1</f>
        <v>-2.5908941390982861E-4</v>
      </c>
      <c r="L69" s="11">
        <f>(K68+L68+M68)*$L$37*-1</f>
        <v>-6.9090510375954285E-4</v>
      </c>
      <c r="M69" s="11">
        <f>(M68+L68+K68)*$M$37*-1</f>
        <v>0</v>
      </c>
    </row>
    <row r="70" spans="2:13" x14ac:dyDescent="0.3">
      <c r="B70" s="18" t="s">
        <v>73</v>
      </c>
      <c r="C70" s="19">
        <f>SUM(C58:C69)</f>
        <v>-6.3041355223094717</v>
      </c>
      <c r="D70" s="19">
        <f t="shared" ref="D70" si="2">SUM(D58:D69)</f>
        <v>0</v>
      </c>
      <c r="E70" s="19">
        <f t="shared" ref="E70" si="3">SUM(E58:E69)</f>
        <v>-11.39328803245014</v>
      </c>
      <c r="F70" s="19">
        <f t="shared" ref="F70" si="4">SUM(F58:F69)</f>
        <v>-2.6087460418777768</v>
      </c>
      <c r="G70" s="19">
        <f t="shared" ref="G70" si="5">SUM(G58:G69)</f>
        <v>2.6087460418777764</v>
      </c>
      <c r="H70" s="19">
        <f t="shared" ref="H70" si="6">SUM(H58:H69)</f>
        <v>1.5210133914277812</v>
      </c>
      <c r="I70" s="19">
        <f t="shared" ref="I70" si="7">SUM(I58:I69)</f>
        <v>2.8286048361276066</v>
      </c>
      <c r="J70" s="19">
        <f t="shared" ref="J70" si="8">SUM(J58:J69)</f>
        <v>-4.3496182275553883</v>
      </c>
      <c r="K70" s="19">
        <f t="shared" ref="K70" si="9">SUM(K58:K69)</f>
        <v>5.0072669700040411</v>
      </c>
      <c r="L70" s="19">
        <f t="shared" ref="L70" si="10">SUM(L58:L69)</f>
        <v>-5.0072669700040393</v>
      </c>
      <c r="M70" s="19">
        <f t="shared" ref="M70" si="11">SUM(M58:M69)</f>
        <v>0</v>
      </c>
    </row>
    <row r="73" spans="2:13" x14ac:dyDescent="0.3">
      <c r="F73" t="s">
        <v>78</v>
      </c>
      <c r="G73">
        <v>1.2946636</v>
      </c>
    </row>
    <row r="75" spans="2:13" x14ac:dyDescent="0.3">
      <c r="B75" s="15" t="s">
        <v>42</v>
      </c>
      <c r="C75" s="17" t="s">
        <v>46</v>
      </c>
      <c r="D75" s="17" t="s">
        <v>47</v>
      </c>
      <c r="E75" s="17" t="s">
        <v>48</v>
      </c>
      <c r="F75" s="21" t="s">
        <v>49</v>
      </c>
      <c r="G75" s="21"/>
      <c r="H75" s="21" t="s">
        <v>1</v>
      </c>
      <c r="I75" s="21"/>
      <c r="J75" s="21"/>
      <c r="K75" s="17" t="s">
        <v>50</v>
      </c>
      <c r="L75" s="17"/>
      <c r="M75" s="17"/>
    </row>
    <row r="76" spans="2:13" x14ac:dyDescent="0.3">
      <c r="B76" s="15" t="s">
        <v>43</v>
      </c>
      <c r="C76" s="17" t="s">
        <v>51</v>
      </c>
      <c r="D76" s="17" t="s">
        <v>52</v>
      </c>
      <c r="E76" s="17" t="s">
        <v>53</v>
      </c>
      <c r="F76" s="17" t="s">
        <v>54</v>
      </c>
      <c r="G76" s="17" t="s">
        <v>55</v>
      </c>
      <c r="H76" s="17" t="s">
        <v>56</v>
      </c>
      <c r="I76" s="17" t="s">
        <v>57</v>
      </c>
      <c r="J76" s="17" t="s">
        <v>58</v>
      </c>
      <c r="K76" s="17" t="s">
        <v>59</v>
      </c>
      <c r="L76" s="17" t="s">
        <v>60</v>
      </c>
      <c r="M76" s="17" t="s">
        <v>61</v>
      </c>
    </row>
    <row r="77" spans="2:13" x14ac:dyDescent="0.3">
      <c r="B77" s="15" t="s">
        <v>76</v>
      </c>
      <c r="C77" s="13">
        <f>C50</f>
        <v>2.4207979441862593</v>
      </c>
      <c r="D77" s="13">
        <v>0</v>
      </c>
      <c r="E77" s="13">
        <f t="shared" ref="E77:M77" si="12">E50</f>
        <v>6.6615191543650171E-2</v>
      </c>
      <c r="F77" s="13">
        <f t="shared" si="12"/>
        <v>4.841928386453703</v>
      </c>
      <c r="G77" s="13">
        <f t="shared" si="12"/>
        <v>-4.8419283864537022</v>
      </c>
      <c r="H77" s="13">
        <f t="shared" si="12"/>
        <v>5.8949508912429396</v>
      </c>
      <c r="I77" s="13">
        <f t="shared" si="12"/>
        <v>-3.8429919383998543</v>
      </c>
      <c r="J77" s="13">
        <f t="shared" si="12"/>
        <v>-2.0519589528430844</v>
      </c>
      <c r="K77" s="13">
        <f t="shared" si="12"/>
        <v>1.866285983340068</v>
      </c>
      <c r="L77" s="13">
        <f t="shared" si="12"/>
        <v>0.13371401665993202</v>
      </c>
      <c r="M77" s="13">
        <f t="shared" si="12"/>
        <v>-2</v>
      </c>
    </row>
    <row r="78" spans="2:13" x14ac:dyDescent="0.3">
      <c r="B78" s="15" t="s">
        <v>77</v>
      </c>
      <c r="C78" s="13">
        <f>C70*$G$73</f>
        <v>-8.1617347902010611</v>
      </c>
      <c r="D78" s="13">
        <f t="shared" ref="D78:M78" si="13">D70*$G$73</f>
        <v>0</v>
      </c>
      <c r="E78" s="13">
        <f>E70*$G$73</f>
        <v>-14.750475299928816</v>
      </c>
      <c r="F78" s="13">
        <f t="shared" si="13"/>
        <v>-3.3774485420632332</v>
      </c>
      <c r="G78" s="13">
        <f t="shared" si="13"/>
        <v>3.3774485420632328</v>
      </c>
      <c r="H78" s="13">
        <f t="shared" si="13"/>
        <v>1.9692006729941005</v>
      </c>
      <c r="I78" s="13">
        <f t="shared" si="13"/>
        <v>3.6620917201183771</v>
      </c>
      <c r="J78" s="13">
        <f t="shared" si="13"/>
        <v>-5.6312923931124788</v>
      </c>
      <c r="K78" s="13">
        <f t="shared" si="13"/>
        <v>6.4827262815465243</v>
      </c>
      <c r="L78" s="13">
        <f t="shared" si="13"/>
        <v>-6.4827262815465216</v>
      </c>
      <c r="M78" s="13">
        <f t="shared" si="13"/>
        <v>0</v>
      </c>
    </row>
    <row r="79" spans="2:13" x14ac:dyDescent="0.3">
      <c r="B79" s="18" t="s">
        <v>79</v>
      </c>
      <c r="C79" s="20">
        <f>SUM(C77:C78)</f>
        <v>-5.7409368460148018</v>
      </c>
      <c r="D79" s="20">
        <f t="shared" ref="D79:M79" si="14">SUM(D77:D78)</f>
        <v>0</v>
      </c>
      <c r="E79" s="20">
        <f t="shared" si="14"/>
        <v>-14.683860108385165</v>
      </c>
      <c r="F79" s="20">
        <f t="shared" si="14"/>
        <v>1.4644798443904699</v>
      </c>
      <c r="G79" s="20">
        <f t="shared" si="14"/>
        <v>-1.4644798443904694</v>
      </c>
      <c r="H79" s="20">
        <f t="shared" si="14"/>
        <v>7.8641515642370399</v>
      </c>
      <c r="I79" s="20">
        <f t="shared" si="14"/>
        <v>-0.18090021828147718</v>
      </c>
      <c r="J79" s="20">
        <f t="shared" si="14"/>
        <v>-7.6832513459555631</v>
      </c>
      <c r="K79" s="20">
        <f t="shared" si="14"/>
        <v>8.3490122648865928</v>
      </c>
      <c r="L79" s="20">
        <f t="shared" si="14"/>
        <v>-6.3490122648865892</v>
      </c>
      <c r="M79" s="20">
        <f t="shared" si="14"/>
        <v>-2</v>
      </c>
    </row>
  </sheetData>
  <mergeCells count="12">
    <mergeCell ref="B26:C26"/>
    <mergeCell ref="B18:C18"/>
    <mergeCell ref="E18:F18"/>
    <mergeCell ref="H18:I18"/>
    <mergeCell ref="K18:L18"/>
    <mergeCell ref="B22:C22"/>
    <mergeCell ref="H35:J35"/>
    <mergeCell ref="F35:G35"/>
    <mergeCell ref="F55:G55"/>
    <mergeCell ref="H55:J55"/>
    <mergeCell ref="F75:G75"/>
    <mergeCell ref="H75:J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Piisabajj</dc:creator>
  <cp:lastModifiedBy>Marlon Ivan Carreto Rivera</cp:lastModifiedBy>
  <cp:lastPrinted>2024-04-29T20:16:13Z</cp:lastPrinted>
  <dcterms:created xsi:type="dcterms:W3CDTF">2024-04-28T21:43:59Z</dcterms:created>
  <dcterms:modified xsi:type="dcterms:W3CDTF">2024-04-29T20:29:37Z</dcterms:modified>
</cp:coreProperties>
</file>