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/>
  <calcPr/>
  <extLst>
    <ext uri="GoogleSheetsCustomDataVersion2">
      <go:sheetsCustomData xmlns:go="http://customooxmlschemas.google.com/" r:id="rId5" roundtripDataChecksum="o8vQzt2AgOioHfcMfL4DTJS7u+0gEYnhaCjyPv6ks7s="/>
    </ext>
  </extLst>
</workbook>
</file>

<file path=xl/sharedStrings.xml><?xml version="1.0" encoding="utf-8"?>
<sst xmlns="http://schemas.openxmlformats.org/spreadsheetml/2006/main" count="44" uniqueCount="33">
  <si>
    <t xml:space="preserve">202030718 Cesar Alexander Coti Vasquez </t>
  </si>
  <si>
    <t>F Ç</t>
  </si>
  <si>
    <t>FY</t>
  </si>
  <si>
    <t>ø</t>
  </si>
  <si>
    <t xml:space="preserve">6 calculo de refuerzo </t>
  </si>
  <si>
    <t>a) peralte</t>
  </si>
  <si>
    <t>t=</t>
  </si>
  <si>
    <t>recubrimiento =</t>
  </si>
  <si>
    <t>CM</t>
  </si>
  <si>
    <t>D=</t>
  </si>
  <si>
    <t>b) acero  minimo</t>
  </si>
  <si>
    <t>Asmin =</t>
  </si>
  <si>
    <t xml:space="preserve">c) separacion maxima </t>
  </si>
  <si>
    <t>s max=</t>
  </si>
  <si>
    <t>s max =</t>
  </si>
  <si>
    <t xml:space="preserve">Losa </t>
  </si>
  <si>
    <t xml:space="preserve">signo </t>
  </si>
  <si>
    <t>M (kg-m)</t>
  </si>
  <si>
    <t>As(cm2)</t>
  </si>
  <si>
    <t>Asmin (cm2)</t>
  </si>
  <si>
    <t>As colocar (cm2)</t>
  </si>
  <si>
    <t>S  (cm)</t>
  </si>
  <si>
    <t>Smax (cm)</t>
  </si>
  <si>
    <t xml:space="preserve">Scolocar (m) </t>
  </si>
  <si>
    <t>Armado</t>
  </si>
  <si>
    <t>Armado de campo</t>
  </si>
  <si>
    <t>-</t>
  </si>
  <si>
    <t>+</t>
  </si>
  <si>
    <t>2y3</t>
  </si>
  <si>
    <t>1 y2</t>
  </si>
  <si>
    <t xml:space="preserve">separacion </t>
  </si>
  <si>
    <t>proponiendo usar varilla No</t>
  </si>
  <si>
    <t>s=?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</si>
</sst>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&quot; cm&quot;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lgerian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49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/>
    </xf>
    <xf borderId="8" fillId="0" fontId="3" numFmtId="0" xfId="0" applyBorder="1" applyFont="1"/>
    <xf borderId="9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419100</xdr:colOff>
      <xdr:row>0</xdr:row>
      <xdr:rowOff>0</xdr:rowOff>
    </xdr:from>
    <xdr:ext cx="962025" cy="619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561975</xdr:colOff>
      <xdr:row>15</xdr:row>
      <xdr:rowOff>114300</xdr:rowOff>
    </xdr:from>
    <xdr:ext cx="2676525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8.14"/>
    <col customWidth="1" min="4" max="4" width="12.71"/>
    <col customWidth="1" min="5" max="5" width="11.57"/>
    <col customWidth="1" min="6" max="6" width="14.43"/>
    <col customWidth="1" min="7" max="7" width="11.0"/>
    <col customWidth="1" min="8" max="8" width="11.57"/>
    <col customWidth="1" min="9" max="9" width="13.43"/>
    <col customWidth="1" min="10" max="10" width="15.71"/>
    <col customWidth="1" min="11" max="11" width="17.0"/>
    <col customWidth="1" min="12" max="26" width="10.71"/>
  </cols>
  <sheetData>
    <row r="1" ht="14.25" customHeight="1">
      <c r="A1" s="1" t="s">
        <v>0</v>
      </c>
      <c r="B1" s="1"/>
      <c r="C1" s="1"/>
      <c r="D1" s="2" t="s">
        <v>1</v>
      </c>
      <c r="E1" s="3">
        <v>281.0</v>
      </c>
      <c r="F1" s="3" t="s">
        <v>2</v>
      </c>
      <c r="G1" s="3">
        <v>2810.0</v>
      </c>
      <c r="H1" s="4" t="s">
        <v>3</v>
      </c>
      <c r="I1" s="3">
        <v>0.9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 t="s">
        <v>4</v>
      </c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5</v>
      </c>
      <c r="B4" s="7" t="s">
        <v>6</v>
      </c>
      <c r="C4" s="3">
        <v>10.0</v>
      </c>
      <c r="D4" s="7" t="s">
        <v>7</v>
      </c>
      <c r="E4" s="3">
        <v>2.5</v>
      </c>
      <c r="F4" s="1" t="s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 t="s">
        <v>9</v>
      </c>
      <c r="B6" s="7">
        <f>C4-E4-0.95/2</f>
        <v>7.025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7" t="s">
        <v>11</v>
      </c>
      <c r="B10" s="7">
        <f>0.0018*C4*100</f>
        <v>1.8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7" t="s">
        <v>13</v>
      </c>
      <c r="B14" s="8">
        <f>3*C4</f>
        <v>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7" t="s">
        <v>13</v>
      </c>
      <c r="E15" s="8">
        <f>MIN(B14,B16)</f>
        <v>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7" t="s">
        <v>14</v>
      </c>
      <c r="B16" s="8">
        <f>45</f>
        <v>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7" t="s">
        <v>15</v>
      </c>
      <c r="B20" s="7" t="s">
        <v>16</v>
      </c>
      <c r="C20" s="7" t="s">
        <v>17</v>
      </c>
      <c r="D20" s="7" t="s">
        <v>18</v>
      </c>
      <c r="E20" s="7" t="s">
        <v>19</v>
      </c>
      <c r="F20" s="7" t="s">
        <v>20</v>
      </c>
      <c r="G20" s="7" t="s">
        <v>21</v>
      </c>
      <c r="H20" s="7" t="s">
        <v>22</v>
      </c>
      <c r="I20" s="7" t="s">
        <v>23</v>
      </c>
      <c r="J20" s="7" t="s">
        <v>24</v>
      </c>
      <c r="K20" s="7" t="s">
        <v>25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3">
        <v>1.0</v>
      </c>
      <c r="B21" s="2" t="s">
        <v>26</v>
      </c>
      <c r="C21" s="3">
        <v>1125.2</v>
      </c>
      <c r="D21" s="9">
        <f t="shared" ref="D21:D32" si="1">((0.85*$E$1*100)/$G$1)*($B$6-SQRT($B$6*$B$6-((C21*100)/(0.425*$I$1*100*$E$1))))</f>
        <v>6.710420251</v>
      </c>
      <c r="E21" s="10">
        <f>B10</f>
        <v>1.8</v>
      </c>
      <c r="F21" s="9">
        <f t="shared" ref="F21:F32" si="2">MAX(D21,$E$21)</f>
        <v>6.710420251</v>
      </c>
      <c r="G21" s="9">
        <f t="shared" ref="G21:G32" si="3">($D$35*$E$35)/F21</f>
        <v>14.194342</v>
      </c>
      <c r="H21" s="11">
        <f>E15</f>
        <v>30</v>
      </c>
      <c r="I21" s="9">
        <f t="shared" ref="I21:I32" si="4">MIN(G21,$H$21)</f>
        <v>14.194342</v>
      </c>
      <c r="J21" s="7" t="str">
        <f t="shared" ref="J21:J32" si="5">CONCATENATE("#",$C$36,"  @ ",ROUND((I21/100),2)," m" )</f>
        <v>#3  @ 0,14 m</v>
      </c>
      <c r="K21" s="7" t="str">
        <f>CONCATENATE("#",$C$36,"  @ ",ROUND(((MIN(I21:I32))/100),2)," m" )</f>
        <v>#3  @ 0,12 m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3">
        <v>1.0</v>
      </c>
      <c r="B22" s="2" t="s">
        <v>27</v>
      </c>
      <c r="C22" s="3">
        <v>878.47</v>
      </c>
      <c r="D22" s="9">
        <f t="shared" si="1"/>
        <v>5.168270529</v>
      </c>
      <c r="E22" s="12"/>
      <c r="F22" s="9">
        <f t="shared" si="2"/>
        <v>5.168270529</v>
      </c>
      <c r="G22" s="9">
        <f t="shared" si="3"/>
        <v>18.42976281</v>
      </c>
      <c r="H22" s="12"/>
      <c r="I22" s="9">
        <f t="shared" si="4"/>
        <v>18.42976281</v>
      </c>
      <c r="J22" s="7" t="str">
        <f t="shared" si="5"/>
        <v>#3  @ 0,18 m</v>
      </c>
      <c r="K22" s="7" t="str">
        <f t="shared" ref="K22:K32" si="6">K21</f>
        <v>#3  @ 0,12 m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3" t="s">
        <v>28</v>
      </c>
      <c r="B23" s="2" t="s">
        <v>26</v>
      </c>
      <c r="C23" s="3">
        <v>703.25</v>
      </c>
      <c r="D23" s="9">
        <f t="shared" si="1"/>
        <v>4.099045853</v>
      </c>
      <c r="E23" s="12"/>
      <c r="F23" s="9">
        <f t="shared" si="2"/>
        <v>4.099045853</v>
      </c>
      <c r="G23" s="9">
        <f t="shared" si="3"/>
        <v>23.23711503</v>
      </c>
      <c r="H23" s="12"/>
      <c r="I23" s="9">
        <f t="shared" si="4"/>
        <v>23.23711503</v>
      </c>
      <c r="J23" s="7" t="str">
        <f t="shared" si="5"/>
        <v>#3  @ 0,23 m</v>
      </c>
      <c r="K23" s="7" t="str">
        <f t="shared" si="6"/>
        <v>#3  @ 0,12 m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3">
        <v>3.0</v>
      </c>
      <c r="B24" s="2" t="s">
        <v>27</v>
      </c>
      <c r="C24" s="3">
        <v>117.85</v>
      </c>
      <c r="D24" s="9">
        <f t="shared" si="1"/>
        <v>0.667063281</v>
      </c>
      <c r="E24" s="12"/>
      <c r="F24" s="9">
        <f t="shared" si="2"/>
        <v>1.8</v>
      </c>
      <c r="G24" s="9">
        <f t="shared" si="3"/>
        <v>52.91666667</v>
      </c>
      <c r="H24" s="12"/>
      <c r="I24" s="9">
        <f t="shared" si="4"/>
        <v>30</v>
      </c>
      <c r="J24" s="7" t="str">
        <f t="shared" si="5"/>
        <v>#3  @ 0,3 m</v>
      </c>
      <c r="K24" s="7" t="str">
        <f t="shared" si="6"/>
        <v>#3  @ 0,12 m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3">
        <v>3.0</v>
      </c>
      <c r="B25" s="2" t="s">
        <v>26</v>
      </c>
      <c r="C25" s="3">
        <v>703.25</v>
      </c>
      <c r="D25" s="9">
        <f t="shared" si="1"/>
        <v>4.099045853</v>
      </c>
      <c r="E25" s="12"/>
      <c r="F25" s="9">
        <f t="shared" si="2"/>
        <v>4.099045853</v>
      </c>
      <c r="G25" s="9">
        <f t="shared" si="3"/>
        <v>23.23711503</v>
      </c>
      <c r="H25" s="12"/>
      <c r="I25" s="9">
        <f t="shared" si="4"/>
        <v>23.23711503</v>
      </c>
      <c r="J25" s="7" t="str">
        <f t="shared" si="5"/>
        <v>#3  @ 0,23 m</v>
      </c>
      <c r="K25" s="7" t="str">
        <f t="shared" si="6"/>
        <v>#3  @ 0,12 m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3">
        <v>1.0</v>
      </c>
      <c r="B26" s="2" t="s">
        <v>26</v>
      </c>
      <c r="C26" s="3">
        <v>1125.2</v>
      </c>
      <c r="D26" s="9">
        <f t="shared" si="1"/>
        <v>6.710420251</v>
      </c>
      <c r="E26" s="12"/>
      <c r="F26" s="9">
        <f t="shared" si="2"/>
        <v>6.710420251</v>
      </c>
      <c r="G26" s="9">
        <f t="shared" si="3"/>
        <v>14.194342</v>
      </c>
      <c r="H26" s="12"/>
      <c r="I26" s="9">
        <f t="shared" si="4"/>
        <v>14.194342</v>
      </c>
      <c r="J26" s="7" t="str">
        <f t="shared" si="5"/>
        <v>#3  @ 0,14 m</v>
      </c>
      <c r="K26" s="7" t="str">
        <f t="shared" si="6"/>
        <v>#3  @ 0,12 m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3">
        <v>1.0</v>
      </c>
      <c r="B27" s="2" t="s">
        <v>27</v>
      </c>
      <c r="C27" s="3">
        <v>667.5</v>
      </c>
      <c r="D27" s="9">
        <f t="shared" si="1"/>
        <v>3.883407944</v>
      </c>
      <c r="E27" s="12"/>
      <c r="F27" s="9">
        <f t="shared" si="2"/>
        <v>3.883407944</v>
      </c>
      <c r="G27" s="9">
        <f t="shared" si="3"/>
        <v>24.52742575</v>
      </c>
      <c r="H27" s="12"/>
      <c r="I27" s="9">
        <f t="shared" si="4"/>
        <v>24.52742575</v>
      </c>
      <c r="J27" s="7" t="str">
        <f t="shared" si="5"/>
        <v>#3  @ 0,25 m</v>
      </c>
      <c r="K27" s="7" t="str">
        <f t="shared" si="6"/>
        <v>#3  @ 0,12 m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3" t="s">
        <v>29</v>
      </c>
      <c r="B28" s="2" t="s">
        <v>26</v>
      </c>
      <c r="C28" s="3">
        <v>1324.2</v>
      </c>
      <c r="D28" s="9">
        <f t="shared" si="1"/>
        <v>7.987726729</v>
      </c>
      <c r="E28" s="12"/>
      <c r="F28" s="9">
        <f t="shared" si="2"/>
        <v>7.987726729</v>
      </c>
      <c r="G28" s="9">
        <f t="shared" si="3"/>
        <v>11.92454414</v>
      </c>
      <c r="H28" s="12"/>
      <c r="I28" s="9">
        <f t="shared" si="4"/>
        <v>11.92454414</v>
      </c>
      <c r="J28" s="7" t="str">
        <f t="shared" si="5"/>
        <v>#3  @ 0,12 m</v>
      </c>
      <c r="K28" s="7" t="str">
        <f t="shared" si="6"/>
        <v>#3  @ 0,12 m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3">
        <v>2.0</v>
      </c>
      <c r="B29" s="2" t="s">
        <v>27</v>
      </c>
      <c r="C29" s="3">
        <v>1140.15</v>
      </c>
      <c r="D29" s="9">
        <f t="shared" si="1"/>
        <v>6.805307378</v>
      </c>
      <c r="E29" s="12"/>
      <c r="F29" s="9">
        <f t="shared" si="2"/>
        <v>6.805307378</v>
      </c>
      <c r="G29" s="9">
        <f t="shared" si="3"/>
        <v>13.99642877</v>
      </c>
      <c r="H29" s="12"/>
      <c r="I29" s="9">
        <f t="shared" si="4"/>
        <v>13.99642877</v>
      </c>
      <c r="J29" s="7" t="str">
        <f t="shared" si="5"/>
        <v>#3  @ 0,14 m</v>
      </c>
      <c r="K29" s="7" t="str">
        <f t="shared" si="6"/>
        <v>#3  @ 0,12 m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" t="s">
        <v>28</v>
      </c>
      <c r="B30" s="2" t="s">
        <v>26</v>
      </c>
      <c r="C30" s="3">
        <v>708.96</v>
      </c>
      <c r="D30" s="9">
        <f t="shared" si="1"/>
        <v>4.133565086</v>
      </c>
      <c r="E30" s="12"/>
      <c r="F30" s="9">
        <f t="shared" si="2"/>
        <v>4.133565086</v>
      </c>
      <c r="G30" s="9">
        <f t="shared" si="3"/>
        <v>23.04306283</v>
      </c>
      <c r="H30" s="12"/>
      <c r="I30" s="9">
        <f t="shared" si="4"/>
        <v>23.04306283</v>
      </c>
      <c r="J30" s="7" t="str">
        <f t="shared" si="5"/>
        <v>#3  @ 0,23 m</v>
      </c>
      <c r="K30" s="7" t="str">
        <f t="shared" si="6"/>
        <v>#3  @ 0,12 m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3">
        <v>3.0</v>
      </c>
      <c r="B31" s="2" t="s">
        <v>27</v>
      </c>
      <c r="C31" s="3">
        <v>257.14</v>
      </c>
      <c r="D31" s="9">
        <f t="shared" si="1"/>
        <v>1.465332534</v>
      </c>
      <c r="E31" s="12"/>
      <c r="F31" s="9">
        <f t="shared" si="2"/>
        <v>1.8</v>
      </c>
      <c r="G31" s="9">
        <f t="shared" si="3"/>
        <v>52.91666667</v>
      </c>
      <c r="H31" s="12"/>
      <c r="I31" s="9">
        <f t="shared" si="4"/>
        <v>30</v>
      </c>
      <c r="J31" s="7" t="str">
        <f t="shared" si="5"/>
        <v>#3  @ 0,3 m</v>
      </c>
      <c r="K31" s="7" t="str">
        <f t="shared" si="6"/>
        <v>#3  @ 0,12 m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"/>
      <c r="B32" s="2"/>
      <c r="C32" s="3">
        <v>0.0</v>
      </c>
      <c r="D32" s="9">
        <f t="shared" si="1"/>
        <v>0</v>
      </c>
      <c r="E32" s="13"/>
      <c r="F32" s="9">
        <f t="shared" si="2"/>
        <v>1.8</v>
      </c>
      <c r="G32" s="9">
        <f t="shared" si="3"/>
        <v>52.91666667</v>
      </c>
      <c r="H32" s="13"/>
      <c r="I32" s="9">
        <f t="shared" si="4"/>
        <v>30</v>
      </c>
      <c r="J32" s="7" t="str">
        <f t="shared" si="5"/>
        <v>#3  @ 0,3 m</v>
      </c>
      <c r="K32" s="7" t="str">
        <f t="shared" si="6"/>
        <v>#3  @ 0,12 m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5" t="s">
        <v>30</v>
      </c>
      <c r="E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 t="s">
        <v>31</v>
      </c>
      <c r="D35" s="7">
        <f>(C36/8)*2.54</f>
        <v>0.9525</v>
      </c>
      <c r="E35" s="7">
        <v>100.0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7">
        <v>3.0</v>
      </c>
      <c r="D36" s="15" t="s">
        <v>32</v>
      </c>
      <c r="E36" s="1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2:B2"/>
    <mergeCell ref="A12:B12"/>
    <mergeCell ref="E21:E32"/>
    <mergeCell ref="H21:H32"/>
    <mergeCell ref="D34:E34"/>
    <mergeCell ref="D36:E3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2023-12-28T14:02:42Z</dcterms:created>
  <dc:creator>CompuFire</dc:creator>
</cp:coreProperties>
</file>