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0F4D1C5-6AF0-4821-8F0E-DF9F403D228E}" xr6:coauthVersionLast="47" xr6:coauthVersionMax="47" xr10:uidLastSave="{00000000-0000-0000-0000-000000000000}"/>
  <bookViews>
    <workbookView xWindow="-120" yWindow="-120" windowWidth="20730" windowHeight="11160" xr2:uid="{7C8680A6-53C7-4E91-BFCC-04CF10932B57}"/>
  </bookViews>
  <sheets>
    <sheet name="Acero Requerido Tarea 6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9" l="1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F11" i="9"/>
  <c r="E11" i="9"/>
  <c r="E12" i="9"/>
  <c r="F7" i="9"/>
  <c r="G13" i="9" l="1"/>
  <c r="G12" i="9"/>
  <c r="H12" i="9" s="1"/>
  <c r="J12" i="9" s="1"/>
  <c r="G11" i="9"/>
  <c r="H11" i="9" s="1"/>
  <c r="J11" i="9" s="1"/>
  <c r="K11" i="9" s="1"/>
  <c r="K12" i="9" l="1"/>
  <c r="L12" i="9"/>
  <c r="L11" i="9"/>
</calcChain>
</file>

<file path=xl/sharedStrings.xml><?xml version="1.0" encoding="utf-8"?>
<sst xmlns="http://schemas.openxmlformats.org/spreadsheetml/2006/main" count="56" uniqueCount="30">
  <si>
    <t>b</t>
  </si>
  <si>
    <t>d</t>
  </si>
  <si>
    <t>f'c</t>
  </si>
  <si>
    <t>Armado</t>
  </si>
  <si>
    <t>smax</t>
  </si>
  <si>
    <t>-</t>
  </si>
  <si>
    <t>Losa</t>
  </si>
  <si>
    <t>Signo</t>
  </si>
  <si>
    <t>+</t>
  </si>
  <si>
    <t>fy</t>
  </si>
  <si>
    <t>asmin</t>
  </si>
  <si>
    <t>As a colocar</t>
  </si>
  <si>
    <t>Separacion</t>
  </si>
  <si>
    <t>varilla propuesta</t>
  </si>
  <si>
    <t>S a colocar</t>
  </si>
  <si>
    <t>Armado Final</t>
  </si>
  <si>
    <t>Eje</t>
  </si>
  <si>
    <t>y</t>
  </si>
  <si>
    <t>x</t>
  </si>
  <si>
    <t>As(cm2)</t>
  </si>
  <si>
    <t>Momento con el extremo Balanceado (kgm)</t>
  </si>
  <si>
    <t>Acero Requerido a Colocar</t>
  </si>
  <si>
    <t>Datos</t>
  </si>
  <si>
    <t>Asmin</t>
  </si>
  <si>
    <t>Nombre</t>
  </si>
  <si>
    <t>Registro Academico</t>
  </si>
  <si>
    <t>Av</t>
  </si>
  <si>
    <t>Helen Naomi Morales Crisostomo</t>
  </si>
  <si>
    <t>manual</t>
  </si>
  <si>
    <t>asumi 0.20 por el momento mas pequeño no logre ingresar el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</si>
</sst>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\ &quot; cm²&quot;"/>
    <numFmt numFmtId="165" formatCode="0.00\ &quot;cm&quot;"/>
    <numFmt numFmtId="167" formatCode="0.00\ &quot; kg/cm²&quot;"/>
    <numFmt numFmtId="168" formatCode="0.00\ &quot; cm&quot;"/>
    <numFmt numFmtId="169" formatCode="&quot;#&quot;\ 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F3"/>
      <color rgb="FFE4E4E4"/>
      <color rgb="FFFFBDBD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AEAC-6FCA-4BD2-A76A-55A0C879EF78}">
  <dimension ref="A1:M36"/>
  <sheetViews>
    <sheetView tabSelected="1" view="pageLayout" topLeftCell="A19" zoomScaleNormal="90" workbookViewId="0">
      <selection activeCell="D36" sqref="D36"/>
    </sheetView>
  </sheetViews>
  <sheetFormatPr baseColWidth="10" defaultColWidth="10.85546875" defaultRowHeight="15" x14ac:dyDescent="0.25"/>
  <cols>
    <col min="1" max="1" width="7.85546875" style="2" customWidth="1"/>
    <col min="2" max="2" width="8.140625" style="2" customWidth="1"/>
    <col min="3" max="3" width="8.28515625" style="2" customWidth="1"/>
    <col min="4" max="4" width="18.5703125" style="2" customWidth="1"/>
    <col min="5" max="5" width="17.85546875" style="2" customWidth="1"/>
    <col min="6" max="6" width="10.85546875" style="2" customWidth="1"/>
    <col min="7" max="7" width="9.85546875" style="2" customWidth="1"/>
    <col min="8" max="8" width="10.5703125" style="2" customWidth="1"/>
    <col min="9" max="9" width="10.140625" style="2" customWidth="1"/>
    <col min="10" max="10" width="9.85546875" style="2" customWidth="1"/>
    <col min="11" max="11" width="10.5703125" style="2" customWidth="1"/>
    <col min="12" max="12" width="10.7109375" style="2" customWidth="1"/>
    <col min="13" max="13" width="14.85546875" style="2" customWidth="1"/>
    <col min="14" max="16384" width="10.85546875" style="2"/>
  </cols>
  <sheetData>
    <row r="1" spans="1:13" ht="15" customHeight="1" x14ac:dyDescent="0.25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3" spans="1:13" x14ac:dyDescent="0.25">
      <c r="A3" s="19" t="s">
        <v>22</v>
      </c>
      <c r="B3" s="19"/>
      <c r="C3" s="19"/>
      <c r="D3" s="19"/>
      <c r="E3" s="19"/>
      <c r="F3" s="19"/>
      <c r="H3" s="20" t="s">
        <v>24</v>
      </c>
      <c r="I3" s="20"/>
      <c r="J3" s="23" t="s">
        <v>27</v>
      </c>
      <c r="K3" s="23"/>
      <c r="L3" s="23"/>
      <c r="M3" s="23"/>
    </row>
    <row r="4" spans="1:13" x14ac:dyDescent="0.25">
      <c r="A4" s="17" t="s">
        <v>2</v>
      </c>
      <c r="B4" s="17"/>
      <c r="C4" s="18">
        <v>210</v>
      </c>
      <c r="D4" s="18"/>
      <c r="E4" s="13" t="s">
        <v>0</v>
      </c>
      <c r="F4" s="7">
        <v>100</v>
      </c>
      <c r="H4" s="20"/>
      <c r="I4" s="20"/>
      <c r="J4" s="23"/>
      <c r="K4" s="23"/>
      <c r="L4" s="23"/>
      <c r="M4" s="23"/>
    </row>
    <row r="5" spans="1:13" x14ac:dyDescent="0.25">
      <c r="A5" s="17" t="s">
        <v>9</v>
      </c>
      <c r="B5" s="17"/>
      <c r="C5" s="18">
        <v>2810</v>
      </c>
      <c r="D5" s="18"/>
      <c r="E5" s="13" t="s">
        <v>1</v>
      </c>
      <c r="F5" s="7">
        <v>27.55</v>
      </c>
      <c r="H5" s="20" t="s">
        <v>25</v>
      </c>
      <c r="I5" s="20"/>
      <c r="J5" s="23">
        <v>202031188</v>
      </c>
      <c r="K5" s="23"/>
      <c r="L5" s="23"/>
      <c r="M5" s="23"/>
    </row>
    <row r="6" spans="1:13" x14ac:dyDescent="0.25">
      <c r="A6" s="17" t="s">
        <v>23</v>
      </c>
      <c r="B6" s="17"/>
      <c r="C6" s="21">
        <v>5.58</v>
      </c>
      <c r="D6" s="21"/>
      <c r="E6" s="13" t="s">
        <v>13</v>
      </c>
      <c r="F6" s="8">
        <v>4</v>
      </c>
      <c r="H6" s="20"/>
      <c r="I6" s="20"/>
      <c r="J6" s="23"/>
      <c r="K6" s="23"/>
      <c r="L6" s="23"/>
      <c r="M6" s="23"/>
    </row>
    <row r="7" spans="1:13" x14ac:dyDescent="0.25">
      <c r="E7" s="9" t="s">
        <v>26</v>
      </c>
      <c r="F7" s="10">
        <f>(PI()/4)*(F6/8)*2.54*(F6/8)*2.54</f>
        <v>1.2667686977437445</v>
      </c>
    </row>
    <row r="8" spans="1:13" x14ac:dyDescent="0.25">
      <c r="H8" s="14" t="s">
        <v>28</v>
      </c>
    </row>
    <row r="10" spans="1:13" ht="45" x14ac:dyDescent="0.25">
      <c r="A10" s="11" t="s">
        <v>6</v>
      </c>
      <c r="B10" s="13" t="s">
        <v>16</v>
      </c>
      <c r="C10" s="13" t="s">
        <v>7</v>
      </c>
      <c r="D10" s="15" t="s">
        <v>20</v>
      </c>
      <c r="E10" s="12" t="s">
        <v>19</v>
      </c>
      <c r="F10" s="13" t="s">
        <v>10</v>
      </c>
      <c r="G10" s="13" t="s">
        <v>11</v>
      </c>
      <c r="H10" s="11" t="s">
        <v>12</v>
      </c>
      <c r="I10" s="13" t="s">
        <v>4</v>
      </c>
      <c r="J10" s="11" t="s">
        <v>14</v>
      </c>
      <c r="K10" s="11" t="s">
        <v>3</v>
      </c>
      <c r="L10" s="11" t="s">
        <v>15</v>
      </c>
    </row>
    <row r="11" spans="1:13" x14ac:dyDescent="0.25">
      <c r="A11" s="24">
        <v>1</v>
      </c>
      <c r="B11" s="1" t="s">
        <v>17</v>
      </c>
      <c r="C11" s="1" t="s">
        <v>5</v>
      </c>
      <c r="D11" s="5">
        <v>2200.83</v>
      </c>
      <c r="E11" s="3">
        <f t="shared" ref="E11:E12" si="0">((0.85*$C$4*$F$4)/$C$5)*($F$5-SQRT($F$5*$F$5-(D11*100)/(0.425*0.9*$C$4*$F$4)))</f>
        <v>3.1877891422350091</v>
      </c>
      <c r="F11" s="21">
        <f>C6</f>
        <v>5.58</v>
      </c>
      <c r="G11" s="3">
        <f>IF(E11&gt;$F$11,E11,$F$11)</f>
        <v>5.58</v>
      </c>
      <c r="H11" s="4">
        <f t="shared" ref="H11:H12" si="1">($F$7*$F$4)/G11</f>
        <v>22.701947988239148</v>
      </c>
      <c r="I11" s="22">
        <v>42</v>
      </c>
      <c r="J11" s="4">
        <f>IF($I$11&lt;H11,$I$11,H11)</f>
        <v>22.701947988239148</v>
      </c>
      <c r="K11" s="1" t="str">
        <f t="shared" ref="K11:K12" si="2">CONCATENATE(" # ",$F$6," @ ",ROUND(J11/100,2))</f>
        <v xml:space="preserve"> # 4 @ 0.23</v>
      </c>
      <c r="L11" s="6" t="str">
        <f>CONCATENATE(" # ",$F$6," @ ",ROUND(MIN($J$11:$J$12)/100,2))</f>
        <v xml:space="preserve"> # 4 @ 0.23</v>
      </c>
    </row>
    <row r="12" spans="1:13" x14ac:dyDescent="0.25">
      <c r="A12" s="24"/>
      <c r="B12" s="1" t="s">
        <v>17</v>
      </c>
      <c r="C12" s="1" t="s">
        <v>8</v>
      </c>
      <c r="D12" s="5">
        <v>280.89999999999998</v>
      </c>
      <c r="E12" s="3">
        <f t="shared" si="0"/>
        <v>0.40362905160222184</v>
      </c>
      <c r="F12" s="21"/>
      <c r="G12" s="3">
        <f>IF(E12&gt;$F$11,E12,$F$11)</f>
        <v>5.58</v>
      </c>
      <c r="H12" s="4">
        <f t="shared" si="1"/>
        <v>22.701947988239148</v>
      </c>
      <c r="I12" s="22"/>
      <c r="J12" s="4">
        <f>IF($I$11&lt;H12,$I$11,H12)</f>
        <v>22.701947988239148</v>
      </c>
      <c r="K12" s="1" t="str">
        <f t="shared" si="2"/>
        <v xml:space="preserve"> # 4 @ 0.23</v>
      </c>
      <c r="L12" s="1" t="str">
        <f>CONCATENATE(" # ",$F$6," @ ",ROUND(MIN($J$11:$J$12)/100,2))</f>
        <v xml:space="preserve"> # 4 @ 0.23</v>
      </c>
    </row>
    <row r="13" spans="1:13" x14ac:dyDescent="0.25">
      <c r="B13" s="2" t="s">
        <v>17</v>
      </c>
      <c r="C13" s="2" t="s">
        <v>5</v>
      </c>
      <c r="E13" s="2">
        <f t="shared" ref="E13:E34" si="3">((0.85*$C$4*$F$4)/$C$5)*($F$5-SQRT($F$5*$F$5-(D13*100)/(0.425*0.9*$C$4*$F$4)))</f>
        <v>0</v>
      </c>
      <c r="G13" s="2">
        <f>IF(E13&gt;$F$11,E13,$F$11)</f>
        <v>5.58</v>
      </c>
      <c r="K13" s="2" t="str">
        <f>CONCATENATE(" # ",$F$6," @ ",ROUND(J13/100,2))</f>
        <v xml:space="preserve"> # 4 @ 0</v>
      </c>
    </row>
    <row r="14" spans="1:13" x14ac:dyDescent="0.25">
      <c r="B14" s="2" t="s">
        <v>18</v>
      </c>
      <c r="C14" s="2" t="s">
        <v>5</v>
      </c>
      <c r="E14" s="2">
        <f t="shared" si="3"/>
        <v>0</v>
      </c>
    </row>
    <row r="15" spans="1:13" x14ac:dyDescent="0.25">
      <c r="B15" s="2" t="s">
        <v>18</v>
      </c>
      <c r="C15" s="2" t="s">
        <v>8</v>
      </c>
      <c r="E15" s="2">
        <f t="shared" si="3"/>
        <v>0</v>
      </c>
    </row>
    <row r="16" spans="1:13" x14ac:dyDescent="0.25">
      <c r="B16" s="2" t="s">
        <v>18</v>
      </c>
      <c r="C16" s="2" t="s">
        <v>5</v>
      </c>
      <c r="E16" s="2">
        <f t="shared" si="3"/>
        <v>0</v>
      </c>
    </row>
    <row r="17" spans="1:5" x14ac:dyDescent="0.25">
      <c r="A17" s="2">
        <v>2</v>
      </c>
      <c r="B17" s="2" t="s">
        <v>17</v>
      </c>
      <c r="E17" s="2">
        <f t="shared" si="3"/>
        <v>0</v>
      </c>
    </row>
    <row r="18" spans="1:5" x14ac:dyDescent="0.25">
      <c r="B18" s="2" t="s">
        <v>17</v>
      </c>
      <c r="E18" s="2">
        <f t="shared" si="3"/>
        <v>0</v>
      </c>
    </row>
    <row r="19" spans="1:5" x14ac:dyDescent="0.25">
      <c r="B19" s="2" t="s">
        <v>17</v>
      </c>
      <c r="E19" s="2">
        <f t="shared" si="3"/>
        <v>0</v>
      </c>
    </row>
    <row r="20" spans="1:5" x14ac:dyDescent="0.25">
      <c r="B20" s="2" t="s">
        <v>18</v>
      </c>
      <c r="E20" s="2">
        <f t="shared" si="3"/>
        <v>0</v>
      </c>
    </row>
    <row r="21" spans="1:5" x14ac:dyDescent="0.25">
      <c r="B21" s="2" t="s">
        <v>18</v>
      </c>
      <c r="E21" s="2">
        <f t="shared" si="3"/>
        <v>0</v>
      </c>
    </row>
    <row r="22" spans="1:5" x14ac:dyDescent="0.25">
      <c r="B22" s="2" t="s">
        <v>18</v>
      </c>
      <c r="E22" s="2">
        <f t="shared" si="3"/>
        <v>0</v>
      </c>
    </row>
    <row r="23" spans="1:5" x14ac:dyDescent="0.25">
      <c r="A23" s="2">
        <v>3</v>
      </c>
      <c r="B23" s="2" t="s">
        <v>17</v>
      </c>
      <c r="E23" s="2">
        <f t="shared" si="3"/>
        <v>0</v>
      </c>
    </row>
    <row r="24" spans="1:5" x14ac:dyDescent="0.25">
      <c r="B24" s="2" t="s">
        <v>17</v>
      </c>
      <c r="E24" s="2">
        <f t="shared" si="3"/>
        <v>0</v>
      </c>
    </row>
    <row r="25" spans="1:5" x14ac:dyDescent="0.25">
      <c r="B25" s="2" t="s">
        <v>17</v>
      </c>
      <c r="E25" s="2">
        <f t="shared" si="3"/>
        <v>0</v>
      </c>
    </row>
    <row r="26" spans="1:5" x14ac:dyDescent="0.25">
      <c r="B26" s="2" t="s">
        <v>18</v>
      </c>
      <c r="E26" s="2">
        <f t="shared" si="3"/>
        <v>0</v>
      </c>
    </row>
    <row r="27" spans="1:5" x14ac:dyDescent="0.25">
      <c r="B27" s="2" t="s">
        <v>18</v>
      </c>
      <c r="E27" s="2">
        <f t="shared" si="3"/>
        <v>0</v>
      </c>
    </row>
    <row r="28" spans="1:5" x14ac:dyDescent="0.25">
      <c r="B28" s="2" t="s">
        <v>18</v>
      </c>
      <c r="E28" s="2">
        <f t="shared" si="3"/>
        <v>0</v>
      </c>
    </row>
    <row r="29" spans="1:5" x14ac:dyDescent="0.25">
      <c r="A29" s="2">
        <v>4</v>
      </c>
      <c r="B29" s="2" t="s">
        <v>17</v>
      </c>
      <c r="E29" s="2">
        <f t="shared" si="3"/>
        <v>0</v>
      </c>
    </row>
    <row r="30" spans="1:5" x14ac:dyDescent="0.25">
      <c r="B30" s="2" t="s">
        <v>17</v>
      </c>
      <c r="E30" s="2">
        <f t="shared" si="3"/>
        <v>0</v>
      </c>
    </row>
    <row r="31" spans="1:5" x14ac:dyDescent="0.25">
      <c r="B31" s="2" t="s">
        <v>17</v>
      </c>
      <c r="E31" s="2">
        <f t="shared" si="3"/>
        <v>0</v>
      </c>
    </row>
    <row r="32" spans="1:5" x14ac:dyDescent="0.25">
      <c r="B32" s="2" t="s">
        <v>18</v>
      </c>
      <c r="E32" s="2">
        <f t="shared" si="3"/>
        <v>0</v>
      </c>
    </row>
    <row r="33" spans="2:5" x14ac:dyDescent="0.25">
      <c r="B33" s="2" t="s">
        <v>18</v>
      </c>
      <c r="E33" s="2">
        <f t="shared" si="3"/>
        <v>0</v>
      </c>
    </row>
    <row r="34" spans="2:5" x14ac:dyDescent="0.25">
      <c r="B34" s="2" t="s">
        <v>18</v>
      </c>
      <c r="E34" s="2">
        <f t="shared" si="3"/>
        <v>0</v>
      </c>
    </row>
    <row r="36" spans="2:5" x14ac:dyDescent="0.25">
      <c r="D36" s="2" t="s">
        <v>29</v>
      </c>
    </row>
  </sheetData>
  <mergeCells count="15">
    <mergeCell ref="F11:F12"/>
    <mergeCell ref="I11:I12"/>
    <mergeCell ref="J3:M4"/>
    <mergeCell ref="J5:M6"/>
    <mergeCell ref="A11:A12"/>
    <mergeCell ref="C6:D6"/>
    <mergeCell ref="A6:B6"/>
    <mergeCell ref="A1:M1"/>
    <mergeCell ref="A4:B4"/>
    <mergeCell ref="C5:D5"/>
    <mergeCell ref="C4:D4"/>
    <mergeCell ref="A5:B5"/>
    <mergeCell ref="A3:F3"/>
    <mergeCell ref="H3:I4"/>
    <mergeCell ref="H5:I6"/>
  </mergeCells>
  <pageMargins left="0.25" right="0.25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Acero Requerido Tarea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San Martin Castillo Monterroso</dc:creator>
  <cp:lastModifiedBy>HP</cp:lastModifiedBy>
  <cp:lastPrinted>2023-12-26T20:19:48Z</cp:lastPrinted>
  <dcterms:created xsi:type="dcterms:W3CDTF">2023-12-19T00:37:43Z</dcterms:created>
  <dcterms:modified xsi:type="dcterms:W3CDTF">2023-12-30T00:16:53Z</dcterms:modified>
</cp:coreProperties>
</file>