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c20m\Desktop\DANIELMONTERROSO\"/>
    </mc:Choice>
  </mc:AlternateContent>
  <xr:revisionPtr revIDLastSave="0" documentId="13_ncr:1_{28F2F215-7DB8-493F-8CAD-513888701937}" xr6:coauthVersionLast="47" xr6:coauthVersionMax="47" xr10:uidLastSave="{00000000-0000-0000-0000-000000000000}"/>
  <bookViews>
    <workbookView xWindow="-108" yWindow="-108" windowWidth="23256" windowHeight="12456" xr2:uid="{7C8680A6-53C7-4E91-BFCC-04CF10932B57}"/>
  </bookViews>
  <sheets>
    <sheet name="Hoja2 (2)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H5" i="9" s="1"/>
  <c r="F6" i="9"/>
  <c r="H6" i="9" s="1"/>
  <c r="F7" i="9"/>
  <c r="H7" i="9" s="1"/>
  <c r="F8" i="9"/>
  <c r="H8" i="9" s="1"/>
  <c r="F9" i="9"/>
  <c r="H9" i="9" s="1"/>
  <c r="F10" i="9"/>
  <c r="H10" i="9" s="1"/>
  <c r="F4" i="9"/>
  <c r="H4" i="9" s="1"/>
  <c r="F12" i="9"/>
  <c r="H12" i="9" s="1"/>
  <c r="F15" i="9"/>
  <c r="H15" i="9" s="1"/>
  <c r="F16" i="9"/>
  <c r="H16" i="9" s="1"/>
  <c r="F20" i="9"/>
  <c r="H20" i="9" s="1"/>
  <c r="F3" i="9"/>
  <c r="H3" i="9" s="1"/>
  <c r="F17" i="9"/>
  <c r="H17" i="9" s="1"/>
  <c r="F19" i="9"/>
  <c r="H19" i="9" s="1"/>
  <c r="F18" i="9"/>
  <c r="H18" i="9" s="1"/>
  <c r="F14" i="9"/>
  <c r="H14" i="9" s="1"/>
  <c r="F13" i="9"/>
  <c r="H13" i="9" s="1"/>
  <c r="F11" i="9"/>
  <c r="H11" i="9" s="1"/>
  <c r="P12" i="9"/>
  <c r="I5" i="9" l="1"/>
  <c r="K5" i="9" s="1"/>
  <c r="L5" i="9" s="1"/>
  <c r="I7" i="9"/>
  <c r="K7" i="9" s="1"/>
  <c r="I6" i="9"/>
  <c r="K6" i="9" s="1"/>
  <c r="L6" i="9" s="1"/>
  <c r="I10" i="9"/>
  <c r="K10" i="9" s="1"/>
  <c r="L10" i="9" s="1"/>
  <c r="I20" i="9"/>
  <c r="K20" i="9" s="1"/>
  <c r="L20" i="9" s="1"/>
  <c r="I16" i="9"/>
  <c r="K16" i="9" s="1"/>
  <c r="L16" i="9" s="1"/>
  <c r="I11" i="9"/>
  <c r="K11" i="9" s="1"/>
  <c r="L11" i="9" s="1"/>
  <c r="I4" i="9"/>
  <c r="K4" i="9" s="1"/>
  <c r="L4" i="9" s="1"/>
  <c r="I19" i="9"/>
  <c r="K19" i="9" s="1"/>
  <c r="L19" i="9" s="1"/>
  <c r="I15" i="9"/>
  <c r="K15" i="9" s="1"/>
  <c r="L15" i="9" s="1"/>
  <c r="I14" i="9"/>
  <c r="K14" i="9" s="1"/>
  <c r="L14" i="9" s="1"/>
  <c r="I9" i="9"/>
  <c r="K9" i="9" s="1"/>
  <c r="L9" i="9" s="1"/>
  <c r="I18" i="9"/>
  <c r="K18" i="9" s="1"/>
  <c r="L18" i="9" s="1"/>
  <c r="I13" i="9"/>
  <c r="K13" i="9" s="1"/>
  <c r="L13" i="9" s="1"/>
  <c r="I8" i="9"/>
  <c r="K8" i="9" s="1"/>
  <c r="L8" i="9" s="1"/>
  <c r="I3" i="9"/>
  <c r="K3" i="9" s="1"/>
  <c r="I17" i="9"/>
  <c r="K17" i="9" s="1"/>
  <c r="L17" i="9" s="1"/>
  <c r="I12" i="9"/>
  <c r="K12" i="9" s="1"/>
  <c r="L12" i="9" s="1"/>
  <c r="M11" i="9" l="1"/>
  <c r="M10" i="9"/>
  <c r="M5" i="9"/>
  <c r="M6" i="9"/>
  <c r="M9" i="9"/>
  <c r="L3" i="9"/>
  <c r="M4" i="9" l="1"/>
  <c r="M17" i="9"/>
  <c r="M14" i="9"/>
  <c r="M3" i="9"/>
  <c r="M19" i="9"/>
  <c r="M15" i="9"/>
  <c r="M20" i="9"/>
  <c r="M7" i="9"/>
  <c r="M18" i="9"/>
  <c r="M16" i="9"/>
  <c r="M12" i="9"/>
  <c r="L7" i="9"/>
  <c r="M8" i="9"/>
  <c r="M13" i="9"/>
</calcChain>
</file>

<file path=xl/sharedStrings.xml><?xml version="1.0" encoding="utf-8"?>
<sst xmlns="http://schemas.openxmlformats.org/spreadsheetml/2006/main" count="65" uniqueCount="32">
  <si>
    <t>b</t>
  </si>
  <si>
    <t>d</t>
  </si>
  <si>
    <t>f'c</t>
  </si>
  <si>
    <t>Armado</t>
  </si>
  <si>
    <t>smax</t>
  </si>
  <si>
    <t>Smax</t>
  </si>
  <si>
    <t>-</t>
  </si>
  <si>
    <t>Losa</t>
  </si>
  <si>
    <t>Signo</t>
  </si>
  <si>
    <t>+</t>
  </si>
  <si>
    <t>1 y 2</t>
  </si>
  <si>
    <t>fy</t>
  </si>
  <si>
    <t>asmin</t>
  </si>
  <si>
    <t>As a colocar</t>
  </si>
  <si>
    <t>Separacion</t>
  </si>
  <si>
    <t>varilla propuesta</t>
  </si>
  <si>
    <t>as v</t>
  </si>
  <si>
    <t>S a colocar</t>
  </si>
  <si>
    <t>Armado Final</t>
  </si>
  <si>
    <t>2 y 4</t>
  </si>
  <si>
    <t>Eje</t>
  </si>
  <si>
    <t>y</t>
  </si>
  <si>
    <t>x</t>
  </si>
  <si>
    <t>Momento sin Balancear los extremos cero (kgm)</t>
  </si>
  <si>
    <t>Momento con el extremo Balanceado</t>
  </si>
  <si>
    <t>As(cm2)</t>
  </si>
  <si>
    <t>1 y 3</t>
  </si>
  <si>
    <t>pregutnta #2</t>
  </si>
  <si>
    <t>pregutnta #3</t>
  </si>
  <si>
    <t>DANIEL ABINADAB MONTERROSO VELÁSQUEZ 202031392</t>
  </si>
  <si>
    <t>con refuerzo #3 y f'c = 281 la losa queda con el refuerzo @ 0.11 m</t>
  </si>
  <si>
    <t>con refuerzo #4 y f'c = 281 la losa queda con el refuerzo @ 0.20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</si>
</sst>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\ &quot; cm²&quot;"/>
    <numFmt numFmtId="187" formatCode="0.00\ &quot;c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179" fontId="0" fillId="4" borderId="2" xfId="0" applyNumberFormat="1" applyFill="1" applyBorder="1" applyAlignment="1">
      <alignment horizontal="center" vertical="center"/>
    </xf>
    <xf numFmtId="179" fontId="0" fillId="4" borderId="3" xfId="0" applyNumberFormat="1" applyFill="1" applyBorder="1" applyAlignment="1">
      <alignment horizontal="center" vertical="center"/>
    </xf>
    <xf numFmtId="187" fontId="0" fillId="4" borderId="3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87" fontId="0" fillId="4" borderId="1" xfId="0" applyNumberFormat="1" applyFill="1" applyBorder="1" applyAlignment="1">
      <alignment horizontal="center" vertical="center"/>
    </xf>
    <xf numFmtId="16" fontId="0" fillId="4" borderId="6" xfId="0" applyNumberForma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179" fontId="0" fillId="4" borderId="9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79" fontId="0" fillId="4" borderId="8" xfId="0" applyNumberFormat="1" applyFill="1" applyBorder="1" applyAlignment="1">
      <alignment horizontal="center" vertical="center"/>
    </xf>
    <xf numFmtId="187" fontId="0" fillId="4" borderId="8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79" fontId="0" fillId="4" borderId="2" xfId="0" applyNumberFormat="1" applyFill="1" applyBorder="1" applyAlignment="1">
      <alignment horizontal="center" vertical="center"/>
    </xf>
    <xf numFmtId="179" fontId="0" fillId="4" borderId="9" xfId="0" applyNumberFormat="1" applyFill="1" applyBorder="1" applyAlignment="1">
      <alignment horizontal="center" vertical="center"/>
    </xf>
    <xf numFmtId="187" fontId="0" fillId="4" borderId="0" xfId="0" applyNumberFormat="1" applyFill="1" applyAlignment="1">
      <alignment horizontal="center" vertical="center"/>
    </xf>
    <xf numFmtId="187" fontId="0" fillId="4" borderId="10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F3"/>
      <color rgb="FFE4E4E4"/>
      <color rgb="FFFFBDBD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AEAC-6FCA-4BD2-A76A-55A0C879EF78}">
  <dimension ref="A1:P21"/>
  <sheetViews>
    <sheetView tabSelected="1" zoomScale="90" zoomScaleNormal="90" workbookViewId="0">
      <selection activeCell="P4" sqref="P4"/>
    </sheetView>
  </sheetViews>
  <sheetFormatPr baseColWidth="10" defaultColWidth="10.88671875" defaultRowHeight="14.4" x14ac:dyDescent="0.3"/>
  <cols>
    <col min="1" max="3" width="10.88671875" style="1"/>
    <col min="4" max="4" width="26.44140625" style="1" customWidth="1"/>
    <col min="5" max="5" width="19.5546875" style="1" customWidth="1"/>
    <col min="6" max="6" width="11.88671875" style="1" customWidth="1"/>
    <col min="7" max="7" width="10.88671875" style="1"/>
    <col min="8" max="8" width="11.109375" style="1" bestFit="1" customWidth="1"/>
    <col min="9" max="12" width="10.88671875" style="1"/>
    <col min="13" max="13" width="14.88671875" style="1" customWidth="1"/>
    <col min="14" max="16384" width="10.88671875" style="1"/>
  </cols>
  <sheetData>
    <row r="1" spans="1:16" ht="44.25" customHeight="1" thickBot="1" x14ac:dyDescent="0.35">
      <c r="D1" s="50" t="s">
        <v>29</v>
      </c>
      <c r="E1" s="51"/>
      <c r="F1" s="52"/>
    </row>
    <row r="2" spans="1:16" ht="44.4" customHeight="1" thickBot="1" x14ac:dyDescent="0.35">
      <c r="A2" s="2" t="s">
        <v>7</v>
      </c>
      <c r="B2" s="3" t="s">
        <v>20</v>
      </c>
      <c r="C2" s="3" t="s">
        <v>8</v>
      </c>
      <c r="D2" s="4" t="s">
        <v>23</v>
      </c>
      <c r="E2" s="4" t="s">
        <v>24</v>
      </c>
      <c r="F2" s="5" t="s">
        <v>25</v>
      </c>
      <c r="G2" s="6" t="s">
        <v>12</v>
      </c>
      <c r="H2" s="8" t="s">
        <v>13</v>
      </c>
      <c r="I2" s="6" t="s">
        <v>14</v>
      </c>
      <c r="J2" s="3" t="s">
        <v>5</v>
      </c>
      <c r="K2" s="3" t="s">
        <v>17</v>
      </c>
      <c r="L2" s="3" t="s">
        <v>3</v>
      </c>
      <c r="M2" s="7" t="s">
        <v>18</v>
      </c>
    </row>
    <row r="3" spans="1:16" x14ac:dyDescent="0.3">
      <c r="A3" s="38">
        <v>1</v>
      </c>
      <c r="B3" s="9" t="s">
        <v>21</v>
      </c>
      <c r="C3" s="9" t="s">
        <v>6</v>
      </c>
      <c r="D3" s="9">
        <v>0</v>
      </c>
      <c r="E3" s="10">
        <v>409.91</v>
      </c>
      <c r="F3" s="11">
        <f>((0.85*$P$3*$P$4)/$P$8)*($P$7-SQRT($P$7*$P$7-(E3*100)/(0.425*0.9*$P$3*$P$4)))</f>
        <v>1.8249904091919251</v>
      </c>
      <c r="G3" s="41">
        <v>2.16</v>
      </c>
      <c r="H3" s="12">
        <f>IF(F3&gt;$G$3,F3,$G$3)</f>
        <v>2.16</v>
      </c>
      <c r="I3" s="13">
        <f>($P$12*$P$4)/H3</f>
        <v>58.646698969617795</v>
      </c>
      <c r="J3" s="43">
        <v>36</v>
      </c>
      <c r="K3" s="13">
        <f>IF($J$3&lt;I3,$J$3,I3)</f>
        <v>36</v>
      </c>
      <c r="L3" s="9" t="str">
        <f>CONCATENATE(" # ",$P$11," @ ",ROUND(K3/100,2))</f>
        <v xml:space="preserve"> # 4 @ 0.36</v>
      </c>
      <c r="M3" s="25" t="str">
        <f>CONCATENATE(" # ",$P$11," @ ",ROUND(MIN($K$3:$K$13)/100,2))</f>
        <v xml:space="preserve"> # 4 @ 0.19</v>
      </c>
      <c r="N3" s="34"/>
      <c r="O3" s="35" t="s">
        <v>2</v>
      </c>
      <c r="P3" s="30">
        <v>210</v>
      </c>
    </row>
    <row r="4" spans="1:16" x14ac:dyDescent="0.3">
      <c r="A4" s="39"/>
      <c r="B4" s="15" t="s">
        <v>21</v>
      </c>
      <c r="C4" s="15" t="s">
        <v>9</v>
      </c>
      <c r="D4" s="15">
        <v>1229.74</v>
      </c>
      <c r="E4" s="16">
        <v>1229.94</v>
      </c>
      <c r="F4" s="11">
        <f>((0.85*$P$3*$P$4)/$P$8)*($P$7-SQRT($P$7*$P$7-(E4*100)/(0.425*0.9*$P$3*$P$4)))</f>
        <v>5.6690396055596306</v>
      </c>
      <c r="G4" s="41"/>
      <c r="H4" s="17">
        <f t="shared" ref="H4:H20" si="0">IF(F4&gt;$G$3,F4,$G$3)</f>
        <v>5.6690396055596306</v>
      </c>
      <c r="I4" s="18">
        <f>($P$12*$P$4)/H4</f>
        <v>22.34538450748207</v>
      </c>
      <c r="J4" s="43"/>
      <c r="K4" s="18">
        <f t="shared" ref="K4:K20" si="1">IF($J$3&lt;I4,$J$3,I4)</f>
        <v>22.34538450748207</v>
      </c>
      <c r="L4" s="15" t="str">
        <f>CONCATENATE(" # ",$P$11," @ ",ROUND(K4/100,2))</f>
        <v xml:space="preserve"> # 4 @ 0.22</v>
      </c>
      <c r="M4" s="26" t="str">
        <f>CONCATENATE(" # ",$P$11," @ ",ROUND(MIN($K$3:$K$13)/100,2))</f>
        <v xml:space="preserve"> # 4 @ 0.19</v>
      </c>
      <c r="N4" s="14"/>
      <c r="O4" s="15" t="s">
        <v>0</v>
      </c>
      <c r="P4" s="31">
        <v>100</v>
      </c>
    </row>
    <row r="5" spans="1:16" x14ac:dyDescent="0.3">
      <c r="A5" s="14"/>
      <c r="B5" s="15" t="s">
        <v>22</v>
      </c>
      <c r="C5" s="15" t="s">
        <v>6</v>
      </c>
      <c r="D5" s="15">
        <v>0</v>
      </c>
      <c r="E5" s="16">
        <v>235.46</v>
      </c>
      <c r="F5" s="11">
        <f t="shared" ref="F5:F10" si="2">((0.85*$P$3*$P$4)/$P$8)*($P$7-SQRT($P$7*$P$7-(E5*100)/(0.425*0.9*$P$3*$P$4)))</f>
        <v>1.0410758942350675</v>
      </c>
      <c r="G5" s="41"/>
      <c r="H5" s="17">
        <f t="shared" si="0"/>
        <v>2.16</v>
      </c>
      <c r="I5" s="18">
        <f t="shared" ref="I5:I7" si="3">($P$12*$P$4)/H5</f>
        <v>58.646698969617795</v>
      </c>
      <c r="J5" s="43"/>
      <c r="K5" s="18">
        <f t="shared" si="1"/>
        <v>36</v>
      </c>
      <c r="L5" s="15" t="str">
        <f t="shared" ref="L5:L6" si="4">CONCATENATE(" # ",$P$11," @ ",ROUND(K5/100,2))</f>
        <v xml:space="preserve"> # 4 @ 0.36</v>
      </c>
      <c r="M5" s="26" t="str">
        <f t="shared" ref="M5:M6" si="5">CONCATENATE(" # ",$P$11," @ ",ROUND(MIN($K$3:$K$13)/100,2))</f>
        <v xml:space="preserve"> # 4 @ 0.19</v>
      </c>
      <c r="N5" s="14"/>
      <c r="O5" s="15"/>
      <c r="P5" s="31"/>
    </row>
    <row r="6" spans="1:16" x14ac:dyDescent="0.3">
      <c r="A6" s="14"/>
      <c r="B6" s="15" t="s">
        <v>22</v>
      </c>
      <c r="C6" s="15" t="s">
        <v>9</v>
      </c>
      <c r="D6" s="15">
        <v>706.38</v>
      </c>
      <c r="E6" s="16">
        <v>706.38</v>
      </c>
      <c r="F6" s="11">
        <f t="shared" si="2"/>
        <v>3.18324491623755</v>
      </c>
      <c r="G6" s="41"/>
      <c r="H6" s="17">
        <f t="shared" si="0"/>
        <v>3.18324491623755</v>
      </c>
      <c r="I6" s="18">
        <f t="shared" si="3"/>
        <v>39.794886384080279</v>
      </c>
      <c r="J6" s="43"/>
      <c r="K6" s="18">
        <f t="shared" si="1"/>
        <v>36</v>
      </c>
      <c r="L6" s="15" t="str">
        <f t="shared" si="4"/>
        <v xml:space="preserve"> # 4 @ 0.36</v>
      </c>
      <c r="M6" s="26" t="str">
        <f t="shared" si="5"/>
        <v xml:space="preserve"> # 4 @ 0.19</v>
      </c>
      <c r="N6" s="14"/>
      <c r="O6" s="15"/>
      <c r="P6" s="31"/>
    </row>
    <row r="7" spans="1:16" x14ac:dyDescent="0.3">
      <c r="A7" s="19" t="s">
        <v>10</v>
      </c>
      <c r="B7" s="20" t="s">
        <v>22</v>
      </c>
      <c r="C7" s="15" t="s">
        <v>6</v>
      </c>
      <c r="D7" s="15">
        <v>1400.53</v>
      </c>
      <c r="E7" s="16">
        <v>1400.53</v>
      </c>
      <c r="F7" s="11">
        <f t="shared" si="2"/>
        <v>6.5052323838524693</v>
      </c>
      <c r="G7" s="41"/>
      <c r="H7" s="17">
        <f t="shared" si="0"/>
        <v>6.5052323838524693</v>
      </c>
      <c r="I7" s="18">
        <f t="shared" si="3"/>
        <v>19.473073719674719</v>
      </c>
      <c r="J7" s="43"/>
      <c r="K7" s="18">
        <f t="shared" si="1"/>
        <v>19.473073719674719</v>
      </c>
      <c r="L7" s="15" t="str">
        <f>CONCATENATE(" # ",$P$11," @ ",ROUND(K7/100,2))</f>
        <v xml:space="preserve"> # 4 @ 0.19</v>
      </c>
      <c r="M7" s="26" t="str">
        <f>CONCATENATE(" # ",$P$11," @ ",ROUND(MIN($K$3:$K$13)/100,2))</f>
        <v xml:space="preserve"> # 4 @ 0.19</v>
      </c>
      <c r="N7" s="14"/>
      <c r="O7" s="15" t="s">
        <v>1</v>
      </c>
      <c r="P7" s="31">
        <v>9.0250000000000004</v>
      </c>
    </row>
    <row r="8" spans="1:16" x14ac:dyDescent="0.3">
      <c r="A8" s="39">
        <v>2</v>
      </c>
      <c r="B8" s="20" t="s">
        <v>21</v>
      </c>
      <c r="C8" s="15" t="s">
        <v>6</v>
      </c>
      <c r="D8" s="15">
        <v>0</v>
      </c>
      <c r="E8" s="16">
        <v>155.69999999999999</v>
      </c>
      <c r="F8" s="11">
        <f t="shared" si="2"/>
        <v>0.68627755339058438</v>
      </c>
      <c r="G8" s="41"/>
      <c r="H8" s="17">
        <f t="shared" si="0"/>
        <v>2.16</v>
      </c>
      <c r="I8" s="18">
        <f>($P$12*$P$4)/H8</f>
        <v>58.646698969617795</v>
      </c>
      <c r="J8" s="43"/>
      <c r="K8" s="18">
        <f t="shared" si="1"/>
        <v>36</v>
      </c>
      <c r="L8" s="15" t="str">
        <f>CONCATENATE(" # ",$P$11," @ ",ROUND(K8/100,2))</f>
        <v xml:space="preserve"> # 4 @ 0.36</v>
      </c>
      <c r="M8" s="26" t="str">
        <f>CONCATENATE(" # ",$P$11," @ ",ROUND(MIN($K$3:$K$13)/100,2))</f>
        <v xml:space="preserve"> # 4 @ 0.19</v>
      </c>
      <c r="N8" s="14"/>
      <c r="O8" s="15" t="s">
        <v>11</v>
      </c>
      <c r="P8" s="31">
        <v>2810</v>
      </c>
    </row>
    <row r="9" spans="1:16" x14ac:dyDescent="0.3">
      <c r="A9" s="39"/>
      <c r="B9" s="20" t="s">
        <v>21</v>
      </c>
      <c r="C9" s="15" t="s">
        <v>9</v>
      </c>
      <c r="D9" s="15">
        <v>467.1</v>
      </c>
      <c r="E9" s="16">
        <v>467.1</v>
      </c>
      <c r="F9" s="11">
        <f t="shared" si="2"/>
        <v>2.0844023589522482</v>
      </c>
      <c r="G9" s="41"/>
      <c r="H9" s="17">
        <f t="shared" si="0"/>
        <v>2.16</v>
      </c>
      <c r="I9" s="18">
        <f>($P$12*$P$4)/H9</f>
        <v>58.646698969617795</v>
      </c>
      <c r="J9" s="43"/>
      <c r="K9" s="18">
        <f t="shared" si="1"/>
        <v>36</v>
      </c>
      <c r="L9" s="15" t="str">
        <f>CONCATENATE(" # ",$P$11," @ ",ROUND(K9/100,2))</f>
        <v xml:space="preserve"> # 4 @ 0.36</v>
      </c>
      <c r="M9" s="26" t="str">
        <f>CONCATENATE(" # ",$P$11," @ ",ROUND(MIN($K$3:$K$13)/100,2))</f>
        <v xml:space="preserve"> # 4 @ 0.19</v>
      </c>
      <c r="N9" s="14"/>
      <c r="O9" s="15" t="s">
        <v>12</v>
      </c>
      <c r="P9" s="31">
        <v>2.16</v>
      </c>
    </row>
    <row r="10" spans="1:16" x14ac:dyDescent="0.3">
      <c r="A10" s="39"/>
      <c r="B10" s="20" t="s">
        <v>21</v>
      </c>
      <c r="C10" s="15" t="s">
        <v>6</v>
      </c>
      <c r="D10" s="15">
        <v>0</v>
      </c>
      <c r="E10" s="16">
        <v>155.69999999999999</v>
      </c>
      <c r="F10" s="11">
        <f t="shared" si="2"/>
        <v>0.68627755339058438</v>
      </c>
      <c r="G10" s="41"/>
      <c r="H10" s="17">
        <f t="shared" si="0"/>
        <v>2.16</v>
      </c>
      <c r="I10" s="18">
        <f>($P$12*$P$4)/H10</f>
        <v>58.646698969617795</v>
      </c>
      <c r="J10" s="43"/>
      <c r="K10" s="18">
        <f t="shared" si="1"/>
        <v>36</v>
      </c>
      <c r="L10" s="15" t="str">
        <f>CONCATENATE(" # ",$P$11," @ ",ROUND(K10/100,2))</f>
        <v xml:space="preserve"> # 4 @ 0.36</v>
      </c>
      <c r="M10" s="26" t="str">
        <f t="shared" ref="M10:M11" si="6">CONCATENATE(" # ",$P$11," @ ",ROUND(MIN($K$3:$K$13)/100,2))</f>
        <v xml:space="preserve"> # 4 @ 0.19</v>
      </c>
      <c r="N10" s="14"/>
      <c r="O10" s="15"/>
      <c r="P10" s="31"/>
    </row>
    <row r="11" spans="1:16" x14ac:dyDescent="0.3">
      <c r="A11" s="39"/>
      <c r="B11" s="15" t="s">
        <v>22</v>
      </c>
      <c r="C11" s="15" t="s">
        <v>9</v>
      </c>
      <c r="D11" s="15">
        <v>1204.3</v>
      </c>
      <c r="E11" s="16">
        <v>1204.3</v>
      </c>
      <c r="F11" s="11">
        <f>((0.85*$P$3*$P$4)/$P$8)*($P$7-SQRT($P$7*$P$7-(E11*100)/(0.425*0.9*$P$3*$P$4)))</f>
        <v>5.5445254587723403</v>
      </c>
      <c r="G11" s="41"/>
      <c r="H11" s="17">
        <f t="shared" si="0"/>
        <v>5.5445254587723403</v>
      </c>
      <c r="I11" s="18">
        <f>($P$12*$P$4)/H11</f>
        <v>22.847197783888078</v>
      </c>
      <c r="J11" s="43"/>
      <c r="K11" s="18">
        <f t="shared" si="1"/>
        <v>22.847197783888078</v>
      </c>
      <c r="L11" s="15" t="str">
        <f>CONCATENATE(" # ",$P$11," @ ",ROUND(K11/100,2))</f>
        <v xml:space="preserve"> # 4 @ 0.23</v>
      </c>
      <c r="M11" s="26" t="str">
        <f t="shared" si="6"/>
        <v xml:space="preserve"> # 4 @ 0.19</v>
      </c>
      <c r="N11" s="39" t="s">
        <v>15</v>
      </c>
      <c r="O11" s="45"/>
      <c r="P11" s="31">
        <v>4</v>
      </c>
    </row>
    <row r="12" spans="1:16" x14ac:dyDescent="0.3">
      <c r="A12" s="14" t="s">
        <v>19</v>
      </c>
      <c r="B12" s="15" t="s">
        <v>22</v>
      </c>
      <c r="C12" s="15" t="s">
        <v>6</v>
      </c>
      <c r="D12" s="15">
        <v>709.75</v>
      </c>
      <c r="E12" s="16">
        <v>709.75</v>
      </c>
      <c r="F12" s="11">
        <f>((0.85*$P$3*$P$4)/$P$8)*($P$7-SQRT($P$7*$P$7-(E12*100)/(0.425*0.9*$P$3*$P$4)))</f>
        <v>3.1988802170721509</v>
      </c>
      <c r="G12" s="41"/>
      <c r="H12" s="17">
        <f t="shared" si="0"/>
        <v>3.1988802170721509</v>
      </c>
      <c r="I12" s="18">
        <f>($P$12*$P$4)/H12</f>
        <v>39.600379250936243</v>
      </c>
      <c r="J12" s="43"/>
      <c r="K12" s="18">
        <f t="shared" si="1"/>
        <v>36</v>
      </c>
      <c r="L12" s="15" t="str">
        <f>CONCATENATE(" # ",$P$11," @ ",ROUND(K12/100,2))</f>
        <v xml:space="preserve"> # 4 @ 0.36</v>
      </c>
      <c r="M12" s="26" t="str">
        <f>CONCATENATE(" # ",$P$11," @ ",ROUND(MIN($K$3:$K$13)/100,2))</f>
        <v xml:space="preserve"> # 4 @ 0.19</v>
      </c>
      <c r="N12" s="14"/>
      <c r="O12" s="15" t="s">
        <v>16</v>
      </c>
      <c r="P12" s="32">
        <f>(PI()/4)*(P11/8)*2.54*(P11/8)*2.54</f>
        <v>1.2667686977437445</v>
      </c>
    </row>
    <row r="13" spans="1:16" ht="15" thickBot="1" x14ac:dyDescent="0.35">
      <c r="A13" s="39">
        <v>4</v>
      </c>
      <c r="B13" s="15" t="s">
        <v>22</v>
      </c>
      <c r="C13" s="15" t="s">
        <v>9</v>
      </c>
      <c r="D13" s="15">
        <v>273.60000000000002</v>
      </c>
      <c r="E13" s="16">
        <v>273.60000000000002</v>
      </c>
      <c r="F13" s="11">
        <f>((0.85*$P$3*$P$4)/$P$8)*($P$7-SQRT($P$7*$P$7-(E13*100)/(0.425*0.9*$P$3*$P$4)))</f>
        <v>1.2115277580589694</v>
      </c>
      <c r="G13" s="41"/>
      <c r="H13" s="17">
        <f t="shared" si="0"/>
        <v>2.16</v>
      </c>
      <c r="I13" s="18">
        <f>($P$12*$P$4)/H13</f>
        <v>58.646698969617795</v>
      </c>
      <c r="J13" s="43"/>
      <c r="K13" s="18">
        <f t="shared" si="1"/>
        <v>36</v>
      </c>
      <c r="L13" s="15" t="str">
        <f>CONCATENATE(" # ",$P$11," @ ",ROUND(K13/100,2))</f>
        <v xml:space="preserve"> # 4 @ 0.36</v>
      </c>
      <c r="M13" s="26" t="str">
        <f>CONCATENATE(" # ",$P$11," @ ",ROUND(MIN($K$3:$K$13)/100,2))</f>
        <v xml:space="preserve"> # 4 @ 0.19</v>
      </c>
      <c r="N13" s="21"/>
      <c r="O13" s="22" t="s">
        <v>4</v>
      </c>
      <c r="P13" s="33"/>
    </row>
    <row r="14" spans="1:16" x14ac:dyDescent="0.3">
      <c r="A14" s="39"/>
      <c r="B14" s="15" t="s">
        <v>22</v>
      </c>
      <c r="C14" s="15" t="s">
        <v>6</v>
      </c>
      <c r="D14" s="15">
        <v>0</v>
      </c>
      <c r="E14" s="16">
        <v>319.2</v>
      </c>
      <c r="F14" s="11">
        <f>((0.85*$P$3*$P$4)/$P$8)*($P$7-SQRT($P$7*$P$7-(E14*100)/(0.425*0.9*$P$3*$P$4)))</f>
        <v>1.4160011923925246</v>
      </c>
      <c r="G14" s="41"/>
      <c r="H14" s="17">
        <f t="shared" si="0"/>
        <v>2.16</v>
      </c>
      <c r="I14" s="18">
        <f>($P$12*$P$4)/H14</f>
        <v>58.646698969617795</v>
      </c>
      <c r="J14" s="43"/>
      <c r="K14" s="18">
        <f t="shared" si="1"/>
        <v>36</v>
      </c>
      <c r="L14" s="15" t="str">
        <f>CONCATENATE(" # ",$P$11," @ ",ROUND(K14/100,2))</f>
        <v xml:space="preserve"> # 4 @ 0.36</v>
      </c>
      <c r="M14" s="26" t="str">
        <f>CONCATENATE(" # ",$P$11," @ ",ROUND(MIN($K$3:$K$13)/100,2))</f>
        <v xml:space="preserve"> # 4 @ 0.19</v>
      </c>
    </row>
    <row r="15" spans="1:16" x14ac:dyDescent="0.3">
      <c r="A15" s="14" t="s">
        <v>26</v>
      </c>
      <c r="B15" s="15" t="s">
        <v>21</v>
      </c>
      <c r="C15" s="15" t="s">
        <v>6</v>
      </c>
      <c r="D15" s="15">
        <v>951.8</v>
      </c>
      <c r="E15" s="16">
        <v>951.8</v>
      </c>
      <c r="F15" s="11">
        <f>((0.85*$P$3*$P$4)/$P$8)*($P$7-SQRT($P$7*$P$7-(E15*100)/(0.425*0.9*$P$3*$P$4)))</f>
        <v>4.333947331652678</v>
      </c>
      <c r="G15" s="41"/>
      <c r="H15" s="17">
        <f t="shared" si="0"/>
        <v>4.333947331652678</v>
      </c>
      <c r="I15" s="18">
        <f>($P$12*$P$4)/H15</f>
        <v>29.228982283471439</v>
      </c>
      <c r="J15" s="43"/>
      <c r="K15" s="18">
        <f t="shared" si="1"/>
        <v>29.228982283471439</v>
      </c>
      <c r="L15" s="15" t="str">
        <f>CONCATENATE(" # ",$P$11," @ ",ROUND(K15/100,2))</f>
        <v xml:space="preserve"> # 4 @ 0.29</v>
      </c>
      <c r="M15" s="26" t="str">
        <f>CONCATENATE(" # ",$P$11," @ ",ROUND(MIN($K$3:$K$13)/100,2))</f>
        <v xml:space="preserve"> # 4 @ 0.19</v>
      </c>
      <c r="N15" s="47" t="s">
        <v>27</v>
      </c>
      <c r="O15" s="48"/>
      <c r="P15" s="48"/>
    </row>
    <row r="16" spans="1:16" x14ac:dyDescent="0.3">
      <c r="A16" s="39">
        <v>3</v>
      </c>
      <c r="B16" s="15" t="s">
        <v>21</v>
      </c>
      <c r="C16" s="15" t="s">
        <v>9</v>
      </c>
      <c r="D16" s="15">
        <v>508.59</v>
      </c>
      <c r="E16" s="16">
        <v>299.20999999999998</v>
      </c>
      <c r="F16" s="11">
        <f>((0.85*$P$3*$P$4)/$P$8)*($P$7-SQRT($P$7*$P$7-(E16*100)/(0.425*0.9*$P$3*$P$4)))</f>
        <v>1.3262728006681779</v>
      </c>
      <c r="G16" s="41"/>
      <c r="H16" s="17">
        <f t="shared" si="0"/>
        <v>2.16</v>
      </c>
      <c r="I16" s="18">
        <f>($P$12*$P$4)/H16</f>
        <v>58.646698969617795</v>
      </c>
      <c r="J16" s="43"/>
      <c r="K16" s="18">
        <f t="shared" si="1"/>
        <v>36</v>
      </c>
      <c r="L16" s="15" t="str">
        <f>CONCATENATE(" # ",$P$11," @ ",ROUND(K16/100,2))</f>
        <v xml:space="preserve"> # 4 @ 0.36</v>
      </c>
      <c r="M16" s="26" t="str">
        <f>CONCATENATE(" # ",$P$11," @ ",ROUND(MIN($K$3:$K$13)/100,2))</f>
        <v xml:space="preserve"> # 4 @ 0.19</v>
      </c>
      <c r="N16" s="46" t="s">
        <v>30</v>
      </c>
      <c r="O16" s="36"/>
      <c r="P16" s="36"/>
    </row>
    <row r="17" spans="1:16" x14ac:dyDescent="0.3">
      <c r="A17" s="39"/>
      <c r="B17" s="15" t="s">
        <v>21</v>
      </c>
      <c r="C17" s="15" t="s">
        <v>6</v>
      </c>
      <c r="D17" s="15">
        <v>0</v>
      </c>
      <c r="E17" s="16">
        <v>169.53</v>
      </c>
      <c r="F17" s="11">
        <f>((0.85*$P$3*$P$4)/$P$8)*($P$7-SQRT($P$7*$P$7-(E17*100)/(0.425*0.9*$P$3*$P$4)))</f>
        <v>0.74763844001281066</v>
      </c>
      <c r="G17" s="41"/>
      <c r="H17" s="17">
        <f t="shared" si="0"/>
        <v>2.16</v>
      </c>
      <c r="I17" s="18">
        <f>($P$12*$P$4)/H17</f>
        <v>58.646698969617795</v>
      </c>
      <c r="J17" s="43"/>
      <c r="K17" s="18">
        <f t="shared" si="1"/>
        <v>36</v>
      </c>
      <c r="L17" s="15" t="str">
        <f>CONCATENATE(" # ",$P$11," @ ",ROUND(K17/100,2))</f>
        <v xml:space="preserve"> # 4 @ 0.36</v>
      </c>
      <c r="M17" s="26" t="str">
        <f>CONCATENATE(" # ",$P$11," @ ",ROUND(MIN($K$3:$K$13)/100,2))</f>
        <v xml:space="preserve"> # 4 @ 0.19</v>
      </c>
      <c r="N17" s="46"/>
      <c r="O17" s="36"/>
      <c r="P17" s="36"/>
    </row>
    <row r="18" spans="1:16" x14ac:dyDescent="0.3">
      <c r="A18" s="39"/>
      <c r="B18" s="15" t="s">
        <v>22</v>
      </c>
      <c r="C18" s="15" t="s">
        <v>6</v>
      </c>
      <c r="D18" s="15">
        <v>0</v>
      </c>
      <c r="E18" s="16">
        <v>64.53</v>
      </c>
      <c r="F18" s="11">
        <f>((0.85*$P$3*$P$4)/$P$8)*($P$7-SQRT($P$7*$P$7-(E18*100)/(0.425*0.9*$P$3*$P$4)))</f>
        <v>0.28342652230068199</v>
      </c>
      <c r="G18" s="41"/>
      <c r="H18" s="17">
        <f t="shared" si="0"/>
        <v>2.16</v>
      </c>
      <c r="I18" s="18">
        <f>($P$12*$P$4)/H18</f>
        <v>58.646698969617795</v>
      </c>
      <c r="J18" s="43"/>
      <c r="K18" s="18">
        <f t="shared" si="1"/>
        <v>36</v>
      </c>
      <c r="L18" s="15" t="str">
        <f>CONCATENATE(" # ",$P$11," @ ",ROUND(K18/100,2))</f>
        <v xml:space="preserve"> # 4 @ 0.36</v>
      </c>
      <c r="M18" s="26" t="str">
        <f>CONCATENATE(" # ",$P$11," @ ",ROUND(MIN($K$3:$K$13)/100,2))</f>
        <v xml:space="preserve"> # 4 @ 0.19</v>
      </c>
      <c r="N18" s="47" t="s">
        <v>28</v>
      </c>
      <c r="O18" s="49"/>
      <c r="P18" s="49"/>
    </row>
    <row r="19" spans="1:16" x14ac:dyDescent="0.3">
      <c r="A19" s="39"/>
      <c r="B19" s="15" t="s">
        <v>22</v>
      </c>
      <c r="C19" s="15" t="s">
        <v>6</v>
      </c>
      <c r="D19" s="15">
        <v>0</v>
      </c>
      <c r="E19" s="16">
        <v>64.53</v>
      </c>
      <c r="F19" s="11">
        <f>((0.85*$P$3*$P$4)/$P$8)*($P$7-SQRT($P$7*$P$7-(E19*100)/(0.425*0.9*$P$3*$P$4)))</f>
        <v>0.28342652230068199</v>
      </c>
      <c r="G19" s="41"/>
      <c r="H19" s="17">
        <f t="shared" si="0"/>
        <v>2.16</v>
      </c>
      <c r="I19" s="18">
        <f>($P$12*$P$4)/H19</f>
        <v>58.646698969617795</v>
      </c>
      <c r="J19" s="43"/>
      <c r="K19" s="18">
        <f t="shared" si="1"/>
        <v>36</v>
      </c>
      <c r="L19" s="15" t="str">
        <f>CONCATENATE(" # ",$P$11," @ ",ROUND(K19/100,2))</f>
        <v xml:space="preserve"> # 4 @ 0.36</v>
      </c>
      <c r="M19" s="26" t="str">
        <f>CONCATENATE(" # ",$P$11," @ ",ROUND(MIN($K$3:$K$13)/100,2))</f>
        <v xml:space="preserve"> # 4 @ 0.19</v>
      </c>
      <c r="N19" s="46" t="s">
        <v>31</v>
      </c>
      <c r="O19" s="36"/>
      <c r="P19" s="36"/>
    </row>
    <row r="20" spans="1:16" ht="15" thickBot="1" x14ac:dyDescent="0.35">
      <c r="A20" s="40"/>
      <c r="B20" s="22" t="s">
        <v>22</v>
      </c>
      <c r="C20" s="22" t="s">
        <v>9</v>
      </c>
      <c r="D20" s="22">
        <v>194.86</v>
      </c>
      <c r="E20" s="23">
        <v>194.86</v>
      </c>
      <c r="F20" s="24">
        <f>((0.85*$P$3*$P$4)/$P$8)*($P$7-SQRT($P$7*$P$7-(E20*100)/(0.425*0.9*$P$3*$P$4)))</f>
        <v>0.86019537004615165</v>
      </c>
      <c r="G20" s="42"/>
      <c r="H20" s="27">
        <f t="shared" si="0"/>
        <v>2.16</v>
      </c>
      <c r="I20" s="28">
        <f>($P$12*$P$4)/H20</f>
        <v>58.646698969617795</v>
      </c>
      <c r="J20" s="44"/>
      <c r="K20" s="28">
        <f t="shared" si="1"/>
        <v>36</v>
      </c>
      <c r="L20" s="22" t="str">
        <f>CONCATENATE(" # ",$P$11," @ ",ROUND(K20/100,2))</f>
        <v xml:space="preserve"> # 4 @ 0.36</v>
      </c>
      <c r="M20" s="29" t="str">
        <f>CONCATENATE(" # ",$P$11," @ ",ROUND(MIN($K$3:$K$13)/100,2))</f>
        <v xml:space="preserve"> # 4 @ 0.19</v>
      </c>
      <c r="N20" s="46"/>
      <c r="O20" s="36"/>
      <c r="P20" s="36"/>
    </row>
    <row r="21" spans="1:16" x14ac:dyDescent="0.3">
      <c r="E21" s="37"/>
      <c r="F21" s="37"/>
      <c r="G21" s="37"/>
      <c r="H21" s="37"/>
      <c r="I21" s="37"/>
    </row>
  </sheetData>
  <mergeCells count="13">
    <mergeCell ref="D1:F1"/>
    <mergeCell ref="J3:J20"/>
    <mergeCell ref="N11:O11"/>
    <mergeCell ref="N16:P17"/>
    <mergeCell ref="N15:P15"/>
    <mergeCell ref="N18:P18"/>
    <mergeCell ref="N19:P20"/>
    <mergeCell ref="E21:I21"/>
    <mergeCell ref="A3:A4"/>
    <mergeCell ref="A13:A14"/>
    <mergeCell ref="A8:A11"/>
    <mergeCell ref="A16:A20"/>
    <mergeCell ref="G3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San Martin Castillo Monterroso</dc:creator>
  <cp:lastModifiedBy>ROBERTO CARLOS MONTERROSO VELASQUEZ</cp:lastModifiedBy>
  <cp:lastPrinted>2023-12-26T20:19:48Z</cp:lastPrinted>
  <dcterms:created xsi:type="dcterms:W3CDTF">2023-12-19T00:37:43Z</dcterms:created>
  <dcterms:modified xsi:type="dcterms:W3CDTF">2023-12-30T00:43:35Z</dcterms:modified>
</cp:coreProperties>
</file>