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iementaciones 1\Proyecto1\"/>
    </mc:Choice>
  </mc:AlternateContent>
  <xr:revisionPtr revIDLastSave="0" documentId="13_ncr:1_{C8B405E9-E9FB-4E42-AB8D-714742D1D223}" xr6:coauthVersionLast="47" xr6:coauthVersionMax="47" xr10:uidLastSave="{00000000-0000-0000-0000-000000000000}"/>
  <bookViews>
    <workbookView xWindow="22932" yWindow="-108" windowWidth="23256" windowHeight="12576" activeTab="1" xr2:uid="{19A26176-E77C-441F-AFA1-00A57CE09AC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T22" i="1"/>
  <c r="U22" i="1" s="1"/>
  <c r="R23" i="1"/>
  <c r="T20" i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S23" i="1" s="1"/>
  <c r="O24" i="1"/>
  <c r="P24" i="1" s="1"/>
  <c r="S24" i="1" s="1"/>
  <c r="O25" i="1"/>
  <c r="P25" i="1" s="1"/>
  <c r="Q25" i="1" s="1"/>
  <c r="O26" i="1"/>
  <c r="P26" i="1" s="1"/>
  <c r="Q26" i="1" s="1"/>
  <c r="O27" i="1"/>
  <c r="P27" i="1" s="1"/>
  <c r="Q27" i="1" s="1"/>
  <c r="O16" i="1"/>
  <c r="T25" i="1" l="1"/>
  <c r="Q23" i="1"/>
  <c r="S25" i="1"/>
  <c r="U25" i="1" s="1"/>
  <c r="R25" i="1"/>
  <c r="R24" i="1"/>
  <c r="T21" i="1"/>
  <c r="U21" i="1" s="1"/>
  <c r="T27" i="1"/>
  <c r="U27" i="1" s="1"/>
  <c r="T26" i="1"/>
  <c r="U26" i="1" s="1"/>
  <c r="Q24" i="1"/>
  <c r="S21" i="1"/>
  <c r="S27" i="1"/>
  <c r="R22" i="1"/>
  <c r="R21" i="1"/>
  <c r="R27" i="1"/>
  <c r="T24" i="1"/>
  <c r="U24" i="1" s="1"/>
  <c r="S26" i="1"/>
  <c r="R20" i="1"/>
  <c r="R26" i="1"/>
  <c r="T23" i="1"/>
  <c r="U23" i="1"/>
  <c r="S20" i="1"/>
  <c r="U20" i="1" s="1"/>
  <c r="O17" i="1"/>
  <c r="P17" i="1" s="1"/>
  <c r="O18" i="1"/>
  <c r="P18" i="1" s="1"/>
  <c r="O19" i="1"/>
  <c r="P19" i="1" s="1"/>
  <c r="P16" i="1"/>
  <c r="Q16" i="1" s="1"/>
  <c r="S17" i="1" l="1"/>
  <c r="Q17" i="1"/>
  <c r="T19" i="1"/>
  <c r="Q19" i="1"/>
  <c r="S18" i="1"/>
  <c r="Q18" i="1"/>
  <c r="R17" i="1"/>
  <c r="R19" i="1"/>
  <c r="T16" i="1"/>
  <c r="R16" i="1"/>
  <c r="R18" i="1"/>
  <c r="T18" i="1"/>
  <c r="T17" i="1"/>
  <c r="U17" i="1" s="1"/>
  <c r="S16" i="1"/>
  <c r="S19" i="1"/>
  <c r="U19" i="1" s="1"/>
  <c r="U18" i="1" l="1"/>
  <c r="U16" i="1"/>
</calcChain>
</file>

<file path=xl/sharedStrings.xml><?xml version="1.0" encoding="utf-8"?>
<sst xmlns="http://schemas.openxmlformats.org/spreadsheetml/2006/main" count="47" uniqueCount="43">
  <si>
    <t>Sentido de trabajo y espesor</t>
  </si>
  <si>
    <t>Losa</t>
  </si>
  <si>
    <t>A corta(m)</t>
  </si>
  <si>
    <t xml:space="preserve">B larga(m) </t>
  </si>
  <si>
    <t>Sentido R(A/B)</t>
  </si>
  <si>
    <t>In=B</t>
  </si>
  <si>
    <t>fy(PSI)</t>
  </si>
  <si>
    <t>B=B/A</t>
  </si>
  <si>
    <t xml:space="preserve">APLICAR FORMULA </t>
  </si>
  <si>
    <t>I</t>
  </si>
  <si>
    <t>II</t>
  </si>
  <si>
    <t>III</t>
  </si>
  <si>
    <t>IV</t>
  </si>
  <si>
    <t>Definir sentido</t>
  </si>
  <si>
    <t>1 sentido</t>
  </si>
  <si>
    <t xml:space="preserve">2 sentidos </t>
  </si>
  <si>
    <t>f´c=</t>
  </si>
  <si>
    <t>kg/cm³</t>
  </si>
  <si>
    <t>fy=</t>
  </si>
  <si>
    <t>d=</t>
  </si>
  <si>
    <t>cm</t>
  </si>
  <si>
    <t>b=</t>
  </si>
  <si>
    <t xml:space="preserve">cm </t>
  </si>
  <si>
    <t>m</t>
  </si>
  <si>
    <t xml:space="preserve">DependiendoDiametro de  Varilla inicial </t>
  </si>
  <si>
    <t>∅=</t>
  </si>
  <si>
    <t xml:space="preserve">Separación </t>
  </si>
  <si>
    <t>WS/C</t>
  </si>
  <si>
    <t>WC.V</t>
  </si>
  <si>
    <t>WCONC</t>
  </si>
  <si>
    <t>Recubirimiento</t>
  </si>
  <si>
    <t>V</t>
  </si>
  <si>
    <t>VI</t>
  </si>
  <si>
    <t>VII</t>
  </si>
  <si>
    <t>VIII</t>
  </si>
  <si>
    <t>IX</t>
  </si>
  <si>
    <t>X</t>
  </si>
  <si>
    <t>XI</t>
  </si>
  <si>
    <t>XII</t>
  </si>
  <si>
    <t xml:space="preserve">Espesor de losa= 0.111mts </t>
  </si>
  <si>
    <t>Espesor  de losa(mts)</t>
  </si>
  <si>
    <t>0.35cm</t>
  </si>
  <si>
    <t>0.60cm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</si>
</sst>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/>
    <xf numFmtId="164" fontId="1" fillId="5" borderId="3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792479</xdr:colOff>
      <xdr:row>6</xdr:row>
      <xdr:rowOff>0</xdr:rowOff>
    </xdr:from>
    <xdr:to>
      <xdr:col>13</xdr:col>
      <xdr:colOff>32944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745CD-413A-9349-99D2-C185B448E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59" y="731520"/>
          <a:ext cx="1598855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685801</xdr:colOff>
      <xdr:row>1</xdr:row>
      <xdr:rowOff>68581</xdr:rowOff>
    </xdr:from>
    <xdr:to>
      <xdr:col>18</xdr:col>
      <xdr:colOff>115571</xdr:colOff>
      <xdr:row>8</xdr:row>
      <xdr:rowOff>153487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4D3C6-EE16-4D22-3C15-7420A8F3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8121" y="251461"/>
          <a:ext cx="3467100" cy="1365066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</xdr:colOff>
      <xdr:row>5</xdr:row>
      <xdr:rowOff>7619</xdr:rowOff>
    </xdr:from>
    <xdr:to>
      <xdr:col>21</xdr:col>
      <xdr:colOff>487680</xdr:colOff>
      <xdr:row>9</xdr:row>
      <xdr:rowOff>106016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685C88-A26D-DD24-5BE9-01E23C53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56259"/>
          <a:ext cx="1272540" cy="82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37D-3091-46E0-AB27-87803EB2E547}">
  <dimension ref="E1:U30"/>
  <sheetViews>
    <sheetView showGridLines="0" topLeftCell="J15" workbookViewId="0">
      <selection activeCell="J15" sqref="J15"/>
    </sheetView>
  </sheetViews>
  <sheetFormatPr baseColWidth="10" defaultRowHeight="14.5" x14ac:dyDescent="0.35"/>
  <cols>
    <col min="7" max="7" width="13.453125" customWidth="1"/>
    <col min="13" max="13" width="10.6328125" customWidth="1"/>
    <col min="14" max="14" width="9.36328125" customWidth="1"/>
    <col min="15" max="15" width="14.36328125" style="1" customWidth="1"/>
    <col min="16" max="16" width="14.6328125" customWidth="1"/>
    <col min="17" max="17" width="12.453125" style="2" customWidth="1"/>
    <col min="18" max="18" width="6.81640625" customWidth="1"/>
    <col min="19" max="19" width="8.36328125" customWidth="1"/>
    <col min="20" max="20" width="9.36328125" style="1" customWidth="1"/>
    <col min="21" max="21" width="11.54296875" style="2"/>
  </cols>
  <sheetData>
    <row r="1" spans="5:21" x14ac:dyDescent="0.35">
      <c r="G1" t="s">
        <v>27</v>
      </c>
      <c r="H1">
        <v>200</v>
      </c>
    </row>
    <row r="2" spans="5:21" x14ac:dyDescent="0.35">
      <c r="G2" t="s">
        <v>28</v>
      </c>
      <c r="H2">
        <v>300</v>
      </c>
    </row>
    <row r="3" spans="5:21" x14ac:dyDescent="0.35">
      <c r="G3" t="s">
        <v>29</v>
      </c>
      <c r="H3">
        <v>2400</v>
      </c>
    </row>
    <row r="4" spans="5:21" x14ac:dyDescent="0.35">
      <c r="G4" t="s">
        <v>16</v>
      </c>
      <c r="H4">
        <v>210</v>
      </c>
      <c r="I4" t="s">
        <v>17</v>
      </c>
      <c r="J4">
        <v>40000</v>
      </c>
    </row>
    <row r="5" spans="5:21" x14ac:dyDescent="0.35">
      <c r="G5" t="s">
        <v>30</v>
      </c>
      <c r="H5">
        <v>3</v>
      </c>
      <c r="I5" t="s">
        <v>20</v>
      </c>
    </row>
    <row r="6" spans="5:21" x14ac:dyDescent="0.35">
      <c r="G6" t="s">
        <v>18</v>
      </c>
      <c r="H6">
        <v>2810</v>
      </c>
      <c r="I6" t="s">
        <v>17</v>
      </c>
    </row>
    <row r="7" spans="5:21" x14ac:dyDescent="0.35">
      <c r="G7" t="s">
        <v>19</v>
      </c>
      <c r="H7">
        <v>10.025</v>
      </c>
      <c r="I7" t="s">
        <v>20</v>
      </c>
    </row>
    <row r="8" spans="5:21" x14ac:dyDescent="0.35">
      <c r="G8" s="23" t="s">
        <v>21</v>
      </c>
      <c r="H8">
        <v>100</v>
      </c>
      <c r="I8" t="s">
        <v>22</v>
      </c>
    </row>
    <row r="9" spans="5:21" x14ac:dyDescent="0.35">
      <c r="G9" s="23"/>
      <c r="H9">
        <v>1</v>
      </c>
      <c r="I9" t="s">
        <v>23</v>
      </c>
    </row>
    <row r="10" spans="5:21" x14ac:dyDescent="0.35">
      <c r="E10" s="24" t="s">
        <v>24</v>
      </c>
      <c r="F10" s="24"/>
      <c r="G10" t="s">
        <v>25</v>
      </c>
      <c r="H10">
        <v>0.95</v>
      </c>
      <c r="I10" t="s">
        <v>22</v>
      </c>
    </row>
    <row r="12" spans="5:21" x14ac:dyDescent="0.35">
      <c r="G12" t="s">
        <v>26</v>
      </c>
      <c r="H12">
        <v>39</v>
      </c>
      <c r="I12" t="s">
        <v>20</v>
      </c>
    </row>
    <row r="13" spans="5:21" ht="15" thickBot="1" x14ac:dyDescent="0.4"/>
    <row r="14" spans="5:21" ht="16.5" thickTop="1" thickBot="1" x14ac:dyDescent="0.4">
      <c r="L14" s="25" t="s">
        <v>0</v>
      </c>
      <c r="M14" s="26"/>
      <c r="N14" s="26"/>
      <c r="O14" s="26"/>
      <c r="P14" s="26"/>
      <c r="Q14" s="26"/>
      <c r="R14" s="26"/>
      <c r="S14" s="26"/>
      <c r="T14" s="26"/>
      <c r="U14" s="27"/>
    </row>
    <row r="15" spans="5:21" ht="29" customHeight="1" x14ac:dyDescent="0.35">
      <c r="L15" s="7" t="s">
        <v>1</v>
      </c>
      <c r="M15" s="8" t="s">
        <v>2</v>
      </c>
      <c r="N15" s="8" t="s">
        <v>3</v>
      </c>
      <c r="O15" s="9" t="s">
        <v>4</v>
      </c>
      <c r="P15" s="8" t="s">
        <v>13</v>
      </c>
      <c r="Q15" s="10" t="s">
        <v>40</v>
      </c>
      <c r="R15" s="8" t="s">
        <v>5</v>
      </c>
      <c r="S15" s="8" t="s">
        <v>6</v>
      </c>
      <c r="T15" s="9" t="s">
        <v>7</v>
      </c>
      <c r="U15" s="11" t="s">
        <v>8</v>
      </c>
    </row>
    <row r="16" spans="5:21" x14ac:dyDescent="0.35">
      <c r="I16" t="s">
        <v>14</v>
      </c>
      <c r="L16" s="12" t="s">
        <v>9</v>
      </c>
      <c r="M16" s="3">
        <v>4</v>
      </c>
      <c r="N16" s="3">
        <v>5</v>
      </c>
      <c r="O16" s="4">
        <f>M16/N16</f>
        <v>0.8</v>
      </c>
      <c r="P16" s="3" t="str">
        <f>IF(O16&gt;=0.5,$I$17,$I$16)</f>
        <v xml:space="preserve">2 sentidos </v>
      </c>
      <c r="Q16" s="5">
        <f>IF($P$16:$P$27=$I$17,(2*M16+2*N16)/180,0)</f>
        <v>0.1</v>
      </c>
      <c r="R16" s="3">
        <f>IF($P$16:$P$19=$I$17,N16,Q16)</f>
        <v>5</v>
      </c>
      <c r="S16" s="3">
        <f>IF($P$16:$P$19=$I$17,$J$4,Q16)</f>
        <v>40000</v>
      </c>
      <c r="T16" s="4">
        <f>IF($P$16:$P$19=$I$17,N16/M16,Q16)</f>
        <v>1.25</v>
      </c>
      <c r="U16" s="6">
        <f>IF($P$16:$P$19=$I$17,N16*(0.8+(S16/200000))/(36+9*T16),R16)</f>
        <v>0.10582010582010581</v>
      </c>
    </row>
    <row r="17" spans="9:21" x14ac:dyDescent="0.35">
      <c r="I17" t="s">
        <v>15</v>
      </c>
      <c r="L17" s="12" t="s">
        <v>10</v>
      </c>
      <c r="M17" s="3">
        <v>4</v>
      </c>
      <c r="N17" s="3">
        <v>5</v>
      </c>
      <c r="O17" s="4">
        <f t="shared" ref="O17:O19" si="0">M17/N17</f>
        <v>0.8</v>
      </c>
      <c r="P17" s="3" t="str">
        <f t="shared" ref="P17:P19" si="1">IF(O17&gt;=0.5,$I$17,$I$16)</f>
        <v xml:space="preserve">2 sentidos </v>
      </c>
      <c r="Q17" s="5">
        <f>IF($P$16:$P$27=$I$17,(2*M17+2*N17)/180,0)</f>
        <v>0.1</v>
      </c>
      <c r="R17" s="3">
        <f>IF($P$16:$P$19=$I$17,N17,Q17)</f>
        <v>5</v>
      </c>
      <c r="S17" s="3">
        <f t="shared" ref="S17:S19" si="2">IF($P$16:$P$19=$I$17,$J$4,0)</f>
        <v>40000</v>
      </c>
      <c r="T17" s="4">
        <f>IF($P$16:$P$19=$I$17,N17/M17,0)</f>
        <v>1.25</v>
      </c>
      <c r="U17" s="6">
        <f>IF($P$16:$P$19=$I$17,N17*(0.8+(S17/200000))/(36+9*T17),R17)</f>
        <v>0.10582010582010581</v>
      </c>
    </row>
    <row r="18" spans="9:21" x14ac:dyDescent="0.35">
      <c r="L18" s="12" t="s">
        <v>11</v>
      </c>
      <c r="M18" s="3">
        <v>4.5</v>
      </c>
      <c r="N18" s="3">
        <v>5</v>
      </c>
      <c r="O18" s="4">
        <f t="shared" si="0"/>
        <v>0.9</v>
      </c>
      <c r="P18" s="3" t="str">
        <f t="shared" si="1"/>
        <v xml:space="preserve">2 sentidos </v>
      </c>
      <c r="Q18" s="5">
        <f>IF($P$16:$P$19=$I$17,(2*M18+2*N18)/180,0)</f>
        <v>0.10555555555555556</v>
      </c>
      <c r="R18" s="3">
        <f>IF($P$16:$P$19=$I$17,N18,Q18)</f>
        <v>5</v>
      </c>
      <c r="S18" s="3">
        <f t="shared" si="2"/>
        <v>40000</v>
      </c>
      <c r="T18" s="4">
        <f>IF($P$16:$P$19=$I$17,N18/M18,0)</f>
        <v>1.1111111111111112</v>
      </c>
      <c r="U18" s="6">
        <f>IF($P$16:$P$19=$I$17,N18*(0.8+(S18/200000))/(36+9*T18),R18)</f>
        <v>0.10869565217391304</v>
      </c>
    </row>
    <row r="19" spans="9:21" x14ac:dyDescent="0.35">
      <c r="L19" s="12" t="s">
        <v>12</v>
      </c>
      <c r="M19" s="3">
        <v>5</v>
      </c>
      <c r="N19" s="3">
        <v>5</v>
      </c>
      <c r="O19" s="4">
        <f t="shared" si="0"/>
        <v>1</v>
      </c>
      <c r="P19" s="3" t="str">
        <f t="shared" si="1"/>
        <v xml:space="preserve">2 sentidos </v>
      </c>
      <c r="Q19" s="5">
        <f t="shared" ref="Q19:Q27" si="3">IF($P$16:$P$27=$I$17,(2*M19+2*N19)/180,0)</f>
        <v>0.1111111111111111</v>
      </c>
      <c r="R19" s="3">
        <f>IF($P$16:$P$19=$I$17,N19,Q19)</f>
        <v>5</v>
      </c>
      <c r="S19" s="3">
        <f t="shared" si="2"/>
        <v>40000</v>
      </c>
      <c r="T19" s="4">
        <f>IF($P$16:$P$19=$I$17,N19/M19,0)</f>
        <v>1</v>
      </c>
      <c r="U19" s="13">
        <f>IF($P$16:$P$19=$I$17,N19*(0.8+(S19/200000))/(36+9*T19),R19)</f>
        <v>0.1111111111111111</v>
      </c>
    </row>
    <row r="20" spans="9:21" x14ac:dyDescent="0.35">
      <c r="L20" s="12" t="s">
        <v>31</v>
      </c>
      <c r="M20" s="3">
        <v>4</v>
      </c>
      <c r="N20" s="3">
        <v>5</v>
      </c>
      <c r="O20" s="4">
        <f t="shared" ref="O20:O27" si="4">M20/N20</f>
        <v>0.8</v>
      </c>
      <c r="P20" s="3" t="str">
        <f t="shared" ref="P20:P27" si="5">IF(O20&gt;=0.5,$I$17,$I$16)</f>
        <v xml:space="preserve">2 sentidos </v>
      </c>
      <c r="Q20" s="5">
        <f t="shared" si="3"/>
        <v>0.1</v>
      </c>
      <c r="R20" s="3">
        <f t="shared" ref="R20:R27" si="6">IF($P$16:$P$27=$I$17,N20,Q20)</f>
        <v>5</v>
      </c>
      <c r="S20" s="3">
        <f>IF($P$16:$P$27=$I$17,$J$4,0)</f>
        <v>40000</v>
      </c>
      <c r="T20" s="4">
        <f t="shared" ref="T20:T27" si="7">IF($P$16:$P$27=$I$17,N20/M20,0)</f>
        <v>1.25</v>
      </c>
      <c r="U20" s="6">
        <f t="shared" ref="U20:U27" si="8">IF($P$16:$P$27=$I$17,N20*(0.8+(S20/200000))/(36+9*T20),R20)</f>
        <v>0.10582010582010581</v>
      </c>
    </row>
    <row r="21" spans="9:21" x14ac:dyDescent="0.35">
      <c r="L21" s="12" t="s">
        <v>32</v>
      </c>
      <c r="M21" s="3">
        <v>4</v>
      </c>
      <c r="N21" s="3">
        <v>5</v>
      </c>
      <c r="O21" s="4">
        <f t="shared" si="4"/>
        <v>0.8</v>
      </c>
      <c r="P21" s="3" t="str">
        <f t="shared" si="5"/>
        <v xml:space="preserve">2 sentidos </v>
      </c>
      <c r="Q21" s="5">
        <f t="shared" si="3"/>
        <v>0.1</v>
      </c>
      <c r="R21" s="3">
        <f t="shared" si="6"/>
        <v>5</v>
      </c>
      <c r="S21" s="3">
        <f t="shared" ref="S21:S27" si="9">IF($P$16:$P$27=$I$17,$J$4,0)</f>
        <v>40000</v>
      </c>
      <c r="T21" s="4">
        <f t="shared" si="7"/>
        <v>1.25</v>
      </c>
      <c r="U21" s="6">
        <f t="shared" si="8"/>
        <v>0.10582010582010581</v>
      </c>
    </row>
    <row r="22" spans="9:21" x14ac:dyDescent="0.35">
      <c r="L22" s="12" t="s">
        <v>33</v>
      </c>
      <c r="M22" s="3">
        <v>4.5</v>
      </c>
      <c r="N22" s="3">
        <v>5</v>
      </c>
      <c r="O22" s="4">
        <f t="shared" si="4"/>
        <v>0.9</v>
      </c>
      <c r="P22" s="3" t="str">
        <f t="shared" si="5"/>
        <v xml:space="preserve">2 sentidos </v>
      </c>
      <c r="Q22" s="5">
        <f t="shared" si="3"/>
        <v>0.10555555555555556</v>
      </c>
      <c r="R22" s="3">
        <f t="shared" si="6"/>
        <v>5</v>
      </c>
      <c r="S22" s="3">
        <f t="shared" si="9"/>
        <v>40000</v>
      </c>
      <c r="T22" s="4">
        <f t="shared" si="7"/>
        <v>1.1111111111111112</v>
      </c>
      <c r="U22" s="6">
        <f t="shared" si="8"/>
        <v>0.10869565217391304</v>
      </c>
    </row>
    <row r="23" spans="9:21" x14ac:dyDescent="0.35">
      <c r="L23" s="12" t="s">
        <v>34</v>
      </c>
      <c r="M23" s="3">
        <v>5</v>
      </c>
      <c r="N23" s="3">
        <v>5</v>
      </c>
      <c r="O23" s="4">
        <f t="shared" si="4"/>
        <v>1</v>
      </c>
      <c r="P23" s="3" t="str">
        <f t="shared" si="5"/>
        <v xml:space="preserve">2 sentidos </v>
      </c>
      <c r="Q23" s="5">
        <f t="shared" si="3"/>
        <v>0.1111111111111111</v>
      </c>
      <c r="R23" s="3">
        <f t="shared" si="6"/>
        <v>5</v>
      </c>
      <c r="S23" s="3">
        <f t="shared" si="9"/>
        <v>40000</v>
      </c>
      <c r="T23" s="4">
        <f t="shared" si="7"/>
        <v>1</v>
      </c>
      <c r="U23" s="6">
        <f t="shared" si="8"/>
        <v>0.1111111111111111</v>
      </c>
    </row>
    <row r="24" spans="9:21" x14ac:dyDescent="0.35">
      <c r="L24" s="12" t="s">
        <v>35</v>
      </c>
      <c r="M24" s="3">
        <v>4</v>
      </c>
      <c r="N24" s="3">
        <v>5</v>
      </c>
      <c r="O24" s="4">
        <f t="shared" si="4"/>
        <v>0.8</v>
      </c>
      <c r="P24" s="3" t="str">
        <f t="shared" si="5"/>
        <v xml:space="preserve">2 sentidos </v>
      </c>
      <c r="Q24" s="5">
        <f t="shared" si="3"/>
        <v>0.1</v>
      </c>
      <c r="R24" s="3">
        <f t="shared" si="6"/>
        <v>5</v>
      </c>
      <c r="S24" s="3">
        <f t="shared" si="9"/>
        <v>40000</v>
      </c>
      <c r="T24" s="4">
        <f t="shared" si="7"/>
        <v>1.25</v>
      </c>
      <c r="U24" s="6">
        <f t="shared" si="8"/>
        <v>0.10582010582010581</v>
      </c>
    </row>
    <row r="25" spans="9:21" x14ac:dyDescent="0.35">
      <c r="L25" s="12" t="s">
        <v>36</v>
      </c>
      <c r="M25" s="3">
        <v>4</v>
      </c>
      <c r="N25" s="3">
        <v>5</v>
      </c>
      <c r="O25" s="4">
        <f t="shared" si="4"/>
        <v>0.8</v>
      </c>
      <c r="P25" s="3" t="str">
        <f t="shared" si="5"/>
        <v xml:space="preserve">2 sentidos </v>
      </c>
      <c r="Q25" s="5">
        <f t="shared" si="3"/>
        <v>0.1</v>
      </c>
      <c r="R25" s="3">
        <f t="shared" si="6"/>
        <v>5</v>
      </c>
      <c r="S25" s="3">
        <f t="shared" si="9"/>
        <v>40000</v>
      </c>
      <c r="T25" s="4">
        <f t="shared" si="7"/>
        <v>1.25</v>
      </c>
      <c r="U25" s="6">
        <f t="shared" si="8"/>
        <v>0.10582010582010581</v>
      </c>
    </row>
    <row r="26" spans="9:21" x14ac:dyDescent="0.35">
      <c r="L26" s="12" t="s">
        <v>37</v>
      </c>
      <c r="M26" s="3">
        <v>4.5</v>
      </c>
      <c r="N26" s="3">
        <v>5</v>
      </c>
      <c r="O26" s="4">
        <f t="shared" si="4"/>
        <v>0.9</v>
      </c>
      <c r="P26" s="3" t="str">
        <f t="shared" si="5"/>
        <v xml:space="preserve">2 sentidos </v>
      </c>
      <c r="Q26" s="5">
        <f t="shared" si="3"/>
        <v>0.10555555555555556</v>
      </c>
      <c r="R26" s="3">
        <f t="shared" si="6"/>
        <v>5</v>
      </c>
      <c r="S26" s="3">
        <f t="shared" si="9"/>
        <v>40000</v>
      </c>
      <c r="T26" s="4">
        <f t="shared" si="7"/>
        <v>1.1111111111111112</v>
      </c>
      <c r="U26" s="6">
        <f t="shared" si="8"/>
        <v>0.10869565217391304</v>
      </c>
    </row>
    <row r="27" spans="9:21" x14ac:dyDescent="0.35">
      <c r="L27" s="12" t="s">
        <v>38</v>
      </c>
      <c r="M27" s="3">
        <v>5</v>
      </c>
      <c r="N27" s="3">
        <v>5</v>
      </c>
      <c r="O27" s="4">
        <f t="shared" si="4"/>
        <v>1</v>
      </c>
      <c r="P27" s="3" t="str">
        <f t="shared" si="5"/>
        <v xml:space="preserve">2 sentidos </v>
      </c>
      <c r="Q27" s="5">
        <f t="shared" si="3"/>
        <v>0.1111111111111111</v>
      </c>
      <c r="R27" s="3">
        <f t="shared" si="6"/>
        <v>5</v>
      </c>
      <c r="S27" s="3">
        <f t="shared" si="9"/>
        <v>40000</v>
      </c>
      <c r="T27" s="4">
        <f t="shared" si="7"/>
        <v>1</v>
      </c>
      <c r="U27" s="6">
        <f t="shared" si="8"/>
        <v>0.1111111111111111</v>
      </c>
    </row>
    <row r="28" spans="9:21" x14ac:dyDescent="0.35">
      <c r="L28" s="28" t="s">
        <v>39</v>
      </c>
      <c r="M28" s="29"/>
      <c r="N28" s="29"/>
      <c r="O28" s="29"/>
      <c r="P28" s="29"/>
      <c r="Q28" s="29"/>
      <c r="R28" s="29"/>
      <c r="S28" s="29"/>
      <c r="T28" s="29"/>
      <c r="U28" s="30"/>
    </row>
    <row r="29" spans="9:21" ht="15" thickBot="1" x14ac:dyDescent="0.4">
      <c r="L29" s="31"/>
      <c r="M29" s="32"/>
      <c r="N29" s="32"/>
      <c r="O29" s="32"/>
      <c r="P29" s="32"/>
      <c r="Q29" s="32"/>
      <c r="R29" s="32"/>
      <c r="S29" s="32"/>
      <c r="T29" s="32"/>
      <c r="U29" s="33"/>
    </row>
    <row r="30" spans="9:21" ht="15" thickTop="1" x14ac:dyDescent="0.35"/>
  </sheetData>
  <mergeCells count="4">
    <mergeCell ref="G8:G9"/>
    <mergeCell ref="E10:F10"/>
    <mergeCell ref="L14:U14"/>
    <mergeCell ref="L28:U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E2EB-EEE2-4CE7-B717-032DEF76A1CB}">
  <dimension ref="D10:G17"/>
  <sheetViews>
    <sheetView showGridLines="0" tabSelected="1" topLeftCell="A7" zoomScale="85" zoomScaleNormal="85" workbookViewId="0">
      <selection activeCell="B10" sqref="B10"/>
    </sheetView>
  </sheetViews>
  <sheetFormatPr baseColWidth="10" defaultRowHeight="14.5" x14ac:dyDescent="0.35"/>
  <sheetData>
    <row r="10" spans="4:7" ht="15" thickBot="1" x14ac:dyDescent="0.4"/>
    <row r="11" spans="4:7" ht="35.5" customHeight="1" thickTop="1" x14ac:dyDescent="0.35">
      <c r="D11" s="14"/>
      <c r="E11" s="20"/>
      <c r="F11" s="15"/>
    </row>
    <row r="12" spans="4:7" ht="35.5" customHeight="1" x14ac:dyDescent="0.35">
      <c r="D12" s="16"/>
      <c r="F12" s="17"/>
    </row>
    <row r="13" spans="4:7" ht="35.5" customHeight="1" x14ac:dyDescent="0.55000000000000004">
      <c r="D13" s="16"/>
      <c r="F13" s="17"/>
      <c r="G13" s="22" t="s">
        <v>42</v>
      </c>
    </row>
    <row r="14" spans="4:7" ht="35.5" customHeight="1" x14ac:dyDescent="0.35">
      <c r="D14" s="16"/>
      <c r="F14" s="17"/>
    </row>
    <row r="15" spans="4:7" ht="35.5" customHeight="1" x14ac:dyDescent="0.35">
      <c r="D15" s="16"/>
      <c r="F15" s="17"/>
    </row>
    <row r="16" spans="4:7" ht="35.5" customHeight="1" thickBot="1" x14ac:dyDescent="0.4">
      <c r="D16" s="18"/>
      <c r="E16" s="21"/>
      <c r="F16" s="19"/>
    </row>
    <row r="17" spans="5:5" ht="24" thickTop="1" x14ac:dyDescent="0.55000000000000004">
      <c r="E17" s="2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2023-12-29T11:11:27Z</dcterms:created>
  <dcterms:modified xsi:type="dcterms:W3CDTF">2024-09-20T13:25:15Z</dcterms:modified>
</cp:coreProperties>
</file>