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Concreto 2\FINAL CONCRETO\"/>
    </mc:Choice>
  </mc:AlternateContent>
  <xr:revisionPtr revIDLastSave="0" documentId="13_ncr:1_{0EA6A1E7-AF43-4537-AB46-49A669192AC0}" xr6:coauthVersionLast="47" xr6:coauthVersionMax="47" xr10:uidLastSave="{00000000-0000-0000-0000-000000000000}"/>
  <bookViews>
    <workbookView xWindow="-108" yWindow="-108" windowWidth="23256" windowHeight="12576" xr2:uid="{19A26176-E77C-441F-AFA1-00A57CE09A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O17" i="1"/>
  <c r="P17" i="1" s="1"/>
  <c r="O23" i="1"/>
  <c r="P23" i="1" s="1"/>
  <c r="O22" i="1"/>
  <c r="P22" i="1" s="1"/>
  <c r="Q22" i="1" s="1"/>
  <c r="O21" i="1"/>
  <c r="P21" i="1" s="1"/>
  <c r="O18" i="1"/>
  <c r="P18" i="1" s="1"/>
  <c r="O19" i="1"/>
  <c r="P19" i="1" s="1"/>
  <c r="O20" i="1"/>
  <c r="P20" i="1" s="1"/>
  <c r="T20" i="1" s="1"/>
  <c r="O16" i="1"/>
  <c r="P16" i="1" s="1"/>
  <c r="Q16" i="1" s="1"/>
  <c r="Q19" i="1" l="1"/>
  <c r="Q23" i="1"/>
  <c r="Q20" i="1"/>
  <c r="Q21" i="1"/>
  <c r="R23" i="1"/>
  <c r="T23" i="1"/>
  <c r="U23" i="1" s="1"/>
  <c r="Q18" i="1"/>
  <c r="T21" i="1"/>
  <c r="U21" i="1" s="1"/>
  <c r="R21" i="1"/>
  <c r="R22" i="1"/>
  <c r="T22" i="1"/>
  <c r="R18" i="1"/>
  <c r="R20" i="1"/>
  <c r="T16" i="1"/>
  <c r="R16" i="1"/>
  <c r="R19" i="1"/>
  <c r="T19" i="1"/>
  <c r="U19" i="1" s="1"/>
  <c r="T18" i="1"/>
  <c r="U18" i="1" s="1"/>
  <c r="U20" i="1"/>
  <c r="U16" i="1" l="1"/>
  <c r="U22" i="1"/>
</calcChain>
</file>

<file path=xl/sharedStrings.xml><?xml version="1.0" encoding="utf-8"?>
<sst xmlns="http://schemas.openxmlformats.org/spreadsheetml/2006/main" count="45" uniqueCount="40">
  <si>
    <t>Sentido de trabajo y espesor</t>
  </si>
  <si>
    <t>Losa</t>
  </si>
  <si>
    <t>A corta(m)</t>
  </si>
  <si>
    <t xml:space="preserve">B larga(m) </t>
  </si>
  <si>
    <t>Sentido R(A/B)</t>
  </si>
  <si>
    <t>Espesor  de losa(m)</t>
  </si>
  <si>
    <t>In=B</t>
  </si>
  <si>
    <t>fy(PSI)</t>
  </si>
  <si>
    <t>B=B/A</t>
  </si>
  <si>
    <t xml:space="preserve">APLICAR FORMULA </t>
  </si>
  <si>
    <t>II</t>
  </si>
  <si>
    <t>III</t>
  </si>
  <si>
    <t>IV</t>
  </si>
  <si>
    <t>Definir sentido</t>
  </si>
  <si>
    <t>1 sentido</t>
  </si>
  <si>
    <t xml:space="preserve">2 sentidos </t>
  </si>
  <si>
    <t>f´c=</t>
  </si>
  <si>
    <t>kg/cm³</t>
  </si>
  <si>
    <t>fy=</t>
  </si>
  <si>
    <t>d=</t>
  </si>
  <si>
    <t>cm</t>
  </si>
  <si>
    <t>b=</t>
  </si>
  <si>
    <t xml:space="preserve">cm </t>
  </si>
  <si>
    <t>m</t>
  </si>
  <si>
    <t xml:space="preserve">DependiendoDiametro de  Varilla inicial </t>
  </si>
  <si>
    <t>∅=</t>
  </si>
  <si>
    <t xml:space="preserve">Separación </t>
  </si>
  <si>
    <t>WS/C</t>
  </si>
  <si>
    <t>WC.V</t>
  </si>
  <si>
    <t>WCONC</t>
  </si>
  <si>
    <t>Espesor Losa</t>
  </si>
  <si>
    <t>Recubirimiento</t>
  </si>
  <si>
    <t>V</t>
  </si>
  <si>
    <t>Vl</t>
  </si>
  <si>
    <t>VII</t>
  </si>
  <si>
    <t>IA</t>
  </si>
  <si>
    <t>IB</t>
  </si>
  <si>
    <t>Espesor de Losa</t>
  </si>
  <si>
    <t>Integración de Cargas</t>
  </si>
  <si>
    <t>0.25m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</si>
</sst>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2" xfId="0" applyBorder="1"/>
    <xf numFmtId="2" fontId="0" fillId="0" borderId="2" xfId="0" applyNumberFormat="1" applyBorder="1"/>
    <xf numFmtId="165" fontId="0" fillId="0" borderId="2" xfId="0" applyNumberFormat="1" applyBorder="1"/>
    <xf numFmtId="2" fontId="0" fillId="0" borderId="3" xfId="0" applyNumberFormat="1" applyBorder="1"/>
    <xf numFmtId="0" fontId="0" fillId="0" borderId="2" xfId="0" applyFill="1" applyBorder="1"/>
    <xf numFmtId="0" fontId="1" fillId="2" borderId="4" xfId="0" applyFont="1" applyFill="1" applyBorder="1"/>
    <xf numFmtId="0" fontId="0" fillId="0" borderId="5" xfId="0" applyBorder="1"/>
    <xf numFmtId="2" fontId="0" fillId="0" borderId="5" xfId="0" applyNumberFormat="1" applyBorder="1"/>
    <xf numFmtId="165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1" fillId="0" borderId="8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center"/>
    </xf>
    <xf numFmtId="0" fontId="1" fillId="3" borderId="12" xfId="0" applyFont="1" applyFill="1" applyBorder="1"/>
    <xf numFmtId="0" fontId="1" fillId="3" borderId="13" xfId="0" applyFont="1" applyFill="1" applyBorder="1"/>
    <xf numFmtId="2" fontId="1" fillId="3" borderId="13" xfId="0" applyNumberFormat="1" applyFont="1" applyFill="1" applyBorder="1"/>
    <xf numFmtId="164" fontId="1" fillId="3" borderId="13" xfId="0" applyNumberFormat="1" applyFont="1" applyFill="1" applyBorder="1"/>
    <xf numFmtId="164" fontId="1" fillId="3" borderId="14" xfId="0" applyNumberFormat="1" applyFont="1" applyFill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792479</xdr:colOff>
      <xdr:row>6</xdr:row>
      <xdr:rowOff>0</xdr:rowOff>
    </xdr:from>
    <xdr:to>
      <xdr:col>13</xdr:col>
      <xdr:colOff>13894</xdr:colOff>
      <xdr:row>8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E745CD-413A-9349-99D2-C185B448E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59" y="731520"/>
          <a:ext cx="1598855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685801</xdr:colOff>
      <xdr:row>1</xdr:row>
      <xdr:rowOff>68581</xdr:rowOff>
    </xdr:from>
    <xdr:to>
      <xdr:col>16</xdr:col>
      <xdr:colOff>845821</xdr:colOff>
      <xdr:row>8</xdr:row>
      <xdr:rowOff>153487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64D3C6-EE16-4D22-3C15-7420A8F39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8121" y="251461"/>
          <a:ext cx="3467100" cy="1365066"/>
        </a:xfrm>
        <a:prstGeom prst="rect">
          <a:avLst/>
        </a:prstGeom>
      </xdr:spPr>
    </xdr:pic>
    <xdr:clientData/>
  </xdr:twoCellAnchor>
  <xdr:twoCellAnchor editAs="oneCell">
    <xdr:from>
      <xdr:col>21</xdr:col>
      <xdr:colOff>7620</xdr:colOff>
      <xdr:row>5</xdr:row>
      <xdr:rowOff>7619</xdr:rowOff>
    </xdr:from>
    <xdr:to>
      <xdr:col>22</xdr:col>
      <xdr:colOff>487680</xdr:colOff>
      <xdr:row>9</xdr:row>
      <xdr:rowOff>106016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E685C88-A26D-DD24-5BE9-01E23C533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56259"/>
          <a:ext cx="1272540" cy="82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537D-3091-46E0-AB27-87803EB2E547}">
  <dimension ref="E1:AA35"/>
  <sheetViews>
    <sheetView tabSelected="1" topLeftCell="G1" zoomScale="85" zoomScaleNormal="85" workbookViewId="0">
      <selection activeCell="L29" sqref="L29"/>
    </sheetView>
  </sheetViews>
  <sheetFormatPr baseColWidth="10" defaultRowHeight="14.4" x14ac:dyDescent="0.3"/>
  <cols>
    <col min="7" max="7" width="13.44140625" customWidth="1"/>
    <col min="15" max="15" width="14.33203125" style="1" customWidth="1"/>
    <col min="16" max="16" width="22.33203125" customWidth="1"/>
    <col min="17" max="17" width="17.77734375" customWidth="1"/>
    <col min="18" max="18" width="14.44140625" style="2" customWidth="1"/>
    <col min="20" max="20" width="14.109375" customWidth="1"/>
    <col min="21" max="21" width="17.88671875" style="1" customWidth="1"/>
    <col min="22" max="22" width="11.5546875" style="2"/>
  </cols>
  <sheetData>
    <row r="1" spans="5:22" x14ac:dyDescent="0.3">
      <c r="G1" t="s">
        <v>27</v>
      </c>
      <c r="H1">
        <v>200</v>
      </c>
    </row>
    <row r="2" spans="5:22" x14ac:dyDescent="0.3">
      <c r="G2" t="s">
        <v>28</v>
      </c>
      <c r="H2">
        <v>300</v>
      </c>
    </row>
    <row r="3" spans="5:22" x14ac:dyDescent="0.3">
      <c r="G3" t="s">
        <v>29</v>
      </c>
      <c r="H3">
        <v>2400</v>
      </c>
    </row>
    <row r="4" spans="5:22" x14ac:dyDescent="0.3">
      <c r="G4" t="s">
        <v>16</v>
      </c>
      <c r="H4">
        <v>281</v>
      </c>
      <c r="I4" t="s">
        <v>17</v>
      </c>
      <c r="J4">
        <v>4000</v>
      </c>
    </row>
    <row r="5" spans="5:22" x14ac:dyDescent="0.3">
      <c r="G5" t="s">
        <v>31</v>
      </c>
      <c r="H5">
        <v>3</v>
      </c>
      <c r="I5" t="s">
        <v>20</v>
      </c>
    </row>
    <row r="6" spans="5:22" x14ac:dyDescent="0.3">
      <c r="G6" t="s">
        <v>18</v>
      </c>
      <c r="H6">
        <v>2810</v>
      </c>
      <c r="I6" t="s">
        <v>17</v>
      </c>
    </row>
    <row r="7" spans="5:22" x14ac:dyDescent="0.3">
      <c r="G7" t="s">
        <v>19</v>
      </c>
      <c r="H7">
        <v>10.025</v>
      </c>
      <c r="I7" t="s">
        <v>20</v>
      </c>
    </row>
    <row r="8" spans="5:22" x14ac:dyDescent="0.3">
      <c r="G8" s="3" t="s">
        <v>21</v>
      </c>
      <c r="H8">
        <v>100</v>
      </c>
      <c r="I8" t="s">
        <v>22</v>
      </c>
    </row>
    <row r="9" spans="5:22" x14ac:dyDescent="0.3">
      <c r="G9" s="3"/>
      <c r="H9">
        <v>1</v>
      </c>
      <c r="I9" t="s">
        <v>23</v>
      </c>
    </row>
    <row r="10" spans="5:22" x14ac:dyDescent="0.3">
      <c r="E10" s="4" t="s">
        <v>24</v>
      </c>
      <c r="F10" s="4"/>
      <c r="G10" t="s">
        <v>25</v>
      </c>
      <c r="H10">
        <v>0.95</v>
      </c>
      <c r="I10" t="s">
        <v>22</v>
      </c>
    </row>
    <row r="12" spans="5:22" x14ac:dyDescent="0.3">
      <c r="G12" t="s">
        <v>26</v>
      </c>
      <c r="H12">
        <v>39</v>
      </c>
      <c r="I12" t="s">
        <v>20</v>
      </c>
    </row>
    <row r="13" spans="5:22" ht="15" thickBot="1" x14ac:dyDescent="0.35"/>
    <row r="14" spans="5:22" ht="19.2" thickTop="1" thickBot="1" x14ac:dyDescent="0.4">
      <c r="L14" s="25" t="s">
        <v>0</v>
      </c>
      <c r="M14" s="26"/>
      <c r="N14" s="26"/>
      <c r="O14" s="26"/>
      <c r="P14" s="26"/>
      <c r="Q14" s="26"/>
      <c r="R14" s="26"/>
      <c r="S14" s="26"/>
      <c r="T14" s="26"/>
      <c r="U14" s="27"/>
    </row>
    <row r="15" spans="5:22" ht="15" thickTop="1" x14ac:dyDescent="0.3">
      <c r="L15" s="20" t="s">
        <v>1</v>
      </c>
      <c r="M15" s="21" t="s">
        <v>2</v>
      </c>
      <c r="N15" s="21" t="s">
        <v>3</v>
      </c>
      <c r="O15" s="22" t="s">
        <v>4</v>
      </c>
      <c r="P15" s="21" t="s">
        <v>13</v>
      </c>
      <c r="Q15" s="23" t="s">
        <v>5</v>
      </c>
      <c r="R15" s="21" t="s">
        <v>6</v>
      </c>
      <c r="S15" s="21" t="s">
        <v>7</v>
      </c>
      <c r="T15" s="22" t="s">
        <v>8</v>
      </c>
      <c r="U15" s="24" t="s">
        <v>9</v>
      </c>
      <c r="V15"/>
    </row>
    <row r="16" spans="5:22" x14ac:dyDescent="0.3">
      <c r="I16" t="s">
        <v>14</v>
      </c>
      <c r="L16" s="5" t="s">
        <v>35</v>
      </c>
      <c r="M16" s="6">
        <v>3</v>
      </c>
      <c r="N16" s="6">
        <v>3.6</v>
      </c>
      <c r="O16" s="7">
        <f>M16/N16</f>
        <v>0.83333333333333326</v>
      </c>
      <c r="P16" s="6" t="str">
        <f>IF(O16&gt;=0.5,$I$18,$I$16)</f>
        <v xml:space="preserve">2 sentidos </v>
      </c>
      <c r="Q16" s="8">
        <f>IF($P$16:$P$23=$I$18,(2*M16+2*N16)/180,0)</f>
        <v>7.3333333333333334E-2</v>
      </c>
      <c r="R16" s="6">
        <f>IF($P$16:$P$20=$I$18,N16,Q16)</f>
        <v>3.6</v>
      </c>
      <c r="S16" s="6">
        <v>40000</v>
      </c>
      <c r="T16" s="7">
        <f>IF($P$16:$P$20=$I$18,N16/M16,Q16)</f>
        <v>1.2</v>
      </c>
      <c r="U16" s="9">
        <f>IF($P$16:$P$23=$I$18,N16*(0.8+(S16/200000))/(36+9*T16),R16)</f>
        <v>7.6923076923076927E-2</v>
      </c>
      <c r="V16"/>
    </row>
    <row r="17" spans="9:27" x14ac:dyDescent="0.3">
      <c r="L17" s="5" t="s">
        <v>36</v>
      </c>
      <c r="M17" s="6">
        <v>3</v>
      </c>
      <c r="N17" s="6">
        <v>6.63</v>
      </c>
      <c r="O17" s="7">
        <f>M17/N17</f>
        <v>0.45248868778280543</v>
      </c>
      <c r="P17" s="6" t="str">
        <f>IF(O17&gt;=0.5,$I$18,$I$16)</f>
        <v>1 sentido</v>
      </c>
      <c r="Q17" s="8">
        <f>M17/24</f>
        <v>0.125</v>
      </c>
      <c r="R17" s="6"/>
      <c r="S17" s="6">
        <v>40000</v>
      </c>
      <c r="T17" s="7"/>
      <c r="U17" s="9"/>
      <c r="V17"/>
    </row>
    <row r="18" spans="9:27" x14ac:dyDescent="0.3">
      <c r="I18" t="s">
        <v>15</v>
      </c>
      <c r="L18" s="5" t="s">
        <v>10</v>
      </c>
      <c r="M18" s="6">
        <v>6.23</v>
      </c>
      <c r="N18" s="10">
        <v>10.17</v>
      </c>
      <c r="O18" s="7">
        <f t="shared" ref="O18:O20" si="0">M18/N18</f>
        <v>0.61258603736479844</v>
      </c>
      <c r="P18" s="6" t="str">
        <f t="shared" ref="P18:P20" si="1">IF(O18&gt;=0.5,$I$18,$I$16)</f>
        <v xml:space="preserve">2 sentidos </v>
      </c>
      <c r="Q18" s="8">
        <f>IF($P$16:$P$23=$I$18,(2*M18+2*N18)/180,0)</f>
        <v>0.1822222222222222</v>
      </c>
      <c r="R18" s="6">
        <f>IF($P$16:$P$20=$I$18,N18,Q18)</f>
        <v>10.17</v>
      </c>
      <c r="S18" s="6">
        <v>40000</v>
      </c>
      <c r="T18" s="7">
        <f>IF($P$16:$P$20=$I$18,N18/M18,0)</f>
        <v>1.6324237560192616</v>
      </c>
      <c r="U18" s="9">
        <f>IF($P$16:$P$23=$I$18,N18*(0.8+(S18/200000))/(36+9*T18),R18)</f>
        <v>0.20062410943288689</v>
      </c>
      <c r="V18"/>
    </row>
    <row r="19" spans="9:27" x14ac:dyDescent="0.3">
      <c r="L19" s="5" t="s">
        <v>11</v>
      </c>
      <c r="M19" s="6">
        <v>3</v>
      </c>
      <c r="N19" s="6">
        <v>6</v>
      </c>
      <c r="O19" s="7">
        <f t="shared" si="0"/>
        <v>0.5</v>
      </c>
      <c r="P19" s="6" t="str">
        <f t="shared" si="1"/>
        <v xml:space="preserve">2 sentidos </v>
      </c>
      <c r="Q19" s="8">
        <f>IF($P$16:$P$23=$I$18,(2*M19+2*N19)/180,0)</f>
        <v>0.1</v>
      </c>
      <c r="R19" s="6">
        <f>IF($P$16:$P$20=$I$18,N19,Q19)</f>
        <v>6</v>
      </c>
      <c r="S19" s="6">
        <v>40000</v>
      </c>
      <c r="T19" s="7">
        <f>IF($P$16:$P$20=$I$18,N19/M19,0)</f>
        <v>2</v>
      </c>
      <c r="U19" s="9">
        <f>IF($P$16:$P$23=$I$18,N19*(0.8+(S19/200000))/(36+9*T19),R19)</f>
        <v>0.1111111111111111</v>
      </c>
      <c r="V19"/>
    </row>
    <row r="20" spans="9:27" x14ac:dyDescent="0.3">
      <c r="L20" s="5" t="s">
        <v>12</v>
      </c>
      <c r="M20" s="6">
        <v>9</v>
      </c>
      <c r="N20" s="6">
        <v>10.87</v>
      </c>
      <c r="O20" s="7">
        <f t="shared" si="0"/>
        <v>0.82796688132474705</v>
      </c>
      <c r="P20" s="6" t="str">
        <f t="shared" si="1"/>
        <v xml:space="preserve">2 sentidos </v>
      </c>
      <c r="Q20" s="8">
        <f>IF($P$16:$P$23=$I$18,(2*M20+2*N20)/180,0)</f>
        <v>0.22077777777777774</v>
      </c>
      <c r="R20" s="6">
        <f>IF($P$16:$P$20=$I$18,N20,Q20)</f>
        <v>10.87</v>
      </c>
      <c r="S20" s="6">
        <v>40000</v>
      </c>
      <c r="T20" s="7">
        <f>IF($P$16:$P$20=$I$18,N20/M20,0)</f>
        <v>1.2077777777777776</v>
      </c>
      <c r="U20" s="9">
        <f>IF($P$16:$P$23=$I$18,N20*(0.8+(S20/200000))/(36+9*T20),R20)</f>
        <v>0.2319180712609345</v>
      </c>
      <c r="V20"/>
    </row>
    <row r="21" spans="9:27" x14ac:dyDescent="0.3">
      <c r="L21" s="5" t="s">
        <v>32</v>
      </c>
      <c r="M21" s="6">
        <v>6.23</v>
      </c>
      <c r="N21" s="6">
        <v>10.17</v>
      </c>
      <c r="O21" s="7">
        <f t="shared" ref="O21:O23" si="2">M21/N21</f>
        <v>0.61258603736479844</v>
      </c>
      <c r="P21" s="6" t="str">
        <f t="shared" ref="P21:P23" si="3">IF(O21&gt;=0.5,$I$18,$I$16)</f>
        <v xml:space="preserve">2 sentidos </v>
      </c>
      <c r="Q21" s="8">
        <f>IF($P$16:$P$23=$I$18,(2*M21+2*N21)/180,0)</f>
        <v>0.1822222222222222</v>
      </c>
      <c r="R21" s="6">
        <f>IF($P$16:$P$21=$I$18,N21,Q21)</f>
        <v>10.17</v>
      </c>
      <c r="S21" s="6">
        <v>40000</v>
      </c>
      <c r="T21" s="7">
        <f>IF($P$16:$P$21=$I$18,N21/M21,0)</f>
        <v>1.6324237560192616</v>
      </c>
      <c r="U21" s="9">
        <f>IF($P$16:$P$23=$I$18,N21*(0.8+(S21/200000))/(36+9*T21),R21)</f>
        <v>0.20062410943288689</v>
      </c>
      <c r="V21"/>
    </row>
    <row r="22" spans="9:27" x14ac:dyDescent="0.3">
      <c r="L22" s="5" t="s">
        <v>33</v>
      </c>
      <c r="M22" s="6">
        <v>3</v>
      </c>
      <c r="N22" s="6">
        <v>6</v>
      </c>
      <c r="O22" s="7">
        <f t="shared" si="2"/>
        <v>0.5</v>
      </c>
      <c r="P22" s="6" t="str">
        <f t="shared" si="3"/>
        <v xml:space="preserve">2 sentidos </v>
      </c>
      <c r="Q22" s="8">
        <f>IF($P$16:$P$23=$I$18,(2*M22+2*N22)/180,0)</f>
        <v>0.1</v>
      </c>
      <c r="R22" s="6">
        <f>IF($P$16:$P$22=$I$18,N22,Q22)</f>
        <v>6</v>
      </c>
      <c r="S22" s="6">
        <v>40000</v>
      </c>
      <c r="T22" s="7">
        <f>IF($P$16:$P$22=$I$18,N22/M22,0)</f>
        <v>2</v>
      </c>
      <c r="U22" s="9">
        <f>IF($P$16:$P$23=$I$18,N22*(0.8+(S22/200000))/(36+9*T22),R22)</f>
        <v>0.1111111111111111</v>
      </c>
      <c r="V22"/>
    </row>
    <row r="23" spans="9:27" ht="15" thickBot="1" x14ac:dyDescent="0.35">
      <c r="L23" s="11" t="s">
        <v>34</v>
      </c>
      <c r="M23" s="12">
        <v>4.63</v>
      </c>
      <c r="N23" s="12">
        <v>9</v>
      </c>
      <c r="O23" s="13">
        <f t="shared" si="2"/>
        <v>0.51444444444444448</v>
      </c>
      <c r="P23" s="12" t="str">
        <f t="shared" si="3"/>
        <v xml:space="preserve">2 sentidos </v>
      </c>
      <c r="Q23" s="14">
        <f>IF($P$16:$P$23=$I$18,(2*M23+2*N23)/180,0)</f>
        <v>0.15144444444444444</v>
      </c>
      <c r="R23" s="12">
        <f>IF($P$16:$P$23=$I$18,N23,Q23)</f>
        <v>9</v>
      </c>
      <c r="S23" s="6">
        <v>40000</v>
      </c>
      <c r="T23" s="15">
        <f>IF($P$16:$P$23=$I$18,N23/M23,0)</f>
        <v>1.9438444924406049</v>
      </c>
      <c r="U23" s="16">
        <f>IF($P$16:$P$23=$I$18,N23*(0.8+(S23/200000))/(36+9*T23),R23)</f>
        <v>0.16824127906976744</v>
      </c>
      <c r="V23"/>
    </row>
    <row r="24" spans="9:27" ht="15.6" thickTop="1" thickBot="1" x14ac:dyDescent="0.35">
      <c r="Q24" s="2"/>
      <c r="R24"/>
      <c r="S24" s="17" t="s">
        <v>37</v>
      </c>
      <c r="T24" s="19"/>
      <c r="U24" s="18" t="s">
        <v>39</v>
      </c>
      <c r="V24"/>
      <c r="Y24" s="1" t="s">
        <v>30</v>
      </c>
      <c r="Z24" s="2">
        <v>0.14000000000000001</v>
      </c>
      <c r="AA24" t="s">
        <v>23</v>
      </c>
    </row>
    <row r="25" spans="9:27" ht="15" thickTop="1" x14ac:dyDescent="0.3">
      <c r="Q25" s="2"/>
      <c r="R25"/>
      <c r="V25"/>
    </row>
    <row r="28" spans="9:27" x14ac:dyDescent="0.3">
      <c r="P28" t="s">
        <v>38</v>
      </c>
    </row>
    <row r="30" spans="9:27" x14ac:dyDescent="0.3">
      <c r="R30" s="1"/>
    </row>
    <row r="31" spans="9:27" x14ac:dyDescent="0.3">
      <c r="R31" s="1"/>
    </row>
    <row r="32" spans="9:27" x14ac:dyDescent="0.3">
      <c r="R32" s="1"/>
    </row>
    <row r="33" spans="18:18" x14ac:dyDescent="0.3">
      <c r="R33" s="1"/>
    </row>
    <row r="35" spans="18:18" x14ac:dyDescent="0.3">
      <c r="R35" s="1"/>
    </row>
  </sheetData>
  <mergeCells count="4">
    <mergeCell ref="G8:G9"/>
    <mergeCell ref="E10:F10"/>
    <mergeCell ref="L14:U14"/>
    <mergeCell ref="S24:T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2023-12-29T11:11:27Z</dcterms:created>
  <dcterms:modified xsi:type="dcterms:W3CDTF">2024-11-11T00:33:36Z</dcterms:modified>
</cp:coreProperties>
</file>