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Mampo\FINAL MAMPO\"/>
    </mc:Choice>
  </mc:AlternateContent>
  <xr:revisionPtr revIDLastSave="0" documentId="13_ncr:1_{5BDB0C13-B253-4DA1-A0D8-ADE83BF9A268}" xr6:coauthVersionLast="47" xr6:coauthVersionMax="47" xr10:uidLastSave="{00000000-0000-0000-0000-000000000000}"/>
  <bookViews>
    <workbookView xWindow="22932" yWindow="-108" windowWidth="23256" windowHeight="12576" xr2:uid="{A6E37C7B-8FC4-43BF-9D32-A9EC9CC478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" i="1" l="1"/>
  <c r="I171" i="1"/>
  <c r="B149" i="1"/>
  <c r="G171" i="1" s="1"/>
  <c r="B130" i="1"/>
  <c r="B145" i="1" s="1"/>
  <c r="B128" i="1"/>
  <c r="B143" i="1" s="1"/>
  <c r="B120" i="1"/>
  <c r="B118" i="1"/>
  <c r="C23" i="1"/>
  <c r="C18" i="1" s="1"/>
  <c r="E173" i="1" l="1"/>
  <c r="B173" i="1"/>
  <c r="E167" i="1"/>
  <c r="G169" i="1"/>
  <c r="B171" i="1"/>
  <c r="B169" i="1"/>
  <c r="C197" i="1" s="1"/>
  <c r="B185" i="1"/>
  <c r="B134" i="1"/>
  <c r="B136" i="1" l="1"/>
  <c r="I169" i="1"/>
  <c r="E171" i="1" s="1"/>
  <c r="E169" i="1" l="1"/>
  <c r="G167" i="1"/>
  <c r="B167" i="1"/>
</calcChain>
</file>

<file path=xl/sharedStrings.xml><?xml version="1.0" encoding="utf-8"?>
<sst xmlns="http://schemas.openxmlformats.org/spreadsheetml/2006/main" count="135" uniqueCount="118">
  <si>
    <t>Clasificacion de la obra</t>
  </si>
  <si>
    <t>NSE 1-18</t>
  </si>
  <si>
    <t>Categoria ;</t>
  </si>
  <si>
    <t>Según AGIES</t>
  </si>
  <si>
    <t>Cap</t>
  </si>
  <si>
    <t>3.1.4</t>
  </si>
  <si>
    <t xml:space="preserve">Demandas Estructural y Condiciones de Sitio </t>
  </si>
  <si>
    <t>Carga Muerta</t>
  </si>
  <si>
    <t>Por piso + relleno</t>
  </si>
  <si>
    <t>Peso propio de la losa</t>
  </si>
  <si>
    <t>kg/m2</t>
  </si>
  <si>
    <t>Carga Viva</t>
  </si>
  <si>
    <t>Tablas 3.7.1-1 Cargas Vivas para Edificaciones AGIES NSE 2-18</t>
  </si>
  <si>
    <t>Tipo de Ocupacion o uso</t>
  </si>
  <si>
    <t>Densidad de concreto</t>
  </si>
  <si>
    <t>kg/m3</t>
  </si>
  <si>
    <t>Espesor de losa</t>
  </si>
  <si>
    <t>m</t>
  </si>
  <si>
    <t>Wv (Kg/m2)</t>
  </si>
  <si>
    <t>Aspectos Sismicos</t>
  </si>
  <si>
    <t>Departamento</t>
  </si>
  <si>
    <t>Municipio</t>
  </si>
  <si>
    <t>lo:</t>
  </si>
  <si>
    <t>Indice de Sismicidad</t>
  </si>
  <si>
    <t>Según Figura 4.5-1 de AGIES NSE 2 - 18</t>
  </si>
  <si>
    <t>Nivel de Proteccion sismica</t>
  </si>
  <si>
    <t>Tabla 4.2.2-1</t>
  </si>
  <si>
    <t>NPS:</t>
  </si>
  <si>
    <t>D</t>
  </si>
  <si>
    <t>Clasificacion del Sitio</t>
  </si>
  <si>
    <t>Clasificacion del tipo de suelo</t>
  </si>
  <si>
    <t>Tabla A-1 AGIES NSE 2-1</t>
  </si>
  <si>
    <t>Sismo para Diseño Estructural</t>
  </si>
  <si>
    <t>Sismo</t>
  </si>
  <si>
    <t>Según AGIES NSE 2-2018 Tabla 4.4.2</t>
  </si>
  <si>
    <t>Parametros para Diseño</t>
  </si>
  <si>
    <t>Scr:</t>
  </si>
  <si>
    <t>S1r:</t>
  </si>
  <si>
    <t>Tl:</t>
  </si>
  <si>
    <t>Fv:</t>
  </si>
  <si>
    <t>Fa:</t>
  </si>
  <si>
    <t>Tabla A-1</t>
  </si>
  <si>
    <t>NSE2-18</t>
  </si>
  <si>
    <t>Coeficiente de Sitio</t>
  </si>
  <si>
    <t>Tabla 4.5-1</t>
  </si>
  <si>
    <t>Tabla 4.5-2</t>
  </si>
  <si>
    <t>NSE 2-18</t>
  </si>
  <si>
    <t xml:space="preserve">Ajuste por clase de Sitio </t>
  </si>
  <si>
    <t>Scs:</t>
  </si>
  <si>
    <t xml:space="preserve"> S1s:</t>
  </si>
  <si>
    <t>Ecuacion 4.5.2-1</t>
  </si>
  <si>
    <t>Ecuacion 4.5.2-2</t>
  </si>
  <si>
    <t>Ajuste por Intensidad Sismica Especial</t>
  </si>
  <si>
    <t>Na:</t>
  </si>
  <si>
    <t>Nv:</t>
  </si>
  <si>
    <t>S1s:</t>
  </si>
  <si>
    <t>Periodo de Vibracion de Transicion</t>
  </si>
  <si>
    <t>Ts:</t>
  </si>
  <si>
    <t>To:</t>
  </si>
  <si>
    <t>Inicio de la meseta de periodo corto del espectro</t>
  </si>
  <si>
    <t>Ecuacion 4.5.4-1</t>
  </si>
  <si>
    <t>Ecuacion 4.5.4-2</t>
  </si>
  <si>
    <t>Periodo Fundamental</t>
  </si>
  <si>
    <t>Ta:</t>
  </si>
  <si>
    <t>Según AGIES NSE 3-18 Secc 2.1.6</t>
  </si>
  <si>
    <t xml:space="preserve">Probabilidad Nominal de Ocurrencia del sismo de diseño </t>
  </si>
  <si>
    <t>kd:</t>
  </si>
  <si>
    <t xml:space="preserve">Tabla 4.5.5-1 </t>
  </si>
  <si>
    <t>Scd:</t>
  </si>
  <si>
    <t>S1d:</t>
  </si>
  <si>
    <t>Kt:</t>
  </si>
  <si>
    <t>hn:</t>
  </si>
  <si>
    <t>x:</t>
  </si>
  <si>
    <t>Sa(T):</t>
  </si>
  <si>
    <t>Sa(T)</t>
  </si>
  <si>
    <t>T&lt;To</t>
  </si>
  <si>
    <t>To&lt;T&lt;Ts</t>
  </si>
  <si>
    <t>Ts&lt;T&lt;Tl</t>
  </si>
  <si>
    <t>T≥Tl</t>
  </si>
  <si>
    <t>Aceleracion Maxima del Suelo AMS</t>
  </si>
  <si>
    <t>AMSd:</t>
  </si>
  <si>
    <t>Tipologia Estructural</t>
  </si>
  <si>
    <t>AGIES NSE 3-18 Secc 1.6</t>
  </si>
  <si>
    <t>Sistema Estructural</t>
  </si>
  <si>
    <t>R</t>
  </si>
  <si>
    <t>Cd</t>
  </si>
  <si>
    <t>ΩR</t>
  </si>
  <si>
    <t>Cs</t>
  </si>
  <si>
    <t>Cs: 0.30 o 0.33</t>
  </si>
  <si>
    <t>2 o 3 niveles</t>
  </si>
  <si>
    <t>V=Cs*W</t>
  </si>
  <si>
    <t>Cimiento + nivel</t>
  </si>
  <si>
    <t>SE AUMENTA EN BASE A LOS NIVELES QUE SE NECESITEN</t>
  </si>
  <si>
    <t>Espectros Genericos Probables</t>
  </si>
  <si>
    <t>4.5.6 NSE 2-18</t>
  </si>
  <si>
    <t>&lt;</t>
  </si>
  <si>
    <t>No cumple</t>
  </si>
  <si>
    <t>≥</t>
  </si>
  <si>
    <t>Mamposteria reforzada ductilidad alta</t>
  </si>
  <si>
    <t>Coeficiente Sismico</t>
  </si>
  <si>
    <t>Para mas niveles cambiar hn</t>
  </si>
  <si>
    <t xml:space="preserve">Nombre del Proyecto: Apartamentos </t>
  </si>
  <si>
    <t>II</t>
  </si>
  <si>
    <t>Obras Ordinarias</t>
  </si>
  <si>
    <t xml:space="preserve">Apartamentos </t>
  </si>
  <si>
    <t xml:space="preserve">Habitaciones </t>
  </si>
  <si>
    <t xml:space="preserve">Servicios De Areas Publicas </t>
  </si>
  <si>
    <t xml:space="preserve">San Marcos </t>
  </si>
  <si>
    <t xml:space="preserve">Suelo Firme </t>
  </si>
  <si>
    <t>10% de probabilidad de ser excedido en 50 años</t>
  </si>
  <si>
    <t xml:space="preserve">Ordinario </t>
  </si>
  <si>
    <t xml:space="preserve">Amenaza sismica para San Marcos </t>
  </si>
  <si>
    <t xml:space="preserve">Si Cumple </t>
  </si>
  <si>
    <t>1.4+12</t>
  </si>
  <si>
    <t>Para 4 nivel.</t>
  </si>
  <si>
    <t xml:space="preserve">No Cumple </t>
  </si>
  <si>
    <t>E2</t>
  </si>
  <si>
    <t xml:space="preserve">MAMPOSTERIA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</si>
</sst>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0" xfId="0" applyFont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4" borderId="1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7" xfId="0" applyFill="1" applyBorder="1"/>
    <xf numFmtId="0" fontId="0" fillId="0" borderId="18" xfId="0" applyBorder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81834</xdr:colOff>
      <xdr:row>8</xdr:row>
      <xdr:rowOff>39955</xdr:rowOff>
    </xdr:from>
    <xdr:to>
      <xdr:col>6</xdr:col>
      <xdr:colOff>643891</xdr:colOff>
      <xdr:row>10</xdr:row>
      <xdr:rowOff>117884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F8D76D-0505-F685-0D29-59DF19ECD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34" y="1491384"/>
          <a:ext cx="5460810" cy="44332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742950</xdr:colOff>
      <xdr:row>95</xdr:row>
      <xdr:rowOff>52531</xdr:rowOff>
    </xdr:from>
    <xdr:to>
      <xdr:col>28</xdr:col>
      <xdr:colOff>56</xdr:colOff>
      <xdr:row>102</xdr:row>
      <xdr:rowOff>111138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B124BA3-3853-C4B5-D2AA-87C4A79D6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8132" y="10581986"/>
          <a:ext cx="14382092" cy="1350427"/>
        </a:xfrm>
        <a:prstGeom prst="rect">
          <a:avLst/>
        </a:prstGeom>
      </xdr:spPr>
    </xdr:pic>
    <xdr:clientData/>
  </xdr:twoCellAnchor>
  <xdr:twoCellAnchor editAs="oneCell">
    <xdr:from>
      <xdr:col>8</xdr:col>
      <xdr:colOff>642649</xdr:colOff>
      <xdr:row>121</xdr:row>
      <xdr:rowOff>36137</xdr:rowOff>
    </xdr:from>
    <xdr:to>
      <xdr:col>14</xdr:col>
      <xdr:colOff>269379</xdr:colOff>
      <xdr:row>133</xdr:row>
      <xdr:rowOff>3529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DB1E73C-7CF7-293C-6B9B-CF5DF4E09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1194" y="22388137"/>
          <a:ext cx="4411629" cy="2184119"/>
        </a:xfrm>
        <a:prstGeom prst="rect">
          <a:avLst/>
        </a:prstGeom>
      </xdr:spPr>
    </xdr:pic>
    <xdr:clientData/>
  </xdr:twoCellAnchor>
  <xdr:twoCellAnchor editAs="oneCell">
    <xdr:from>
      <xdr:col>0</xdr:col>
      <xdr:colOff>343443</xdr:colOff>
      <xdr:row>201</xdr:row>
      <xdr:rowOff>151997</xdr:rowOff>
    </xdr:from>
    <xdr:to>
      <xdr:col>6</xdr:col>
      <xdr:colOff>239847</xdr:colOff>
      <xdr:row>212</xdr:row>
      <xdr:rowOff>162514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4E7B034-E3E0-04AD-7723-0F53F4D31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3443" y="36655426"/>
          <a:ext cx="4804047" cy="2006231"/>
        </a:xfrm>
        <a:prstGeom prst="rect">
          <a:avLst/>
        </a:prstGeom>
      </xdr:spPr>
    </xdr:pic>
    <xdr:clientData/>
  </xdr:twoCellAnchor>
  <xdr:twoCellAnchor editAs="oneCell">
    <xdr:from>
      <xdr:col>0</xdr:col>
      <xdr:colOff>460312</xdr:colOff>
      <xdr:row>52</xdr:row>
      <xdr:rowOff>149873</xdr:rowOff>
    </xdr:from>
    <xdr:to>
      <xdr:col>6</xdr:col>
      <xdr:colOff>2903</xdr:colOff>
      <xdr:row>60</xdr:row>
      <xdr:rowOff>154395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B9FE93B-FBA4-43D5-B753-6AE2283E2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312" y="9584159"/>
          <a:ext cx="4465474" cy="14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542589</xdr:colOff>
      <xdr:row>44</xdr:row>
      <xdr:rowOff>110240</xdr:rowOff>
    </xdr:from>
    <xdr:to>
      <xdr:col>5</xdr:col>
      <xdr:colOff>600636</xdr:colOff>
      <xdr:row>49</xdr:row>
      <xdr:rowOff>107576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45FD346-86CE-0F9B-105E-2CB2215ED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589" y="7999181"/>
          <a:ext cx="4128023" cy="893807"/>
        </a:xfrm>
        <a:prstGeom prst="rect">
          <a:avLst/>
        </a:prstGeom>
      </xdr:spPr>
    </xdr:pic>
    <xdr:clientData/>
  </xdr:twoCellAnchor>
  <xdr:twoCellAnchor editAs="oneCell">
    <xdr:from>
      <xdr:col>0</xdr:col>
      <xdr:colOff>365125</xdr:colOff>
      <xdr:row>79</xdr:row>
      <xdr:rowOff>2540</xdr:rowOff>
    </xdr:from>
    <xdr:to>
      <xdr:col>6</xdr:col>
      <xdr:colOff>269622</xdr:colOff>
      <xdr:row>88</xdr:row>
      <xdr:rowOff>79375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636BE6A-29B0-3F45-1D21-2CEC4B841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25" y="15052040"/>
          <a:ext cx="4805427" cy="1792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603250</xdr:colOff>
      <xdr:row>106</xdr:row>
      <xdr:rowOff>172085</xdr:rowOff>
    </xdr:from>
    <xdr:to>
      <xdr:col>6</xdr:col>
      <xdr:colOff>269240</xdr:colOff>
      <xdr:row>111</xdr:row>
      <xdr:rowOff>79375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C4860EC-AFFF-C750-D18D-9CE32CFFB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20365085"/>
          <a:ext cx="4561840" cy="866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85838</xdr:colOff>
      <xdr:row>155</xdr:row>
      <xdr:rowOff>119380</xdr:rowOff>
    </xdr:from>
    <xdr:to>
      <xdr:col>6</xdr:col>
      <xdr:colOff>41272</xdr:colOff>
      <xdr:row>158</xdr:row>
      <xdr:rowOff>117310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34F4B20-A2B0-46D2-979C-CDC6A5398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7720" y="29067909"/>
          <a:ext cx="4036916" cy="565845"/>
        </a:xfrm>
        <a:prstGeom prst="rect">
          <a:avLst/>
        </a:prstGeom>
      </xdr:spPr>
    </xdr:pic>
    <xdr:clientData/>
  </xdr:twoCellAnchor>
  <xdr:twoCellAnchor editAs="oneCell">
    <xdr:from>
      <xdr:col>0</xdr:col>
      <xdr:colOff>442034</xdr:colOff>
      <xdr:row>174</xdr:row>
      <xdr:rowOff>40864</xdr:rowOff>
    </xdr:from>
    <xdr:to>
      <xdr:col>4</xdr:col>
      <xdr:colOff>308535</xdr:colOff>
      <xdr:row>180</xdr:row>
      <xdr:rowOff>111088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6A3E966-0980-4A56-8D37-6505F42F0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2034" y="32537923"/>
          <a:ext cx="3166260" cy="1184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50FC-FA9E-470E-9746-70123B4F0481}">
  <dimension ref="A1:I200"/>
  <sheetViews>
    <sheetView tabSelected="1" topLeftCell="A123" zoomScaleNormal="100" zoomScaleSheetLayoutView="85" workbookViewId="0">
      <selection activeCell="H169" sqref="H169"/>
    </sheetView>
  </sheetViews>
  <sheetFormatPr baseColWidth="10" defaultRowHeight="14.5" x14ac:dyDescent="0.35"/>
  <cols>
    <col min="4" max="4" width="13.36328125" customWidth="1"/>
  </cols>
  <sheetData>
    <row r="1" spans="1:7" x14ac:dyDescent="0.35">
      <c r="A1" s="35" t="s">
        <v>101</v>
      </c>
      <c r="B1" s="35"/>
      <c r="C1" s="35"/>
      <c r="D1" s="35"/>
      <c r="E1" s="35"/>
      <c r="F1" s="35"/>
      <c r="G1" s="35"/>
    </row>
    <row r="2" spans="1:7" x14ac:dyDescent="0.35">
      <c r="A2" s="35"/>
      <c r="B2" s="35"/>
      <c r="C2" s="35"/>
      <c r="D2" s="35"/>
      <c r="E2" s="35"/>
      <c r="F2" s="35"/>
      <c r="G2" s="35"/>
    </row>
    <row r="4" spans="1:7" x14ac:dyDescent="0.35">
      <c r="A4" s="36" t="s">
        <v>0</v>
      </c>
      <c r="B4" s="36"/>
      <c r="D4" t="s">
        <v>1</v>
      </c>
    </row>
    <row r="6" spans="1:7" x14ac:dyDescent="0.35">
      <c r="A6" s="1" t="s">
        <v>2</v>
      </c>
      <c r="B6" t="s">
        <v>102</v>
      </c>
      <c r="D6" t="s">
        <v>103</v>
      </c>
      <c r="F6" t="s">
        <v>3</v>
      </c>
      <c r="G6" t="s">
        <v>1</v>
      </c>
    </row>
    <row r="7" spans="1:7" x14ac:dyDescent="0.35">
      <c r="F7" t="s">
        <v>4</v>
      </c>
      <c r="G7" t="s">
        <v>5</v>
      </c>
    </row>
    <row r="13" spans="1:7" x14ac:dyDescent="0.35">
      <c r="A13" s="34" t="s">
        <v>6</v>
      </c>
      <c r="B13" s="34"/>
      <c r="C13" s="34"/>
      <c r="D13" s="34"/>
      <c r="E13" s="34"/>
      <c r="F13" s="34"/>
      <c r="G13" s="34"/>
    </row>
    <row r="15" spans="1:7" x14ac:dyDescent="0.35">
      <c r="A15" s="31" t="s">
        <v>7</v>
      </c>
      <c r="B15" s="31"/>
      <c r="C15" s="31"/>
      <c r="D15" s="31"/>
    </row>
    <row r="17" spans="1:4" x14ac:dyDescent="0.35">
      <c r="A17" s="4" t="s">
        <v>8</v>
      </c>
      <c r="B17" s="4"/>
      <c r="C17" s="4">
        <v>150</v>
      </c>
      <c r="D17" s="4" t="s">
        <v>10</v>
      </c>
    </row>
    <row r="18" spans="1:4" x14ac:dyDescent="0.35">
      <c r="A18" s="4" t="s">
        <v>9</v>
      </c>
      <c r="B18" s="4"/>
      <c r="C18" s="4">
        <f>C23</f>
        <v>288</v>
      </c>
      <c r="D18" s="4" t="s">
        <v>10</v>
      </c>
    </row>
    <row r="21" spans="1:4" x14ac:dyDescent="0.35">
      <c r="A21" s="4" t="s">
        <v>14</v>
      </c>
      <c r="B21" s="4"/>
      <c r="C21" s="4">
        <v>2400</v>
      </c>
      <c r="D21" s="4" t="s">
        <v>15</v>
      </c>
    </row>
    <row r="22" spans="1:4" x14ac:dyDescent="0.35">
      <c r="A22" s="4" t="s">
        <v>16</v>
      </c>
      <c r="B22" s="4"/>
      <c r="C22" s="4">
        <v>0.12</v>
      </c>
      <c r="D22" s="4" t="s">
        <v>17</v>
      </c>
    </row>
    <row r="23" spans="1:4" x14ac:dyDescent="0.35">
      <c r="A23" s="4"/>
      <c r="B23" s="4"/>
      <c r="C23" s="4">
        <f>C21*C22</f>
        <v>288</v>
      </c>
      <c r="D23" s="4" t="s">
        <v>10</v>
      </c>
    </row>
    <row r="25" spans="1:4" x14ac:dyDescent="0.35">
      <c r="A25" s="31" t="s">
        <v>11</v>
      </c>
      <c r="B25" s="31"/>
      <c r="C25" s="31"/>
      <c r="D25" s="31"/>
    </row>
    <row r="27" spans="1:4" x14ac:dyDescent="0.35">
      <c r="A27" t="s">
        <v>12</v>
      </c>
    </row>
    <row r="29" spans="1:4" x14ac:dyDescent="0.35">
      <c r="A29" s="38" t="s">
        <v>13</v>
      </c>
      <c r="B29" s="38"/>
      <c r="C29" s="38"/>
      <c r="D29" s="3" t="s">
        <v>18</v>
      </c>
    </row>
    <row r="30" spans="1:4" x14ac:dyDescent="0.35">
      <c r="A30" s="37" t="s">
        <v>104</v>
      </c>
      <c r="B30" s="37"/>
      <c r="C30" s="37"/>
      <c r="D30" s="4"/>
    </row>
    <row r="31" spans="1:4" x14ac:dyDescent="0.35">
      <c r="A31" s="37" t="s">
        <v>105</v>
      </c>
      <c r="B31" s="37"/>
      <c r="C31" s="37"/>
      <c r="D31" s="4">
        <v>200</v>
      </c>
    </row>
    <row r="32" spans="1:4" x14ac:dyDescent="0.35">
      <c r="A32" s="37" t="s">
        <v>106</v>
      </c>
      <c r="B32" s="37"/>
      <c r="C32" s="37"/>
      <c r="D32" s="4">
        <v>500</v>
      </c>
    </row>
    <row r="33" spans="1:7" x14ac:dyDescent="0.35">
      <c r="A33" s="33"/>
      <c r="B33" s="33"/>
      <c r="C33" s="33"/>
    </row>
    <row r="36" spans="1:7" x14ac:dyDescent="0.35">
      <c r="A36" s="34" t="s">
        <v>19</v>
      </c>
      <c r="B36" s="34"/>
      <c r="C36" s="34"/>
      <c r="D36" s="34"/>
      <c r="E36" s="34"/>
      <c r="F36" s="34"/>
      <c r="G36" s="34"/>
    </row>
    <row r="38" spans="1:7" x14ac:dyDescent="0.35">
      <c r="A38" s="41" t="s">
        <v>20</v>
      </c>
      <c r="B38" s="41"/>
      <c r="C38" t="s">
        <v>107</v>
      </c>
    </row>
    <row r="39" spans="1:7" x14ac:dyDescent="0.35">
      <c r="A39" s="41" t="s">
        <v>21</v>
      </c>
      <c r="B39" s="41"/>
      <c r="C39" t="s">
        <v>107</v>
      </c>
    </row>
    <row r="41" spans="1:7" x14ac:dyDescent="0.35">
      <c r="A41" t="s">
        <v>22</v>
      </c>
      <c r="B41" s="6">
        <v>4.0999999999999996</v>
      </c>
      <c r="D41" t="s">
        <v>23</v>
      </c>
    </row>
    <row r="42" spans="1:7" x14ac:dyDescent="0.35">
      <c r="D42" t="s">
        <v>24</v>
      </c>
    </row>
    <row r="43" spans="1:7" x14ac:dyDescent="0.35">
      <c r="A43" t="s">
        <v>27</v>
      </c>
      <c r="B43" s="6" t="s">
        <v>28</v>
      </c>
      <c r="D43" t="s">
        <v>25</v>
      </c>
    </row>
    <row r="44" spans="1:7" x14ac:dyDescent="0.35">
      <c r="D44" t="s">
        <v>26</v>
      </c>
    </row>
    <row r="66" spans="1:7" x14ac:dyDescent="0.35">
      <c r="A66" s="34" t="s">
        <v>29</v>
      </c>
      <c r="B66" s="34"/>
      <c r="C66" s="34"/>
      <c r="D66" s="34"/>
      <c r="E66" s="34"/>
      <c r="F66" s="34"/>
      <c r="G66" s="34"/>
    </row>
    <row r="68" spans="1:7" x14ac:dyDescent="0.35">
      <c r="A68" s="40" t="s">
        <v>30</v>
      </c>
      <c r="B68" s="40"/>
      <c r="C68" s="40"/>
      <c r="E68" t="s">
        <v>31</v>
      </c>
    </row>
    <row r="70" spans="1:7" x14ac:dyDescent="0.35">
      <c r="B70" s="6" t="s">
        <v>28</v>
      </c>
      <c r="C70" t="s">
        <v>108</v>
      </c>
    </row>
    <row r="72" spans="1:7" x14ac:dyDescent="0.35">
      <c r="A72" s="36" t="s">
        <v>32</v>
      </c>
      <c r="B72" s="36"/>
      <c r="C72" s="36"/>
    </row>
    <row r="74" spans="1:7" x14ac:dyDescent="0.35">
      <c r="A74" s="2" t="s">
        <v>33</v>
      </c>
      <c r="B74" t="s">
        <v>110</v>
      </c>
      <c r="D74" t="s">
        <v>34</v>
      </c>
    </row>
    <row r="76" spans="1:7" x14ac:dyDescent="0.35">
      <c r="B76" s="42" t="s">
        <v>109</v>
      </c>
      <c r="C76" s="42"/>
      <c r="D76" s="42"/>
      <c r="E76" s="42"/>
    </row>
    <row r="77" spans="1:7" x14ac:dyDescent="0.35">
      <c r="B77" s="6"/>
      <c r="C77" s="6"/>
      <c r="D77" s="6"/>
      <c r="E77" s="6"/>
    </row>
    <row r="93" spans="1:7" x14ac:dyDescent="0.35">
      <c r="A93" s="34" t="s">
        <v>35</v>
      </c>
      <c r="B93" s="34"/>
      <c r="C93" s="34"/>
      <c r="D93" s="34"/>
      <c r="E93" s="34"/>
      <c r="F93" s="34"/>
      <c r="G93" s="34"/>
    </row>
    <row r="95" spans="1:7" x14ac:dyDescent="0.35">
      <c r="A95" s="39" t="s">
        <v>111</v>
      </c>
      <c r="B95" s="39"/>
      <c r="C95" s="39"/>
      <c r="F95" t="s">
        <v>41</v>
      </c>
      <c r="G95" t="s">
        <v>42</v>
      </c>
    </row>
    <row r="97" spans="1:7" x14ac:dyDescent="0.35">
      <c r="A97" s="4" t="s">
        <v>36</v>
      </c>
      <c r="B97" s="4">
        <v>1.61</v>
      </c>
    </row>
    <row r="98" spans="1:7" x14ac:dyDescent="0.35">
      <c r="A98" s="4"/>
      <c r="B98" s="4"/>
    </row>
    <row r="99" spans="1:7" x14ac:dyDescent="0.35">
      <c r="A99" s="4" t="s">
        <v>37</v>
      </c>
      <c r="B99" s="4">
        <v>0.85</v>
      </c>
    </row>
    <row r="100" spans="1:7" x14ac:dyDescent="0.35">
      <c r="A100" s="4"/>
      <c r="B100" s="4"/>
    </row>
    <row r="101" spans="1:7" x14ac:dyDescent="0.35">
      <c r="A101" s="4" t="s">
        <v>38</v>
      </c>
      <c r="B101" s="4">
        <v>3.45</v>
      </c>
    </row>
    <row r="102" spans="1:7" x14ac:dyDescent="0.35">
      <c r="A102" s="4"/>
      <c r="B102" s="4"/>
    </row>
    <row r="103" spans="1:7" x14ac:dyDescent="0.35">
      <c r="A103" s="4" t="s">
        <v>40</v>
      </c>
      <c r="B103" s="4">
        <v>1</v>
      </c>
      <c r="D103" s="4" t="s">
        <v>43</v>
      </c>
      <c r="E103" s="4"/>
      <c r="F103" s="4" t="s">
        <v>44</v>
      </c>
      <c r="G103" s="4" t="s">
        <v>46</v>
      </c>
    </row>
    <row r="104" spans="1:7" x14ac:dyDescent="0.35">
      <c r="A104" s="4"/>
      <c r="B104" s="4"/>
      <c r="D104" s="4"/>
      <c r="E104" s="4"/>
      <c r="F104" s="4"/>
      <c r="G104" s="4"/>
    </row>
    <row r="105" spans="1:7" x14ac:dyDescent="0.35">
      <c r="A105" s="4" t="s">
        <v>39</v>
      </c>
      <c r="B105" s="4">
        <v>1</v>
      </c>
      <c r="D105" s="4" t="s">
        <v>43</v>
      </c>
      <c r="E105" s="4"/>
      <c r="F105" s="4" t="s">
        <v>45</v>
      </c>
      <c r="G105" s="4" t="s">
        <v>46</v>
      </c>
    </row>
    <row r="116" spans="1:7" x14ac:dyDescent="0.35">
      <c r="A116" s="34" t="s">
        <v>47</v>
      </c>
      <c r="B116" s="34"/>
      <c r="C116" s="34"/>
      <c r="D116" s="34"/>
      <c r="E116" s="34"/>
      <c r="F116" s="34"/>
      <c r="G116" s="34"/>
    </row>
    <row r="118" spans="1:7" x14ac:dyDescent="0.35">
      <c r="A118" t="s">
        <v>48</v>
      </c>
      <c r="B118">
        <f>B97*B103</f>
        <v>1.61</v>
      </c>
      <c r="E118" t="s">
        <v>50</v>
      </c>
    </row>
    <row r="120" spans="1:7" x14ac:dyDescent="0.35">
      <c r="A120" t="s">
        <v>49</v>
      </c>
      <c r="B120">
        <f>B99*B105</f>
        <v>0.85</v>
      </c>
      <c r="E120" t="s">
        <v>51</v>
      </c>
    </row>
    <row r="123" spans="1:7" x14ac:dyDescent="0.35">
      <c r="A123" s="34" t="s">
        <v>52</v>
      </c>
      <c r="B123" s="34"/>
      <c r="C123" s="34"/>
      <c r="D123" s="34"/>
      <c r="E123" s="34"/>
      <c r="F123" s="34"/>
      <c r="G123" s="34"/>
    </row>
    <row r="125" spans="1:7" x14ac:dyDescent="0.35">
      <c r="A125" t="s">
        <v>53</v>
      </c>
      <c r="B125">
        <v>1</v>
      </c>
    </row>
    <row r="126" spans="1:7" x14ac:dyDescent="0.35">
      <c r="A126" t="s">
        <v>54</v>
      </c>
      <c r="B126">
        <v>1</v>
      </c>
    </row>
    <row r="128" spans="1:7" x14ac:dyDescent="0.35">
      <c r="A128" t="s">
        <v>48</v>
      </c>
      <c r="B128">
        <f>B97*B103*B125</f>
        <v>1.61</v>
      </c>
    </row>
    <row r="130" spans="1:7" x14ac:dyDescent="0.35">
      <c r="A130" t="s">
        <v>55</v>
      </c>
      <c r="B130">
        <f>B99*B105*B126</f>
        <v>0.85</v>
      </c>
    </row>
    <row r="132" spans="1:7" x14ac:dyDescent="0.35">
      <c r="A132" s="34" t="s">
        <v>56</v>
      </c>
      <c r="B132" s="34"/>
      <c r="C132" s="34"/>
      <c r="D132" s="34"/>
      <c r="E132" s="34"/>
      <c r="F132" s="34"/>
      <c r="G132" s="34"/>
    </row>
    <row r="134" spans="1:7" x14ac:dyDescent="0.35">
      <c r="A134" t="s">
        <v>57</v>
      </c>
      <c r="B134">
        <f>B130/B128</f>
        <v>0.52795031055900621</v>
      </c>
      <c r="D134" t="s">
        <v>60</v>
      </c>
    </row>
    <row r="136" spans="1:7" x14ac:dyDescent="0.35">
      <c r="A136" t="s">
        <v>58</v>
      </c>
      <c r="B136">
        <f>0.2*B134</f>
        <v>0.10559006211180125</v>
      </c>
      <c r="D136" t="s">
        <v>61</v>
      </c>
    </row>
    <row r="137" spans="1:7" x14ac:dyDescent="0.35">
      <c r="D137" t="s">
        <v>59</v>
      </c>
    </row>
    <row r="139" spans="1:7" x14ac:dyDescent="0.35">
      <c r="A139" s="34" t="s">
        <v>65</v>
      </c>
      <c r="B139" s="34"/>
      <c r="C139" s="34"/>
      <c r="D139" s="34"/>
      <c r="E139" s="34"/>
      <c r="F139" s="34"/>
      <c r="G139" s="34"/>
    </row>
    <row r="141" spans="1:7" x14ac:dyDescent="0.35">
      <c r="A141" t="s">
        <v>66</v>
      </c>
      <c r="B141">
        <v>0.66</v>
      </c>
      <c r="D141" t="s">
        <v>67</v>
      </c>
      <c r="F141" t="s">
        <v>46</v>
      </c>
    </row>
    <row r="143" spans="1:7" x14ac:dyDescent="0.35">
      <c r="A143" t="s">
        <v>68</v>
      </c>
      <c r="B143">
        <f>B141*B128</f>
        <v>1.0626000000000002</v>
      </c>
    </row>
    <row r="145" spans="1:7" x14ac:dyDescent="0.35">
      <c r="A145" t="s">
        <v>69</v>
      </c>
      <c r="B145">
        <f>B141*B130</f>
        <v>0.56100000000000005</v>
      </c>
    </row>
    <row r="147" spans="1:7" x14ac:dyDescent="0.35">
      <c r="A147" s="34" t="s">
        <v>62</v>
      </c>
      <c r="B147" s="34"/>
      <c r="C147" s="34"/>
      <c r="D147" s="34"/>
      <c r="E147" s="34"/>
      <c r="F147" s="34"/>
      <c r="G147" s="34"/>
    </row>
    <row r="148" spans="1:7" x14ac:dyDescent="0.35">
      <c r="E148" t="s">
        <v>64</v>
      </c>
    </row>
    <row r="149" spans="1:7" x14ac:dyDescent="0.35">
      <c r="A149" t="s">
        <v>63</v>
      </c>
      <c r="B149" s="5">
        <f>B152*(B153)^B154</f>
        <v>0.34318214058190538</v>
      </c>
    </row>
    <row r="152" spans="1:7" x14ac:dyDescent="0.35">
      <c r="A152" t="s">
        <v>70</v>
      </c>
      <c r="B152">
        <v>4.9000000000000002E-2</v>
      </c>
    </row>
    <row r="153" spans="1:7" x14ac:dyDescent="0.35">
      <c r="A153" t="s">
        <v>71</v>
      </c>
      <c r="B153">
        <v>13.4</v>
      </c>
      <c r="C153" t="s">
        <v>17</v>
      </c>
      <c r="D153" t="s">
        <v>113</v>
      </c>
    </row>
    <row r="154" spans="1:7" ht="14.4" customHeight="1" x14ac:dyDescent="0.35">
      <c r="A154" t="s">
        <v>72</v>
      </c>
      <c r="B154">
        <v>0.75</v>
      </c>
      <c r="D154" s="33" t="s">
        <v>91</v>
      </c>
      <c r="E154" s="33"/>
      <c r="F154" s="32" t="s">
        <v>92</v>
      </c>
      <c r="G154" s="32"/>
    </row>
    <row r="155" spans="1:7" x14ac:dyDescent="0.35">
      <c r="E155" s="11"/>
      <c r="F155" s="32"/>
      <c r="G155" s="32"/>
    </row>
    <row r="163" spans="1:9" x14ac:dyDescent="0.35">
      <c r="A163" s="34" t="s">
        <v>93</v>
      </c>
      <c r="B163" s="34"/>
      <c r="C163" s="34"/>
      <c r="D163" s="34"/>
      <c r="E163" s="34"/>
      <c r="F163" s="34"/>
      <c r="G163" s="34"/>
    </row>
    <row r="164" spans="1:9" x14ac:dyDescent="0.35">
      <c r="A164" s="1"/>
      <c r="B164" s="1"/>
      <c r="C164" s="1"/>
      <c r="D164" s="1"/>
      <c r="F164" t="s">
        <v>94</v>
      </c>
    </row>
    <row r="165" spans="1:9" x14ac:dyDescent="0.35">
      <c r="A165" s="1"/>
      <c r="B165" s="1"/>
      <c r="C165" s="1"/>
      <c r="D165" s="1"/>
    </row>
    <row r="166" spans="1:9" ht="15" thickBot="1" x14ac:dyDescent="0.4">
      <c r="A166" s="1"/>
      <c r="B166" s="1"/>
      <c r="C166" s="1"/>
      <c r="D166" s="1"/>
    </row>
    <row r="167" spans="1:9" x14ac:dyDescent="0.35">
      <c r="A167" t="s">
        <v>73</v>
      </c>
      <c r="B167">
        <f>B143*(0.4+0.6*(B149/B136))</f>
        <v>2.4971971819678433</v>
      </c>
      <c r="C167" t="s">
        <v>96</v>
      </c>
      <c r="D167" s="27" t="s">
        <v>75</v>
      </c>
      <c r="E167" s="13">
        <f>B149</f>
        <v>0.34318214058190538</v>
      </c>
      <c r="F167" s="14" t="s">
        <v>95</v>
      </c>
      <c r="G167" s="14">
        <f>B136</f>
        <v>0.10559006211180125</v>
      </c>
      <c r="H167" s="15"/>
      <c r="I167" s="16"/>
    </row>
    <row r="168" spans="1:9" x14ac:dyDescent="0.35">
      <c r="D168" s="28"/>
      <c r="E168" s="17"/>
      <c r="I168" s="18"/>
    </row>
    <row r="169" spans="1:9" x14ac:dyDescent="0.35">
      <c r="A169" s="8" t="s">
        <v>73</v>
      </c>
      <c r="B169" s="5">
        <f>B143</f>
        <v>1.0626000000000002</v>
      </c>
      <c r="C169" s="8" t="s">
        <v>112</v>
      </c>
      <c r="D169" s="29" t="s">
        <v>76</v>
      </c>
      <c r="E169" s="19">
        <f>B136</f>
        <v>0.10559006211180125</v>
      </c>
      <c r="F169" s="12" t="s">
        <v>95</v>
      </c>
      <c r="G169" s="12">
        <f>B149</f>
        <v>0.34318214058190538</v>
      </c>
      <c r="H169" s="12" t="s">
        <v>95</v>
      </c>
      <c r="I169" s="20">
        <f>B134</f>
        <v>0.52795031055900621</v>
      </c>
    </row>
    <row r="170" spans="1:9" x14ac:dyDescent="0.35">
      <c r="D170" s="28"/>
      <c r="E170" s="17"/>
      <c r="I170" s="18"/>
    </row>
    <row r="171" spans="1:9" x14ac:dyDescent="0.35">
      <c r="A171" t="s">
        <v>74</v>
      </c>
      <c r="B171">
        <f>B145/B149</f>
        <v>1.6347004510454974</v>
      </c>
      <c r="C171" t="s">
        <v>96</v>
      </c>
      <c r="D171" s="28" t="s">
        <v>77</v>
      </c>
      <c r="E171" s="21">
        <f>I169</f>
        <v>0.52795031055900621</v>
      </c>
      <c r="F171" s="4" t="s">
        <v>95</v>
      </c>
      <c r="G171" s="4">
        <f>B149</f>
        <v>0.34318214058190538</v>
      </c>
      <c r="H171" s="4" t="s">
        <v>95</v>
      </c>
      <c r="I171" s="22">
        <f>B101</f>
        <v>3.45</v>
      </c>
    </row>
    <row r="172" spans="1:9" x14ac:dyDescent="0.35">
      <c r="D172" s="28"/>
      <c r="E172" s="17"/>
      <c r="I172" s="18"/>
    </row>
    <row r="173" spans="1:9" ht="15" thickBot="1" x14ac:dyDescent="0.4">
      <c r="A173" t="s">
        <v>74</v>
      </c>
      <c r="B173">
        <f>(B145/(B149)^2)*B101</f>
        <v>16.4335957184257</v>
      </c>
      <c r="C173" t="s">
        <v>115</v>
      </c>
      <c r="D173" s="30" t="s">
        <v>78</v>
      </c>
      <c r="E173" s="23">
        <f>B149</f>
        <v>0.34318214058190538</v>
      </c>
      <c r="F173" s="24" t="s">
        <v>97</v>
      </c>
      <c r="G173" s="24">
        <f>B101</f>
        <v>3.45</v>
      </c>
      <c r="H173" s="25"/>
      <c r="I173" s="26"/>
    </row>
    <row r="183" spans="1:7" x14ac:dyDescent="0.35">
      <c r="A183" s="34" t="s">
        <v>79</v>
      </c>
      <c r="B183" s="34"/>
      <c r="C183" s="34"/>
      <c r="D183" s="34"/>
      <c r="E183" s="34"/>
      <c r="F183" s="34"/>
      <c r="G183" s="34"/>
    </row>
    <row r="185" spans="1:7" x14ac:dyDescent="0.35">
      <c r="A185" t="s">
        <v>80</v>
      </c>
      <c r="B185">
        <f>0.4*B143</f>
        <v>0.42504000000000008</v>
      </c>
    </row>
    <row r="188" spans="1:7" x14ac:dyDescent="0.35">
      <c r="A188" s="36" t="s">
        <v>81</v>
      </c>
      <c r="B188" s="36"/>
      <c r="E188" t="s">
        <v>82</v>
      </c>
    </row>
    <row r="189" spans="1:7" ht="15" thickBot="1" x14ac:dyDescent="0.4"/>
    <row r="190" spans="1:7" ht="15" thickBot="1" x14ac:dyDescent="0.4">
      <c r="A190" s="36" t="s">
        <v>83</v>
      </c>
      <c r="B190" s="36"/>
      <c r="C190" s="9" t="s">
        <v>116</v>
      </c>
      <c r="D190" s="10" t="s">
        <v>117</v>
      </c>
    </row>
    <row r="191" spans="1:7" x14ac:dyDescent="0.35">
      <c r="D191" s="43"/>
      <c r="E191" s="43"/>
    </row>
    <row r="192" spans="1:7" x14ac:dyDescent="0.35">
      <c r="A192" t="s">
        <v>84</v>
      </c>
      <c r="B192" s="8">
        <v>4</v>
      </c>
    </row>
    <row r="193" spans="1:7" x14ac:dyDescent="0.35">
      <c r="A193" s="7" t="s">
        <v>86</v>
      </c>
      <c r="B193" s="8">
        <v>2.5</v>
      </c>
    </row>
    <row r="194" spans="1:7" x14ac:dyDescent="0.35">
      <c r="A194" t="s">
        <v>85</v>
      </c>
      <c r="B194" s="8">
        <v>3.5</v>
      </c>
      <c r="F194" t="s">
        <v>88</v>
      </c>
      <c r="G194" t="s">
        <v>89</v>
      </c>
    </row>
    <row r="195" spans="1:7" x14ac:dyDescent="0.35">
      <c r="B195" t="s">
        <v>98</v>
      </c>
    </row>
    <row r="197" spans="1:7" x14ac:dyDescent="0.35">
      <c r="B197" s="5" t="s">
        <v>87</v>
      </c>
      <c r="C197" s="5">
        <f>B169/B192</f>
        <v>0.26565000000000005</v>
      </c>
      <c r="E197" t="s">
        <v>114</v>
      </c>
    </row>
    <row r="198" spans="1:7" x14ac:dyDescent="0.35">
      <c r="B198" s="42" t="s">
        <v>99</v>
      </c>
      <c r="C198" s="42"/>
      <c r="E198" t="s">
        <v>100</v>
      </c>
    </row>
    <row r="200" spans="1:7" x14ac:dyDescent="0.35">
      <c r="B200" t="s">
        <v>90</v>
      </c>
    </row>
  </sheetData>
  <mergeCells count="32">
    <mergeCell ref="B198:C198"/>
    <mergeCell ref="A188:B188"/>
    <mergeCell ref="A190:B190"/>
    <mergeCell ref="A116:G116"/>
    <mergeCell ref="D191:E191"/>
    <mergeCell ref="A132:G132"/>
    <mergeCell ref="A123:G123"/>
    <mergeCell ref="A139:G139"/>
    <mergeCell ref="A183:G183"/>
    <mergeCell ref="A163:G163"/>
    <mergeCell ref="A1:G2"/>
    <mergeCell ref="A4:B4"/>
    <mergeCell ref="A30:C30"/>
    <mergeCell ref="A29:C29"/>
    <mergeCell ref="A95:C95"/>
    <mergeCell ref="A13:G13"/>
    <mergeCell ref="A36:G36"/>
    <mergeCell ref="A93:G93"/>
    <mergeCell ref="A72:C72"/>
    <mergeCell ref="A68:C68"/>
    <mergeCell ref="A39:B39"/>
    <mergeCell ref="A38:B38"/>
    <mergeCell ref="A33:C33"/>
    <mergeCell ref="A32:C32"/>
    <mergeCell ref="A31:C31"/>
    <mergeCell ref="B76:E76"/>
    <mergeCell ref="A15:D15"/>
    <mergeCell ref="A25:D25"/>
    <mergeCell ref="F154:G155"/>
    <mergeCell ref="D154:E154"/>
    <mergeCell ref="A147:G147"/>
    <mergeCell ref="A66:G6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2025-05-01T18:12:36Z</dcterms:created>
  <dcterms:modified xsi:type="dcterms:W3CDTF">2025-05-11T16:24:58Z</dcterms:modified>
</cp:coreProperties>
</file>