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PROYECTO\"/>
    </mc:Choice>
  </mc:AlternateContent>
  <xr:revisionPtr revIDLastSave="0" documentId="13_ncr:1_{5AE8D58C-B815-464A-865A-74D452869FE5}" xr6:coauthVersionLast="47" xr6:coauthVersionMax="47" xr10:uidLastSave="{00000000-0000-0000-0000-000000000000}"/>
  <bookViews>
    <workbookView xWindow="-120" yWindow="-120" windowWidth="20730" windowHeight="11160" xr2:uid="{2C923F62-14FA-4C69-84B3-DA06D32462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1" l="1"/>
  <c r="E128" i="1" s="1"/>
  <c r="E117" i="1"/>
  <c r="E120" i="1" s="1"/>
  <c r="E109" i="1"/>
  <c r="E112" i="1" s="1"/>
  <c r="E92" i="1" l="1"/>
  <c r="E100" i="1"/>
  <c r="E99" i="1"/>
  <c r="E94" i="1"/>
  <c r="B54" i="1"/>
  <c r="C78" i="1" s="1"/>
  <c r="B63" i="1"/>
  <c r="C82" i="1" s="1"/>
  <c r="B47" i="1"/>
  <c r="C73" i="1" s="1"/>
  <c r="D45" i="1"/>
  <c r="B45" i="1"/>
  <c r="D42" i="1"/>
  <c r="B42" i="1"/>
  <c r="B36" i="1"/>
  <c r="C72" i="1" s="1"/>
  <c r="D34" i="1"/>
  <c r="B34" i="1"/>
  <c r="D31" i="1"/>
  <c r="B31" i="1"/>
  <c r="E96" i="1" l="1"/>
  <c r="E102" i="1"/>
</calcChain>
</file>

<file path=xl/sharedStrings.xml><?xml version="1.0" encoding="utf-8"?>
<sst xmlns="http://schemas.openxmlformats.org/spreadsheetml/2006/main" count="152" uniqueCount="91">
  <si>
    <t xml:space="preserve">Materiales </t>
  </si>
  <si>
    <t>f´c=</t>
  </si>
  <si>
    <t>kgf/cm2</t>
  </si>
  <si>
    <t xml:space="preserve">fy= </t>
  </si>
  <si>
    <t xml:space="preserve">Uso de la estructura </t>
  </si>
  <si>
    <t>Apartamentos</t>
  </si>
  <si>
    <t>Techo=</t>
  </si>
  <si>
    <t>Nivel 1-6=</t>
  </si>
  <si>
    <t>Acceso Parcial</t>
  </si>
  <si>
    <t xml:space="preserve">Ubicación </t>
  </si>
  <si>
    <t>Cobán, Alta Verapáz</t>
  </si>
  <si>
    <t>Perfil de Suelo C</t>
  </si>
  <si>
    <t xml:space="preserve">Altura de piso </t>
  </si>
  <si>
    <t>Nivel 1-6 =</t>
  </si>
  <si>
    <t>m</t>
  </si>
  <si>
    <t>Cota de Cimentación</t>
  </si>
  <si>
    <t>hz=</t>
  </si>
  <si>
    <t xml:space="preserve">INFORMACION GENERAL DE LA ESTRUCTURA </t>
  </si>
  <si>
    <t>VIGAS</t>
  </si>
  <si>
    <t xml:space="preserve">Voladizo </t>
  </si>
  <si>
    <t xml:space="preserve">COLUMNA </t>
  </si>
  <si>
    <t>LOSA</t>
  </si>
  <si>
    <t xml:space="preserve">Predimensionamiento </t>
  </si>
  <si>
    <t xml:space="preserve">Vigas </t>
  </si>
  <si>
    <t>Direccion X-X</t>
  </si>
  <si>
    <t>L=</t>
  </si>
  <si>
    <t>L/14</t>
  </si>
  <si>
    <t>h</t>
  </si>
  <si>
    <t>L/10</t>
  </si>
  <si>
    <t>h/2</t>
  </si>
  <si>
    <t>b</t>
  </si>
  <si>
    <t>2h/3</t>
  </si>
  <si>
    <t>DireccionY-Y</t>
  </si>
  <si>
    <t xml:space="preserve">Columnas </t>
  </si>
  <si>
    <t xml:space="preserve">Losa </t>
  </si>
  <si>
    <t>a</t>
  </si>
  <si>
    <t>t</t>
  </si>
  <si>
    <t>X-X</t>
  </si>
  <si>
    <t>Y-Y</t>
  </si>
  <si>
    <t>f'c = 280kgf/cm2</t>
  </si>
  <si>
    <t xml:space="preserve">f'c = 280 kgf/cm2 </t>
  </si>
  <si>
    <t xml:space="preserve">f'c = 210 kgf/cm2 </t>
  </si>
  <si>
    <t xml:space="preserve">Propiedad de Material </t>
  </si>
  <si>
    <t>f'c = 210 kgf/cm2</t>
  </si>
  <si>
    <t>Losas</t>
  </si>
  <si>
    <t xml:space="preserve">Vigas, Columnas </t>
  </si>
  <si>
    <t>Integración de cargas</t>
  </si>
  <si>
    <t xml:space="preserve">Carga Muerta </t>
  </si>
  <si>
    <t xml:space="preserve">EntrePiso </t>
  </si>
  <si>
    <t xml:space="preserve">Relleno o nivelación= </t>
  </si>
  <si>
    <t>kgf/m2</t>
  </si>
  <si>
    <t xml:space="preserve">Carga por piso </t>
  </si>
  <si>
    <t xml:space="preserve">Acabado en cara inferior </t>
  </si>
  <si>
    <t xml:space="preserve">Instalaciones </t>
  </si>
  <si>
    <t>Total entrepiso</t>
  </si>
  <si>
    <t xml:space="preserve">Techo </t>
  </si>
  <si>
    <t>Carga por pañuelos(pendientes)</t>
  </si>
  <si>
    <t>kgf/m</t>
  </si>
  <si>
    <t xml:space="preserve">Carga Viva </t>
  </si>
  <si>
    <t>Entrepiso de Apartamentos</t>
  </si>
  <si>
    <t xml:space="preserve">Dormitorios </t>
  </si>
  <si>
    <t>Pasillos</t>
  </si>
  <si>
    <t>Cocina</t>
  </si>
  <si>
    <t>Sala</t>
  </si>
  <si>
    <t xml:space="preserve">Comedor </t>
  </si>
  <si>
    <t xml:space="preserve">Cocina y Comedor </t>
  </si>
  <si>
    <t xml:space="preserve">Balcon </t>
  </si>
  <si>
    <t>Total Techo</t>
  </si>
  <si>
    <t xml:space="preserve">SobreCarga en Losa </t>
  </si>
  <si>
    <t xml:space="preserve">SobreCarga Lineal </t>
  </si>
  <si>
    <t>Block</t>
  </si>
  <si>
    <t>Block C</t>
  </si>
  <si>
    <t>Repello</t>
  </si>
  <si>
    <t>1cm*2000kg/cm3</t>
  </si>
  <si>
    <t xml:space="preserve">Altura </t>
  </si>
  <si>
    <t>Total Muro Completo</t>
  </si>
  <si>
    <t>kg/m</t>
  </si>
  <si>
    <t>Total Muro Techo</t>
  </si>
  <si>
    <t>Muro Techo Perimetral</t>
  </si>
  <si>
    <t>Muro Techo Interno</t>
  </si>
  <si>
    <t>Muro  Entrepiso Completo</t>
  </si>
  <si>
    <t>(NSE 3 Tabla B-3)</t>
  </si>
  <si>
    <t>(NSE 3 Tabla B-1)</t>
  </si>
  <si>
    <t xml:space="preserve">Viva techo sin Acceso </t>
  </si>
  <si>
    <t>Viva techo con Acceso</t>
  </si>
  <si>
    <t>Elevador</t>
  </si>
  <si>
    <t>VtNOAcceso</t>
  </si>
  <si>
    <t>VtSIAcceso</t>
  </si>
  <si>
    <t xml:space="preserve">Velevador 40cm X 40 cm </t>
  </si>
  <si>
    <t>Vvoladizo40X40cm</t>
  </si>
  <si>
    <t xml:space="preserve">Propiedades de Materiales  Modificadas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</si>
</sst>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m&quot;"/>
    <numFmt numFmtId="165" formatCode="0.00\ &quot;cm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164" fontId="0" fillId="2" borderId="1" xfId="0" applyNumberForma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2" borderId="1" xfId="0" applyNumberFormat="1" applyFill="1" applyBorder="1"/>
    <xf numFmtId="0" fontId="1" fillId="5" borderId="0" xfId="0" applyFont="1" applyFill="1"/>
    <xf numFmtId="0" fontId="0" fillId="5" borderId="0" xfId="0" applyFill="1"/>
    <xf numFmtId="0" fontId="2" fillId="0" borderId="0" xfId="0" applyFont="1" applyAlignment="1">
      <alignment vertical="center" wrapText="1"/>
    </xf>
    <xf numFmtId="0" fontId="0" fillId="0" borderId="2" xfId="0" applyBorder="1"/>
    <xf numFmtId="0" fontId="5" fillId="0" borderId="0" xfId="0" applyFont="1"/>
    <xf numFmtId="0" fontId="1" fillId="5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0" fillId="0" borderId="0" xfId="0" applyFont="1"/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2CF4-0565-428E-91EE-10090B20FCE8}">
  <dimension ref="B1:I146"/>
  <sheetViews>
    <sheetView showGridLines="0" tabSelected="1" topLeftCell="A105" zoomScaleNormal="100" zoomScaleSheetLayoutView="115" workbookViewId="0">
      <selection activeCell="J109" sqref="J109"/>
    </sheetView>
  </sheetViews>
  <sheetFormatPr baseColWidth="10" defaultRowHeight="15" x14ac:dyDescent="0.25"/>
  <cols>
    <col min="2" max="2" width="12.28515625" customWidth="1"/>
    <col min="3" max="3" width="14.5703125" customWidth="1"/>
    <col min="4" max="4" width="17.85546875" customWidth="1"/>
  </cols>
  <sheetData>
    <row r="1" spans="2:6" ht="18.75" x14ac:dyDescent="0.3">
      <c r="B1" s="16" t="s">
        <v>17</v>
      </c>
      <c r="C1" s="16"/>
      <c r="D1" s="16"/>
      <c r="E1" s="16"/>
      <c r="F1" s="16"/>
    </row>
    <row r="3" spans="2:6" x14ac:dyDescent="0.25">
      <c r="B3" s="13" t="s">
        <v>0</v>
      </c>
      <c r="C3" s="13"/>
    </row>
    <row r="4" spans="2:6" x14ac:dyDescent="0.25">
      <c r="B4" t="s">
        <v>1</v>
      </c>
      <c r="C4">
        <v>280</v>
      </c>
      <c r="D4" t="s">
        <v>2</v>
      </c>
      <c r="E4" t="s">
        <v>45</v>
      </c>
    </row>
    <row r="5" spans="2:6" x14ac:dyDescent="0.25">
      <c r="B5" t="s">
        <v>1</v>
      </c>
      <c r="C5">
        <v>210</v>
      </c>
      <c r="D5" t="s">
        <v>2</v>
      </c>
      <c r="E5" t="s">
        <v>44</v>
      </c>
    </row>
    <row r="6" spans="2:6" x14ac:dyDescent="0.25">
      <c r="B6" t="s">
        <v>3</v>
      </c>
      <c r="C6">
        <v>4200</v>
      </c>
      <c r="D6" t="s">
        <v>2</v>
      </c>
    </row>
    <row r="8" spans="2:6" x14ac:dyDescent="0.25">
      <c r="B8" s="13" t="s">
        <v>4</v>
      </c>
      <c r="C8" s="13"/>
    </row>
    <row r="9" spans="2:6" x14ac:dyDescent="0.25">
      <c r="B9" t="s">
        <v>7</v>
      </c>
      <c r="C9" t="s">
        <v>5</v>
      </c>
    </row>
    <row r="10" spans="2:6" x14ac:dyDescent="0.25">
      <c r="B10" t="s">
        <v>6</v>
      </c>
      <c r="C10" t="s">
        <v>8</v>
      </c>
    </row>
    <row r="12" spans="2:6" x14ac:dyDescent="0.25">
      <c r="B12" s="13" t="s">
        <v>9</v>
      </c>
      <c r="C12" s="13"/>
    </row>
    <row r="13" spans="2:6" x14ac:dyDescent="0.25">
      <c r="B13" t="s">
        <v>10</v>
      </c>
    </row>
    <row r="14" spans="2:6" x14ac:dyDescent="0.25">
      <c r="B14" t="s">
        <v>11</v>
      </c>
    </row>
    <row r="16" spans="2:6" x14ac:dyDescent="0.25">
      <c r="B16" s="13" t="s">
        <v>12</v>
      </c>
      <c r="C16" s="13"/>
    </row>
    <row r="17" spans="2:6" x14ac:dyDescent="0.25">
      <c r="B17" t="s">
        <v>13</v>
      </c>
      <c r="C17">
        <v>3.2</v>
      </c>
      <c r="D17" t="s">
        <v>14</v>
      </c>
    </row>
    <row r="19" spans="2:6" x14ac:dyDescent="0.25">
      <c r="B19" s="13" t="s">
        <v>15</v>
      </c>
      <c r="C19" s="13"/>
    </row>
    <row r="20" spans="2:6" x14ac:dyDescent="0.25">
      <c r="B20" t="s">
        <v>16</v>
      </c>
      <c r="C20">
        <v>1.8</v>
      </c>
      <c r="D20" t="s">
        <v>14</v>
      </c>
    </row>
    <row r="24" spans="2:6" ht="18.75" x14ac:dyDescent="0.3">
      <c r="B24" s="16" t="s">
        <v>22</v>
      </c>
      <c r="C24" s="16"/>
      <c r="D24" s="16"/>
      <c r="E24" s="16"/>
      <c r="F24" s="16"/>
    </row>
    <row r="25" spans="2:6" ht="15.75" x14ac:dyDescent="0.25">
      <c r="B25" s="17" t="s">
        <v>23</v>
      </c>
      <c r="C25" s="17"/>
      <c r="D25" s="17"/>
      <c r="E25" s="17"/>
      <c r="F25" s="17"/>
    </row>
    <row r="26" spans="2:6" x14ac:dyDescent="0.25">
      <c r="B26" s="1"/>
    </row>
    <row r="27" spans="2:6" x14ac:dyDescent="0.25">
      <c r="B27" s="7" t="s">
        <v>24</v>
      </c>
      <c r="C27" s="8"/>
    </row>
    <row r="28" spans="2:6" x14ac:dyDescent="0.25">
      <c r="B28" s="2" t="s">
        <v>25</v>
      </c>
      <c r="C28" s="3">
        <v>6.5</v>
      </c>
    </row>
    <row r="30" spans="2:6" x14ac:dyDescent="0.25">
      <c r="B30" s="4" t="s">
        <v>26</v>
      </c>
      <c r="C30" s="4" t="s">
        <v>27</v>
      </c>
      <c r="D30" s="4" t="s">
        <v>28</v>
      </c>
    </row>
    <row r="31" spans="2:6" x14ac:dyDescent="0.25">
      <c r="B31" s="5">
        <f>C28/14</f>
        <v>0.4642857142857143</v>
      </c>
      <c r="C31" s="3">
        <v>0.5</v>
      </c>
      <c r="D31" s="5">
        <f>C28/10</f>
        <v>0.65</v>
      </c>
    </row>
    <row r="33" spans="2:4" x14ac:dyDescent="0.25">
      <c r="B33" s="4" t="s">
        <v>29</v>
      </c>
      <c r="C33" s="4" t="s">
        <v>30</v>
      </c>
      <c r="D33" s="4" t="s">
        <v>31</v>
      </c>
    </row>
    <row r="34" spans="2:4" x14ac:dyDescent="0.25">
      <c r="B34" s="5">
        <f>C31/2</f>
        <v>0.25</v>
      </c>
      <c r="C34" s="3">
        <v>0.5</v>
      </c>
      <c r="D34" s="5">
        <f>2*C31/3</f>
        <v>0.33333333333333331</v>
      </c>
    </row>
    <row r="36" spans="2:4" x14ac:dyDescent="0.25">
      <c r="B36" s="25" t="str">
        <f>CONCATENATE("VX ",C31*100,"cm X ",C34*100,"cm")</f>
        <v>VX 50cm X 50cm</v>
      </c>
      <c r="C36" s="25"/>
      <c r="D36" s="25"/>
    </row>
    <row r="38" spans="2:4" x14ac:dyDescent="0.25">
      <c r="B38" s="7" t="s">
        <v>32</v>
      </c>
      <c r="C38" s="8"/>
    </row>
    <row r="39" spans="2:4" x14ac:dyDescent="0.25">
      <c r="B39" s="2" t="s">
        <v>25</v>
      </c>
      <c r="C39" s="3">
        <v>5.5</v>
      </c>
    </row>
    <row r="41" spans="2:4" x14ac:dyDescent="0.25">
      <c r="B41" s="4" t="s">
        <v>26</v>
      </c>
      <c r="C41" s="4" t="s">
        <v>27</v>
      </c>
      <c r="D41" s="4" t="s">
        <v>28</v>
      </c>
    </row>
    <row r="42" spans="2:4" x14ac:dyDescent="0.25">
      <c r="B42" s="5">
        <f>C39/14</f>
        <v>0.39285714285714285</v>
      </c>
      <c r="C42" s="3">
        <v>0.5</v>
      </c>
      <c r="D42" s="5">
        <f>C39/10</f>
        <v>0.55000000000000004</v>
      </c>
    </row>
    <row r="44" spans="2:4" x14ac:dyDescent="0.25">
      <c r="B44" s="4" t="s">
        <v>29</v>
      </c>
      <c r="C44" s="4" t="s">
        <v>30</v>
      </c>
      <c r="D44" s="4" t="s">
        <v>31</v>
      </c>
    </row>
    <row r="45" spans="2:4" x14ac:dyDescent="0.25">
      <c r="B45" s="5">
        <f>C42/2</f>
        <v>0.25</v>
      </c>
      <c r="C45" s="3">
        <v>0.5</v>
      </c>
      <c r="D45" s="5">
        <f>2*C42/3</f>
        <v>0.33333333333333331</v>
      </c>
    </row>
    <row r="47" spans="2:4" x14ac:dyDescent="0.25">
      <c r="B47" s="25" t="str">
        <f>CONCATENATE("VY ",C42*100,"cm X ",C45*100,"cm")</f>
        <v>VY 50cm X 50cm</v>
      </c>
      <c r="C47" s="25"/>
      <c r="D47" s="25"/>
    </row>
    <row r="50" spans="2:6" ht="15.75" x14ac:dyDescent="0.25">
      <c r="B50" s="17" t="s">
        <v>33</v>
      </c>
      <c r="C50" s="17"/>
      <c r="D50" s="17"/>
      <c r="E50" s="17"/>
      <c r="F50" s="17"/>
    </row>
    <row r="52" spans="2:6" x14ac:dyDescent="0.25">
      <c r="B52" s="6">
        <v>65</v>
      </c>
      <c r="C52" s="6">
        <v>65</v>
      </c>
    </row>
    <row r="54" spans="2:6" x14ac:dyDescent="0.25">
      <c r="B54" s="24" t="str">
        <f>CONCATENATE( "C ", B52, "cm X ",C52,"cm")</f>
        <v>C 65cm X 65cm</v>
      </c>
      <c r="C54" s="24"/>
      <c r="D54" s="24"/>
    </row>
    <row r="57" spans="2:6" ht="15.75" x14ac:dyDescent="0.25">
      <c r="B57" s="17" t="s">
        <v>34</v>
      </c>
      <c r="C57" s="17"/>
      <c r="D57" s="17"/>
      <c r="E57" s="17"/>
      <c r="F57" s="17"/>
    </row>
    <row r="58" spans="2:6" x14ac:dyDescent="0.25">
      <c r="B58" t="s">
        <v>35</v>
      </c>
      <c r="C58" s="3">
        <v>5.5</v>
      </c>
    </row>
    <row r="59" spans="2:6" x14ac:dyDescent="0.25">
      <c r="B59" t="s">
        <v>30</v>
      </c>
      <c r="C59" s="3">
        <v>6.5</v>
      </c>
    </row>
    <row r="61" spans="2:6" x14ac:dyDescent="0.25">
      <c r="B61" t="s">
        <v>36</v>
      </c>
      <c r="C61" s="6">
        <v>13</v>
      </c>
    </row>
    <row r="63" spans="2:6" x14ac:dyDescent="0.25">
      <c r="B63" s="26" t="str">
        <f>CONCATENATE( " Losa= ", C61, " cm")</f>
        <v xml:space="preserve"> Losa= 13 cm</v>
      </c>
      <c r="C63" s="26"/>
      <c r="D63" s="26"/>
    </row>
    <row r="69" spans="2:6" ht="18.75" x14ac:dyDescent="0.3">
      <c r="B69" s="16" t="s">
        <v>90</v>
      </c>
      <c r="C69" s="16"/>
      <c r="D69" s="16"/>
      <c r="E69" s="16"/>
      <c r="F69" s="16"/>
    </row>
    <row r="71" spans="2:6" x14ac:dyDescent="0.25">
      <c r="B71" s="7" t="s">
        <v>18</v>
      </c>
      <c r="E71" s="7" t="s">
        <v>42</v>
      </c>
      <c r="F71" s="7"/>
    </row>
    <row r="72" spans="2:6" ht="14.45" customHeight="1" x14ac:dyDescent="0.25">
      <c r="B72" s="2" t="s">
        <v>37</v>
      </c>
      <c r="C72" s="24" t="str">
        <f>B36</f>
        <v>VX 50cm X 50cm</v>
      </c>
      <c r="D72" s="24"/>
      <c r="E72" s="19" t="s">
        <v>39</v>
      </c>
      <c r="F72" s="20"/>
    </row>
    <row r="73" spans="2:6" x14ac:dyDescent="0.25">
      <c r="B73" s="2" t="s">
        <v>38</v>
      </c>
      <c r="C73" s="24" t="str">
        <f>B47</f>
        <v>VY 50cm X 50cm</v>
      </c>
      <c r="D73" s="24"/>
      <c r="E73" s="21"/>
      <c r="F73" s="22"/>
    </row>
    <row r="74" spans="2:6" x14ac:dyDescent="0.25">
      <c r="B74" s="2" t="s">
        <v>85</v>
      </c>
      <c r="C74" s="14" t="s">
        <v>88</v>
      </c>
      <c r="D74" s="15"/>
      <c r="E74" s="18" t="s">
        <v>43</v>
      </c>
      <c r="F74" s="18"/>
    </row>
    <row r="75" spans="2:6" x14ac:dyDescent="0.25">
      <c r="B75" s="2" t="s">
        <v>19</v>
      </c>
      <c r="C75" s="24" t="s">
        <v>89</v>
      </c>
      <c r="D75" s="24"/>
      <c r="E75" s="18" t="s">
        <v>43</v>
      </c>
      <c r="F75" s="18"/>
    </row>
    <row r="77" spans="2:6" x14ac:dyDescent="0.25">
      <c r="B77" s="7" t="s">
        <v>20</v>
      </c>
      <c r="E77" s="7" t="s">
        <v>42</v>
      </c>
      <c r="F77" s="7"/>
    </row>
    <row r="78" spans="2:6" ht="14.45" customHeight="1" x14ac:dyDescent="0.25">
      <c r="C78" s="24" t="str">
        <f>B54</f>
        <v>C 65cm X 65cm</v>
      </c>
      <c r="D78" s="24"/>
      <c r="E78" s="27" t="s">
        <v>40</v>
      </c>
      <c r="F78" s="27"/>
    </row>
    <row r="79" spans="2:6" ht="14.45" customHeight="1" x14ac:dyDescent="0.25">
      <c r="E79" s="9"/>
      <c r="F79" s="9"/>
    </row>
    <row r="81" spans="2:9" x14ac:dyDescent="0.25">
      <c r="B81" s="7" t="s">
        <v>21</v>
      </c>
      <c r="E81" s="7" t="s">
        <v>42</v>
      </c>
      <c r="F81" s="7"/>
    </row>
    <row r="82" spans="2:9" ht="14.45" customHeight="1" x14ac:dyDescent="0.25">
      <c r="C82" s="24" t="str">
        <f>B63</f>
        <v xml:space="preserve"> Losa= 13 cm</v>
      </c>
      <c r="D82" s="24"/>
      <c r="E82" s="23" t="s">
        <v>41</v>
      </c>
      <c r="F82" s="23"/>
    </row>
    <row r="86" spans="2:9" ht="18.75" x14ac:dyDescent="0.3">
      <c r="B86" s="16" t="s">
        <v>46</v>
      </c>
      <c r="C86" s="16"/>
      <c r="D86" s="16"/>
      <c r="E86" s="16"/>
      <c r="F86" s="16"/>
    </row>
    <row r="87" spans="2:9" ht="15.75" x14ac:dyDescent="0.25">
      <c r="B87" s="17" t="s">
        <v>47</v>
      </c>
      <c r="C87" s="17"/>
      <c r="D87" s="17"/>
      <c r="E87" s="17"/>
      <c r="F87" s="17"/>
    </row>
    <row r="89" spans="2:9" x14ac:dyDescent="0.25">
      <c r="B89" s="12" t="s">
        <v>68</v>
      </c>
      <c r="C89" s="30"/>
      <c r="D89" s="30"/>
      <c r="E89" s="30"/>
    </row>
    <row r="91" spans="2:9" x14ac:dyDescent="0.25">
      <c r="B91" s="28" t="s">
        <v>48</v>
      </c>
      <c r="C91" s="28"/>
    </row>
    <row r="92" spans="2:9" x14ac:dyDescent="0.25">
      <c r="C92" t="s">
        <v>49</v>
      </c>
      <c r="E92">
        <f>1.5*35</f>
        <v>52.5</v>
      </c>
      <c r="F92" t="s">
        <v>50</v>
      </c>
      <c r="I92" s="11" t="s">
        <v>82</v>
      </c>
    </row>
    <row r="93" spans="2:9" x14ac:dyDescent="0.25">
      <c r="C93" t="s">
        <v>51</v>
      </c>
      <c r="E93">
        <v>77</v>
      </c>
      <c r="F93" t="s">
        <v>50</v>
      </c>
      <c r="I93" s="11" t="s">
        <v>82</v>
      </c>
    </row>
    <row r="94" spans="2:9" x14ac:dyDescent="0.25">
      <c r="C94" t="s">
        <v>52</v>
      </c>
      <c r="E94">
        <f>2.2*5</f>
        <v>11</v>
      </c>
      <c r="F94" t="s">
        <v>50</v>
      </c>
    </row>
    <row r="95" spans="2:9" x14ac:dyDescent="0.25">
      <c r="C95" s="10" t="s">
        <v>53</v>
      </c>
      <c r="D95" s="10"/>
      <c r="E95" s="10">
        <v>15</v>
      </c>
      <c r="F95" s="10" t="s">
        <v>50</v>
      </c>
    </row>
    <row r="96" spans="2:9" x14ac:dyDescent="0.25">
      <c r="C96" s="1" t="s">
        <v>54</v>
      </c>
      <c r="D96" s="1"/>
      <c r="E96" s="1">
        <f>SUM(E92:E95)</f>
        <v>155.5</v>
      </c>
      <c r="F96" s="1" t="s">
        <v>50</v>
      </c>
    </row>
    <row r="98" spans="2:9" x14ac:dyDescent="0.25">
      <c r="B98" s="28" t="s">
        <v>55</v>
      </c>
      <c r="C98" s="28"/>
    </row>
    <row r="99" spans="2:9" x14ac:dyDescent="0.25">
      <c r="C99" t="s">
        <v>56</v>
      </c>
      <c r="E99">
        <f>40*1.5</f>
        <v>60</v>
      </c>
      <c r="F99" t="s">
        <v>50</v>
      </c>
    </row>
    <row r="100" spans="2:9" x14ac:dyDescent="0.25">
      <c r="C100" t="s">
        <v>52</v>
      </c>
      <c r="E100">
        <f>2.2*5</f>
        <v>11</v>
      </c>
      <c r="F100" t="s">
        <v>50</v>
      </c>
    </row>
    <row r="101" spans="2:9" x14ac:dyDescent="0.25">
      <c r="C101" s="10" t="s">
        <v>53</v>
      </c>
      <c r="D101" s="10"/>
      <c r="E101" s="10">
        <v>15</v>
      </c>
      <c r="F101" s="10" t="s">
        <v>50</v>
      </c>
    </row>
    <row r="102" spans="2:9" x14ac:dyDescent="0.25">
      <c r="C102" s="1" t="s">
        <v>67</v>
      </c>
      <c r="D102" s="1"/>
      <c r="E102" s="1">
        <f>SUM(E99:E101)</f>
        <v>86</v>
      </c>
      <c r="F102" s="1" t="s">
        <v>50</v>
      </c>
    </row>
    <row r="103" spans="2:9" x14ac:dyDescent="0.25">
      <c r="C103" s="1"/>
      <c r="D103" s="1"/>
      <c r="E103" s="1"/>
      <c r="F103" s="1"/>
    </row>
    <row r="104" spans="2:9" x14ac:dyDescent="0.25">
      <c r="B104" s="12" t="s">
        <v>69</v>
      </c>
      <c r="C104" s="30"/>
      <c r="D104" s="30"/>
      <c r="E104" s="30"/>
      <c r="F104" s="1"/>
    </row>
    <row r="105" spans="2:9" x14ac:dyDescent="0.25">
      <c r="C105" s="1"/>
      <c r="D105" s="1"/>
      <c r="E105" s="1"/>
      <c r="F105" s="1"/>
    </row>
    <row r="106" spans="2:9" x14ac:dyDescent="0.25">
      <c r="B106" s="28" t="s">
        <v>80</v>
      </c>
      <c r="C106" s="28"/>
      <c r="D106" s="1"/>
      <c r="E106" s="1"/>
      <c r="F106" s="1"/>
    </row>
    <row r="107" spans="2:9" x14ac:dyDescent="0.25">
      <c r="C107" t="s">
        <v>70</v>
      </c>
      <c r="E107">
        <v>163</v>
      </c>
      <c r="F107" t="s">
        <v>50</v>
      </c>
      <c r="G107" t="s">
        <v>71</v>
      </c>
      <c r="I107" s="11" t="s">
        <v>81</v>
      </c>
    </row>
    <row r="108" spans="2:9" x14ac:dyDescent="0.25">
      <c r="C108" s="10" t="s">
        <v>72</v>
      </c>
      <c r="D108" s="10"/>
      <c r="E108" s="10">
        <v>20</v>
      </c>
      <c r="F108" s="10" t="s">
        <v>50</v>
      </c>
      <c r="G108" t="s">
        <v>73</v>
      </c>
    </row>
    <row r="109" spans="2:9" x14ac:dyDescent="0.25">
      <c r="C109" s="1"/>
      <c r="E109">
        <f>SUM(E107:E108)</f>
        <v>183</v>
      </c>
      <c r="F109" t="s">
        <v>50</v>
      </c>
    </row>
    <row r="111" spans="2:9" x14ac:dyDescent="0.25">
      <c r="C111" s="10" t="s">
        <v>74</v>
      </c>
      <c r="D111" s="10"/>
      <c r="E111" s="10">
        <v>3.2</v>
      </c>
      <c r="F111" s="10" t="s">
        <v>14</v>
      </c>
    </row>
    <row r="112" spans="2:9" x14ac:dyDescent="0.25">
      <c r="C112" s="1" t="s">
        <v>75</v>
      </c>
      <c r="D112" s="1"/>
      <c r="E112" s="1">
        <f>E109*E111</f>
        <v>585.6</v>
      </c>
      <c r="F112" s="1" t="s">
        <v>76</v>
      </c>
    </row>
    <row r="113" spans="2:9" x14ac:dyDescent="0.25">
      <c r="C113" s="1"/>
      <c r="D113" s="1"/>
      <c r="E113" s="1"/>
      <c r="F113" s="1"/>
    </row>
    <row r="114" spans="2:9" x14ac:dyDescent="0.25">
      <c r="B114" s="28" t="s">
        <v>78</v>
      </c>
      <c r="C114" s="28"/>
      <c r="D114" s="1"/>
      <c r="E114" s="1"/>
      <c r="F114" s="1"/>
    </row>
    <row r="115" spans="2:9" x14ac:dyDescent="0.25">
      <c r="C115" t="s">
        <v>70</v>
      </c>
      <c r="E115">
        <v>163</v>
      </c>
      <c r="F115" t="s">
        <v>50</v>
      </c>
      <c r="G115" t="s">
        <v>71</v>
      </c>
      <c r="I115" s="11" t="s">
        <v>81</v>
      </c>
    </row>
    <row r="116" spans="2:9" x14ac:dyDescent="0.25">
      <c r="C116" s="10" t="s">
        <v>72</v>
      </c>
      <c r="D116" s="10"/>
      <c r="E116" s="10">
        <v>20</v>
      </c>
      <c r="F116" s="10" t="s">
        <v>50</v>
      </c>
      <c r="G116" t="s">
        <v>73</v>
      </c>
    </row>
    <row r="117" spans="2:9" x14ac:dyDescent="0.25">
      <c r="C117" s="1"/>
      <c r="E117">
        <f>SUM(E115:E116)</f>
        <v>183</v>
      </c>
      <c r="F117" t="s">
        <v>50</v>
      </c>
    </row>
    <row r="119" spans="2:9" x14ac:dyDescent="0.25">
      <c r="C119" s="10" t="s">
        <v>74</v>
      </c>
      <c r="D119" s="10"/>
      <c r="E119" s="10">
        <v>1.2</v>
      </c>
      <c r="F119" s="10" t="s">
        <v>14</v>
      </c>
    </row>
    <row r="120" spans="2:9" x14ac:dyDescent="0.25">
      <c r="C120" s="1" t="s">
        <v>77</v>
      </c>
      <c r="D120" s="1"/>
      <c r="E120" s="1">
        <f>E117*E119</f>
        <v>219.6</v>
      </c>
      <c r="F120" s="1" t="s">
        <v>76</v>
      </c>
    </row>
    <row r="121" spans="2:9" x14ac:dyDescent="0.25">
      <c r="C121" s="1"/>
      <c r="D121" s="1"/>
      <c r="E121" s="1"/>
      <c r="F121" s="1"/>
    </row>
    <row r="122" spans="2:9" x14ac:dyDescent="0.25">
      <c r="B122" s="28" t="s">
        <v>79</v>
      </c>
      <c r="C122" s="28"/>
      <c r="D122" s="1"/>
      <c r="E122" s="1"/>
      <c r="F122" s="1"/>
    </row>
    <row r="123" spans="2:9" x14ac:dyDescent="0.25">
      <c r="C123" t="s">
        <v>70</v>
      </c>
      <c r="E123">
        <v>163</v>
      </c>
      <c r="F123" t="s">
        <v>50</v>
      </c>
      <c r="G123" t="s">
        <v>71</v>
      </c>
      <c r="I123" s="11" t="s">
        <v>81</v>
      </c>
    </row>
    <row r="124" spans="2:9" x14ac:dyDescent="0.25">
      <c r="C124" s="10" t="s">
        <v>72</v>
      </c>
      <c r="D124" s="10"/>
      <c r="E124" s="10">
        <v>20</v>
      </c>
      <c r="F124" s="10" t="s">
        <v>50</v>
      </c>
      <c r="G124" t="s">
        <v>73</v>
      </c>
    </row>
    <row r="125" spans="2:9" x14ac:dyDescent="0.25">
      <c r="E125">
        <f>SUM(E123:E124)</f>
        <v>183</v>
      </c>
      <c r="F125" t="s">
        <v>50</v>
      </c>
    </row>
    <row r="127" spans="2:9" x14ac:dyDescent="0.25">
      <c r="C127" s="10" t="s">
        <v>74</v>
      </c>
      <c r="D127" s="10"/>
      <c r="E127" s="10">
        <v>1.8</v>
      </c>
      <c r="F127" s="10" t="s">
        <v>14</v>
      </c>
    </row>
    <row r="128" spans="2:9" x14ac:dyDescent="0.25">
      <c r="C128" s="1" t="s">
        <v>77</v>
      </c>
      <c r="D128" s="1"/>
      <c r="E128" s="1">
        <f>E125*E127</f>
        <v>329.40000000000003</v>
      </c>
      <c r="F128" s="1" t="s">
        <v>76</v>
      </c>
    </row>
    <row r="129" spans="2:6" x14ac:dyDescent="0.25">
      <c r="C129" s="1"/>
      <c r="D129" s="1"/>
      <c r="E129" s="1"/>
      <c r="F129" s="1"/>
    </row>
    <row r="131" spans="2:6" ht="15.75" x14ac:dyDescent="0.25">
      <c r="B131" s="17" t="s">
        <v>58</v>
      </c>
      <c r="C131" s="17"/>
      <c r="D131" s="17"/>
      <c r="E131" s="17"/>
      <c r="F131" s="17"/>
    </row>
    <row r="132" spans="2:6" x14ac:dyDescent="0.25">
      <c r="B132" s="1"/>
    </row>
    <row r="133" spans="2:6" x14ac:dyDescent="0.25">
      <c r="B133" s="28" t="s">
        <v>59</v>
      </c>
      <c r="C133" s="28"/>
    </row>
    <row r="134" spans="2:6" x14ac:dyDescent="0.25">
      <c r="C134" t="s">
        <v>60</v>
      </c>
      <c r="E134">
        <v>200</v>
      </c>
      <c r="F134" t="s">
        <v>50</v>
      </c>
    </row>
    <row r="135" spans="2:6" x14ac:dyDescent="0.25">
      <c r="C135" t="s">
        <v>61</v>
      </c>
      <c r="E135">
        <v>200</v>
      </c>
      <c r="F135" t="s">
        <v>50</v>
      </c>
    </row>
    <row r="136" spans="2:6" x14ac:dyDescent="0.25">
      <c r="C136" t="s">
        <v>62</v>
      </c>
      <c r="E136" s="29">
        <v>200</v>
      </c>
      <c r="F136" t="s">
        <v>50</v>
      </c>
    </row>
    <row r="137" spans="2:6" x14ac:dyDescent="0.25">
      <c r="C137" t="s">
        <v>63</v>
      </c>
      <c r="E137">
        <v>200</v>
      </c>
      <c r="F137" t="s">
        <v>50</v>
      </c>
    </row>
    <row r="138" spans="2:6" x14ac:dyDescent="0.25">
      <c r="C138" t="s">
        <v>64</v>
      </c>
      <c r="E138" s="29">
        <v>200</v>
      </c>
      <c r="F138" t="s">
        <v>50</v>
      </c>
    </row>
    <row r="139" spans="2:6" x14ac:dyDescent="0.25">
      <c r="C139" t="s">
        <v>65</v>
      </c>
      <c r="E139" s="29">
        <v>200</v>
      </c>
      <c r="F139" t="s">
        <v>50</v>
      </c>
    </row>
    <row r="140" spans="2:6" x14ac:dyDescent="0.25">
      <c r="C140" t="s">
        <v>66</v>
      </c>
      <c r="E140">
        <v>300</v>
      </c>
      <c r="F140" t="s">
        <v>50</v>
      </c>
    </row>
    <row r="142" spans="2:6" x14ac:dyDescent="0.25">
      <c r="B142" s="28" t="s">
        <v>83</v>
      </c>
      <c r="C142" s="28"/>
    </row>
    <row r="143" spans="2:6" x14ac:dyDescent="0.25">
      <c r="C143" t="s">
        <v>86</v>
      </c>
      <c r="E143">
        <v>100</v>
      </c>
      <c r="F143" t="s">
        <v>57</v>
      </c>
    </row>
    <row r="145" spans="2:6" x14ac:dyDescent="0.25">
      <c r="B145" s="28" t="s">
        <v>84</v>
      </c>
      <c r="C145" s="28"/>
    </row>
    <row r="146" spans="2:6" x14ac:dyDescent="0.25">
      <c r="C146" t="s">
        <v>87</v>
      </c>
      <c r="E146">
        <v>200</v>
      </c>
      <c r="F146" t="s">
        <v>57</v>
      </c>
    </row>
  </sheetData>
  <mergeCells count="39">
    <mergeCell ref="E78:F78"/>
    <mergeCell ref="B133:C133"/>
    <mergeCell ref="B142:C142"/>
    <mergeCell ref="B145:C145"/>
    <mergeCell ref="B131:F131"/>
    <mergeCell ref="B91:C91"/>
    <mergeCell ref="B98:C98"/>
    <mergeCell ref="B106:C106"/>
    <mergeCell ref="B114:C114"/>
    <mergeCell ref="B122:C122"/>
    <mergeCell ref="B89:E89"/>
    <mergeCell ref="B104:E104"/>
    <mergeCell ref="B24:F24"/>
    <mergeCell ref="C72:D72"/>
    <mergeCell ref="C73:D73"/>
    <mergeCell ref="C75:D75"/>
    <mergeCell ref="B69:F69"/>
    <mergeCell ref="B36:D36"/>
    <mergeCell ref="B47:D47"/>
    <mergeCell ref="B54:D54"/>
    <mergeCell ref="B63:D63"/>
    <mergeCell ref="B25:F25"/>
    <mergeCell ref="B50:F50"/>
    <mergeCell ref="B57:F57"/>
    <mergeCell ref="C74:D74"/>
    <mergeCell ref="B86:F86"/>
    <mergeCell ref="B87:F87"/>
    <mergeCell ref="B1:F1"/>
    <mergeCell ref="B3:C3"/>
    <mergeCell ref="B8:C8"/>
    <mergeCell ref="E75:F75"/>
    <mergeCell ref="E72:F73"/>
    <mergeCell ref="E74:F74"/>
    <mergeCell ref="B12:C12"/>
    <mergeCell ref="B16:C16"/>
    <mergeCell ref="B19:C19"/>
    <mergeCell ref="E82:F82"/>
    <mergeCell ref="C78:D78"/>
    <mergeCell ref="C82:D82"/>
  </mergeCells>
  <phoneticPr fontId="4" type="noConversion"/>
  <dataValidations count="1">
    <dataValidation type="decimal" operator="greaterThanOrEqual" allowBlank="1" showInputMessage="1" showErrorMessage="1" sqref="C34 C45" xr:uid="{F380D85B-88D6-4D3E-B731-B16F9271F5AB}">
      <formula1>F34</formula1>
    </dataValidation>
  </dataValidations>
  <pageMargins left="0.7" right="0.7" top="0.75" bottom="0.75" header="0.3" footer="0.3"/>
  <pageSetup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cp:lastPrinted>2025-06-20T08:25:05Z</cp:lastPrinted>
  <dcterms:created xsi:type="dcterms:W3CDTF">2025-06-19T06:52:18Z</dcterms:created>
  <dcterms:modified xsi:type="dcterms:W3CDTF">2025-06-28T18:30:16Z</dcterms:modified>
</cp:coreProperties>
</file>