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Respaldo Inge\Respaldo hasta 18 junio\"/>
    </mc:Choice>
  </mc:AlternateContent>
  <xr:revisionPtr revIDLastSave="0" documentId="13_ncr:1_{56CDEF65-4F86-4F5F-AC3D-55FFD8254504}" xr6:coauthVersionLast="47" xr6:coauthVersionMax="47" xr10:uidLastSave="{00000000-0000-0000-0000-000000000000}"/>
  <bookViews>
    <workbookView xWindow="-120" yWindow="-120" windowWidth="20730" windowHeight="11160" activeTab="2" xr2:uid="{B6A68628-609C-43D2-84D2-C965BD01739A}"/>
  </bookViews>
  <sheets>
    <sheet name="DERIV CON IRR" sheetId="1" r:id="rId1"/>
    <sheet name="IRR CON DERIV" sheetId="3" r:id="rId2"/>
    <sheet name="Hoja1" sheetId="5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3" l="1"/>
  <c r="G11" i="3"/>
  <c r="H11" i="3" s="1"/>
  <c r="I10" i="3"/>
  <c r="G10" i="3"/>
  <c r="J10" i="3" s="1"/>
  <c r="I9" i="3"/>
  <c r="G9" i="3"/>
  <c r="H9" i="3" s="1"/>
  <c r="I5" i="3"/>
  <c r="J5" i="3" s="1"/>
  <c r="I6" i="3"/>
  <c r="J6" i="3" s="1"/>
  <c r="I4" i="3"/>
  <c r="J4" i="3" s="1"/>
  <c r="G6" i="3"/>
  <c r="H6" i="3" s="1"/>
  <c r="G5" i="3"/>
  <c r="H5" i="3" s="1"/>
  <c r="G4" i="3"/>
  <c r="H4" i="3" s="1"/>
  <c r="I24" i="1"/>
  <c r="I25" i="1"/>
  <c r="I26" i="1"/>
  <c r="I27" i="1"/>
  <c r="I23" i="1"/>
  <c r="H24" i="1"/>
  <c r="H25" i="1"/>
  <c r="H26" i="1"/>
  <c r="H27" i="1"/>
  <c r="H23" i="1"/>
  <c r="J11" i="3" l="1"/>
  <c r="J9" i="3"/>
  <c r="H10" i="3"/>
  <c r="I28" i="1"/>
  <c r="H28" i="1"/>
  <c r="G30" i="1" s="1"/>
  <c r="F18" i="1" l="1"/>
  <c r="E18" i="1"/>
  <c r="F17" i="1"/>
  <c r="E17" i="1"/>
  <c r="F16" i="1"/>
  <c r="E16" i="1"/>
  <c r="G16" i="1" s="1"/>
  <c r="F15" i="1"/>
  <c r="E15" i="1"/>
  <c r="F14" i="1"/>
  <c r="E14" i="1"/>
  <c r="G14" i="1" s="1"/>
  <c r="F6" i="1"/>
  <c r="F7" i="1"/>
  <c r="F8" i="1"/>
  <c r="F9" i="1"/>
  <c r="F5" i="1"/>
  <c r="E6" i="1"/>
  <c r="E7" i="1"/>
  <c r="E8" i="1"/>
  <c r="G8" i="1" s="1"/>
  <c r="E9" i="1"/>
  <c r="E5" i="1"/>
  <c r="G5" i="1" s="1"/>
  <c r="G18" i="1" l="1"/>
  <c r="G15" i="1"/>
  <c r="G17" i="1"/>
  <c r="G9" i="1"/>
  <c r="G7" i="1"/>
  <c r="G6" i="1"/>
</calcChain>
</file>

<file path=xl/sharedStrings.xml><?xml version="1.0" encoding="utf-8"?>
<sst xmlns="http://schemas.openxmlformats.org/spreadsheetml/2006/main" count="80" uniqueCount="54">
  <si>
    <t>Cd =</t>
  </si>
  <si>
    <t>Piso</t>
  </si>
  <si>
    <t>hp (m)</t>
  </si>
  <si>
    <t>Δxt (mm)</t>
  </si>
  <si>
    <t>Δxp (mm)</t>
  </si>
  <si>
    <t>ΔUmax (mm)</t>
  </si>
  <si>
    <t>D/CΔx</t>
  </si>
  <si>
    <t>Δyt (mm)</t>
  </si>
  <si>
    <t>Δyp (mm)</t>
  </si>
  <si>
    <t>D/CΔy</t>
  </si>
  <si>
    <t>Δxt (m)</t>
  </si>
  <si>
    <t>Wp (kgf)</t>
  </si>
  <si>
    <t>Fp (kgf)</t>
  </si>
  <si>
    <t>Wp *Δxt^2</t>
  </si>
  <si>
    <t>Fp *Δxt</t>
  </si>
  <si>
    <t>Tf =</t>
  </si>
  <si>
    <t>C60X50</t>
  </si>
  <si>
    <t>IRREGULARIDAD H1-A</t>
  </si>
  <si>
    <t>NIVEL</t>
  </si>
  <si>
    <t>EJE</t>
  </si>
  <si>
    <t>CASO</t>
  </si>
  <si>
    <t>Δ4 (mm)</t>
  </si>
  <si>
    <t>Δ1 (mm)</t>
  </si>
  <si>
    <t>Δprom (mm)</t>
  </si>
  <si>
    <t>1.2Δprom (mm)</t>
  </si>
  <si>
    <t>Δmax (mm)</t>
  </si>
  <si>
    <t>Δmax/Δprom</t>
  </si>
  <si>
    <t>X</t>
  </si>
  <si>
    <t>x</t>
  </si>
  <si>
    <t>x+e</t>
  </si>
  <si>
    <t>x-e</t>
  </si>
  <si>
    <t>ΔA (mm)</t>
  </si>
  <si>
    <t>ΔD (mm)</t>
  </si>
  <si>
    <t>Y</t>
  </si>
  <si>
    <t>y</t>
  </si>
  <si>
    <t>y+e</t>
  </si>
  <si>
    <t>y-e</t>
  </si>
  <si>
    <t>m</t>
  </si>
  <si>
    <t>Cs = 0.11</t>
  </si>
  <si>
    <t>Nivel5</t>
  </si>
  <si>
    <t>Top</t>
  </si>
  <si>
    <t>Nivel4</t>
  </si>
  <si>
    <t>Nivel3</t>
  </si>
  <si>
    <t>Nivel2</t>
  </si>
  <si>
    <t>Nivel1</t>
  </si>
  <si>
    <t>Base</t>
  </si>
  <si>
    <t xml:space="preserve">Carga Sismica de Piso </t>
  </si>
  <si>
    <t xml:space="preserve">Cortantes sismico de piso </t>
  </si>
  <si>
    <t>Story</t>
  </si>
  <si>
    <t>Elevation</t>
  </si>
  <si>
    <t>Location</t>
  </si>
  <si>
    <t>X-Dir</t>
  </si>
  <si>
    <t>Y-Dir</t>
  </si>
  <si>
    <t>tonf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</si>
</sst>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1"/>
      <color theme="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5" xfId="0" applyBorder="1"/>
    <xf numFmtId="0" fontId="3" fillId="3" borderId="10" xfId="0" applyFont="1" applyFill="1" applyBorder="1" applyAlignment="1">
      <alignment horizontal="center"/>
    </xf>
    <xf numFmtId="0" fontId="0" fillId="0" borderId="0" xfId="0"/>
    <xf numFmtId="0" fontId="3" fillId="4" borderId="8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Porcentaje" xfId="1" builtinId="5"/>
  </cellStyles>
  <dxfs count="12"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2B45D-63CF-415D-A57C-ADF780097182}" name="Tabla1" displayName="Tabla1" ref="B4:G9" totalsRowShown="0" headerRowDxfId="11">
  <autoFilter ref="B4:G9" xr:uid="{8A42B45D-63CF-415D-A57C-ADF780097182}"/>
  <tableColumns count="6">
    <tableColumn id="1" xr3:uid="{BD754B45-7BCC-43F4-83D8-CE4B405BC257}" name="Piso" dataDxfId="10"/>
    <tableColumn id="2" xr3:uid="{CBF87AFF-70EE-48F0-893A-1858EAA55749}" name="hp (m)" dataDxfId="0"/>
    <tableColumn id="3" xr3:uid="{A8359B20-B71D-4DF2-8507-998CC600A17D}" name="Δxt (mm)"/>
    <tableColumn id="4" xr3:uid="{ECF3443E-84F5-4649-8144-E6C04BD0DF33}" name="Δxp (mm)" dataDxfId="9">
      <calculatedColumnFormula>D5-D6</calculatedColumnFormula>
    </tableColumn>
    <tableColumn id="5" xr3:uid="{49F1BDCA-1FC3-4EB0-BB2C-CD396A5A6BE2}" name="ΔUmax (mm)">
      <calculatedColumnFormula>0.02*C5*1000/$D$2</calculatedColumnFormula>
    </tableColumn>
    <tableColumn id="6" xr3:uid="{508CA371-7403-4650-9839-DC37AB228368}" name="D/CΔx" dataDxfId="8" dataCellStyle="Porcentaje">
      <calculatedColumnFormula>E5/F5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F7F588-51A8-4AEE-B1A7-410497AD0140}" name="Tabla13" displayName="Tabla13" ref="B13:G18" totalsRowShown="0" headerRowDxfId="7">
  <autoFilter ref="B13:G18" xr:uid="{78F7F588-51A8-4AEE-B1A7-410497AD0140}"/>
  <tableColumns count="6">
    <tableColumn id="1" xr3:uid="{F791FF9D-0C85-4F4F-938F-1AF0425FC42E}" name="Piso" dataDxfId="6"/>
    <tableColumn id="2" xr3:uid="{DB35479F-C4FD-4560-A720-524038A51EF4}" name="hp (m)" dataDxfId="5"/>
    <tableColumn id="3" xr3:uid="{61ED02DD-10CC-4D19-A1B5-E37D1AD1A552}" name="Δyt (mm)"/>
    <tableColumn id="4" xr3:uid="{D0DF1B5C-4BCD-4CD6-A330-D5CD917BA598}" name="Δyp (mm)" dataDxfId="4">
      <calculatedColumnFormula>D14-D15</calculatedColumnFormula>
    </tableColumn>
    <tableColumn id="5" xr3:uid="{77E9F31A-A89F-4628-A2EF-B1CF3CB791E1}" name="ΔUmax (mm)">
      <calculatedColumnFormula>0.02*C14*1000/$D$2</calculatedColumnFormula>
    </tableColumn>
    <tableColumn id="6" xr3:uid="{EDFEA732-04D6-46FC-8F52-BDBB2166FEBF}" name="D/CΔy" dataDxfId="3" dataCellStyle="Porcentaje">
      <calculatedColumnFormula>E14/F14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B4AE-A4AE-41AE-96D7-05147BC35298}">
  <dimension ref="B1:I34"/>
  <sheetViews>
    <sheetView zoomScale="115" zoomScaleNormal="115" workbookViewId="0">
      <selection activeCell="I11" sqref="I11"/>
    </sheetView>
  </sheetViews>
  <sheetFormatPr baseColWidth="10" defaultColWidth="11.42578125" defaultRowHeight="15" x14ac:dyDescent="0.25"/>
  <cols>
    <col min="6" max="6" width="13.42578125" customWidth="1"/>
  </cols>
  <sheetData>
    <row r="1" spans="2:7" ht="13.9" x14ac:dyDescent="0.25">
      <c r="B1" t="s">
        <v>38</v>
      </c>
      <c r="D1" t="s">
        <v>16</v>
      </c>
    </row>
    <row r="2" spans="2:7" ht="13.9" x14ac:dyDescent="0.25">
      <c r="C2" s="3" t="s">
        <v>0</v>
      </c>
      <c r="D2">
        <v>5.5</v>
      </c>
    </row>
    <row r="4" spans="2:7" x14ac:dyDescent="0.25"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5" t="s">
        <v>6</v>
      </c>
    </row>
    <row r="5" spans="2:7" x14ac:dyDescent="0.25">
      <c r="B5" s="2">
        <v>5</v>
      </c>
      <c r="C5" s="2">
        <v>3.2</v>
      </c>
      <c r="D5" s="1">
        <v>46.811</v>
      </c>
      <c r="E5" s="2">
        <f>D5-D6</f>
        <v>6.259999999999998</v>
      </c>
      <c r="F5">
        <f>0.02*C5*1000/$D$2</f>
        <v>11.636363636363637</v>
      </c>
      <c r="G5" s="6">
        <f>E5/F5</f>
        <v>0.53796874999999977</v>
      </c>
    </row>
    <row r="6" spans="2:7" x14ac:dyDescent="0.25">
      <c r="B6" s="2">
        <v>4</v>
      </c>
      <c r="C6" s="2">
        <v>3.2</v>
      </c>
      <c r="D6" s="1">
        <v>40.551000000000002</v>
      </c>
      <c r="E6" s="2">
        <f t="shared" ref="E6:E7" si="0">D6-D7</f>
        <v>8.7500000000000036</v>
      </c>
      <c r="F6">
        <f t="shared" ref="F6:F9" si="1">0.02*C6*1000/$D$2</f>
        <v>11.636363636363637</v>
      </c>
      <c r="G6" s="6">
        <f t="shared" ref="G6:G9" si="2">E6/F6</f>
        <v>0.75195312500000033</v>
      </c>
    </row>
    <row r="7" spans="2:7" x14ac:dyDescent="0.25">
      <c r="B7" s="2">
        <v>3</v>
      </c>
      <c r="C7" s="2">
        <v>3.2</v>
      </c>
      <c r="D7" s="1">
        <v>31.800999999999998</v>
      </c>
      <c r="E7" s="2">
        <f t="shared" si="0"/>
        <v>10.892999999999997</v>
      </c>
      <c r="F7">
        <f t="shared" si="1"/>
        <v>11.636363636363637</v>
      </c>
      <c r="G7" s="6">
        <f t="shared" si="2"/>
        <v>0.93611718749999973</v>
      </c>
    </row>
    <row r="8" spans="2:7" x14ac:dyDescent="0.25">
      <c r="B8" s="2">
        <v>2</v>
      </c>
      <c r="C8" s="2">
        <v>3.2</v>
      </c>
      <c r="D8" s="1">
        <v>20.908000000000001</v>
      </c>
      <c r="E8" s="2">
        <f>D8-D9</f>
        <v>11.382000000000001</v>
      </c>
      <c r="F8">
        <f t="shared" si="1"/>
        <v>11.636363636363637</v>
      </c>
      <c r="G8" s="6">
        <f t="shared" si="2"/>
        <v>0.9781406250000001</v>
      </c>
    </row>
    <row r="9" spans="2:7" x14ac:dyDescent="0.25">
      <c r="B9" s="2">
        <v>1</v>
      </c>
      <c r="C9" s="2">
        <v>4.3</v>
      </c>
      <c r="D9" s="1">
        <v>9.5259999999999998</v>
      </c>
      <c r="E9" s="2">
        <f>D9-D11</f>
        <v>9.5259999999999998</v>
      </c>
      <c r="F9">
        <f t="shared" si="1"/>
        <v>15.636363636363637</v>
      </c>
      <c r="G9" s="6">
        <f t="shared" si="2"/>
        <v>0.60922093023255808</v>
      </c>
    </row>
    <row r="10" spans="2:7" x14ac:dyDescent="0.25">
      <c r="B10" s="2"/>
      <c r="C10" s="1"/>
      <c r="D10" s="1"/>
      <c r="E10" s="2"/>
      <c r="G10" s="6"/>
    </row>
    <row r="13" spans="2:7" x14ac:dyDescent="0.25">
      <c r="B13" s="4" t="s">
        <v>1</v>
      </c>
      <c r="C13" s="4" t="s">
        <v>2</v>
      </c>
      <c r="D13" s="5" t="s">
        <v>7</v>
      </c>
      <c r="E13" s="5" t="s">
        <v>8</v>
      </c>
      <c r="F13" s="5" t="s">
        <v>5</v>
      </c>
      <c r="G13" s="5" t="s">
        <v>9</v>
      </c>
    </row>
    <row r="14" spans="2:7" x14ac:dyDescent="0.25">
      <c r="B14" s="2">
        <v>5</v>
      </c>
      <c r="C14" s="2">
        <v>3.2</v>
      </c>
      <c r="D14" s="1">
        <v>46.811</v>
      </c>
      <c r="E14" s="2">
        <f>D14-D15</f>
        <v>6.259999999999998</v>
      </c>
      <c r="F14">
        <f>0.02*C14*1000/$D$2</f>
        <v>11.636363636363637</v>
      </c>
      <c r="G14" s="6">
        <f>E14/F14</f>
        <v>0.53796874999999977</v>
      </c>
    </row>
    <row r="15" spans="2:7" x14ac:dyDescent="0.25">
      <c r="B15" s="2">
        <v>4</v>
      </c>
      <c r="C15" s="2">
        <v>3.2</v>
      </c>
      <c r="D15" s="1">
        <v>40.551000000000002</v>
      </c>
      <c r="E15" s="2">
        <f t="shared" ref="E15:E18" si="3">D15-D16</f>
        <v>8.7500000000000036</v>
      </c>
      <c r="F15">
        <f t="shared" ref="F15:F18" si="4">0.02*C15*1000/$D$2</f>
        <v>11.636363636363637</v>
      </c>
      <c r="G15" s="6">
        <f t="shared" ref="G15:G18" si="5">E15/F15</f>
        <v>0.75195312500000033</v>
      </c>
    </row>
    <row r="16" spans="2:7" x14ac:dyDescent="0.25">
      <c r="B16" s="2">
        <v>3</v>
      </c>
      <c r="C16" s="2">
        <v>3.2</v>
      </c>
      <c r="D16" s="1">
        <v>31.800999999999998</v>
      </c>
      <c r="E16" s="2">
        <f t="shared" si="3"/>
        <v>10.892999999999997</v>
      </c>
      <c r="F16">
        <f t="shared" si="4"/>
        <v>11.636363636363637</v>
      </c>
      <c r="G16" s="6">
        <f t="shared" si="5"/>
        <v>0.93611718749999973</v>
      </c>
    </row>
    <row r="17" spans="2:9" x14ac:dyDescent="0.25">
      <c r="B17" s="2">
        <v>2</v>
      </c>
      <c r="C17" s="2">
        <v>3.2</v>
      </c>
      <c r="D17" s="1">
        <v>20.908000000000001</v>
      </c>
      <c r="E17" s="2">
        <f t="shared" si="3"/>
        <v>11.382000000000001</v>
      </c>
      <c r="F17">
        <f t="shared" si="4"/>
        <v>11.636363636363637</v>
      </c>
      <c r="G17" s="6">
        <f t="shared" si="5"/>
        <v>0.9781406250000001</v>
      </c>
    </row>
    <row r="18" spans="2:9" x14ac:dyDescent="0.25">
      <c r="B18" s="2">
        <v>1</v>
      </c>
      <c r="C18" s="2">
        <v>4.3</v>
      </c>
      <c r="D18" s="1">
        <v>9.5259999999999998</v>
      </c>
      <c r="E18" s="2">
        <f t="shared" si="3"/>
        <v>9.5259999999999998</v>
      </c>
      <c r="F18">
        <f t="shared" si="4"/>
        <v>15.636363636363637</v>
      </c>
      <c r="G18" s="6">
        <f t="shared" si="5"/>
        <v>0.60922093023255808</v>
      </c>
    </row>
    <row r="22" spans="2:9" x14ac:dyDescent="0.25">
      <c r="B22" s="7" t="s">
        <v>1</v>
      </c>
      <c r="C22" s="8" t="s">
        <v>2</v>
      </c>
      <c r="D22" s="9" t="s">
        <v>10</v>
      </c>
      <c r="E22" s="9" t="s">
        <v>11</v>
      </c>
      <c r="F22" s="9" t="s">
        <v>12</v>
      </c>
      <c r="H22" s="9" t="s">
        <v>13</v>
      </c>
      <c r="I22" s="9" t="s">
        <v>14</v>
      </c>
    </row>
    <row r="23" spans="2:9" x14ac:dyDescent="0.25">
      <c r="B23" s="10">
        <v>5</v>
      </c>
      <c r="C23" s="11">
        <v>3.2</v>
      </c>
      <c r="D23" s="12">
        <v>4.4368999999999999E-2</v>
      </c>
      <c r="E23">
        <v>139724.9</v>
      </c>
      <c r="F23">
        <v>32113.500000000004</v>
      </c>
      <c r="H23">
        <f>E23*D23^2</f>
        <v>275.06357843490889</v>
      </c>
      <c r="I23">
        <f>F23*D23</f>
        <v>1424.8438815000002</v>
      </c>
    </row>
    <row r="24" spans="2:9" x14ac:dyDescent="0.25">
      <c r="B24" s="10">
        <v>4</v>
      </c>
      <c r="C24" s="11">
        <v>3.2</v>
      </c>
      <c r="D24" s="12">
        <v>3.6493999999999999E-2</v>
      </c>
      <c r="E24">
        <v>223601.62</v>
      </c>
      <c r="F24">
        <v>40982.9</v>
      </c>
      <c r="H24">
        <f t="shared" ref="H24:H27" si="6">E24*D24^2</f>
        <v>297.79532878509832</v>
      </c>
      <c r="I24">
        <f t="shared" ref="I24:I27" si="7">F24*D24</f>
        <v>1495.6299526</v>
      </c>
    </row>
    <row r="25" spans="2:9" x14ac:dyDescent="0.25">
      <c r="B25" s="10">
        <v>3</v>
      </c>
      <c r="C25" s="11">
        <v>3.2</v>
      </c>
      <c r="D25" s="12">
        <v>2.6464999999999999E-2</v>
      </c>
      <c r="E25">
        <v>223601.62</v>
      </c>
      <c r="F25">
        <v>30574.5</v>
      </c>
      <c r="H25">
        <f t="shared" si="6"/>
        <v>156.60973055188447</v>
      </c>
      <c r="I25">
        <f t="shared" si="7"/>
        <v>809.15414249999992</v>
      </c>
    </row>
    <row r="26" spans="2:9" x14ac:dyDescent="0.25">
      <c r="B26" s="10">
        <v>2</v>
      </c>
      <c r="C26" s="11">
        <v>3.2</v>
      </c>
      <c r="D26" s="12">
        <v>1.5050000000000001E-2</v>
      </c>
      <c r="E26">
        <v>223601.62</v>
      </c>
      <c r="F26">
        <v>20166.2</v>
      </c>
      <c r="H26">
        <f t="shared" si="6"/>
        <v>50.646325934050004</v>
      </c>
      <c r="I26">
        <f t="shared" si="7"/>
        <v>303.50131000000005</v>
      </c>
    </row>
    <row r="27" spans="2:9" x14ac:dyDescent="0.25">
      <c r="B27" s="13">
        <v>1</v>
      </c>
      <c r="C27" s="14">
        <v>3</v>
      </c>
      <c r="D27" s="15">
        <v>4.7190000000000001E-3</v>
      </c>
      <c r="E27">
        <v>239691.63</v>
      </c>
      <c r="F27">
        <v>10460</v>
      </c>
      <c r="H27">
        <f t="shared" si="6"/>
        <v>5.3376835604964299</v>
      </c>
      <c r="I27">
        <f t="shared" si="7"/>
        <v>49.36074</v>
      </c>
    </row>
    <row r="28" spans="2:9" x14ac:dyDescent="0.25">
      <c r="H28">
        <f>SUM(H23:H27)</f>
        <v>785.45264726643813</v>
      </c>
      <c r="I28">
        <f>SUM(I23:I27)</f>
        <v>4082.4900266000004</v>
      </c>
    </row>
    <row r="30" spans="2:9" x14ac:dyDescent="0.25">
      <c r="D30" s="12"/>
      <c r="F30" s="16" t="s">
        <v>15</v>
      </c>
      <c r="G30" s="17">
        <f>2*PI()*SQRT(H28/(9.81*I28))</f>
        <v>0.87991921649861293</v>
      </c>
    </row>
    <row r="31" spans="2:9" x14ac:dyDescent="0.25">
      <c r="D31" s="12"/>
    </row>
    <row r="32" spans="2:9" x14ac:dyDescent="0.25">
      <c r="D32" s="12"/>
    </row>
    <row r="33" spans="4:4" x14ac:dyDescent="0.25">
      <c r="D33" s="12"/>
    </row>
    <row r="34" spans="4:4" x14ac:dyDescent="0.25">
      <c r="D34" s="15"/>
    </row>
  </sheetData>
  <conditionalFormatting sqref="G5:G10">
    <cfRule type="cellIs" dxfId="2" priority="2" operator="greaterThan">
      <formula>1</formula>
    </cfRule>
  </conditionalFormatting>
  <conditionalFormatting sqref="G14:G18">
    <cfRule type="cellIs" dxfId="1" priority="1" operator="greaterThan">
      <formula>1</formula>
    </cfRule>
  </conditionalFormatting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DF2A-5670-40AD-8980-CB274DEA67F1}">
  <dimension ref="A1:J11"/>
  <sheetViews>
    <sheetView workbookViewId="0">
      <selection activeCell="G16" sqref="G16"/>
    </sheetView>
  </sheetViews>
  <sheetFormatPr baseColWidth="10" defaultColWidth="11.42578125" defaultRowHeight="15" x14ac:dyDescent="0.25"/>
  <cols>
    <col min="7" max="7" width="13" customWidth="1"/>
    <col min="10" max="10" width="12.42578125" customWidth="1"/>
  </cols>
  <sheetData>
    <row r="1" spans="1:10" ht="13.9" x14ac:dyDescent="0.25">
      <c r="A1" s="17" t="s">
        <v>17</v>
      </c>
    </row>
    <row r="3" spans="1:10" ht="30" x14ac:dyDescent="0.25">
      <c r="B3" s="18" t="s">
        <v>18</v>
      </c>
      <c r="C3" s="18" t="s">
        <v>19</v>
      </c>
      <c r="D3" s="18" t="s">
        <v>20</v>
      </c>
      <c r="E3" s="19" t="s">
        <v>21</v>
      </c>
      <c r="F3" s="19" t="s">
        <v>22</v>
      </c>
      <c r="G3" s="19" t="s">
        <v>23</v>
      </c>
      <c r="H3" s="20" t="s">
        <v>24</v>
      </c>
      <c r="I3" s="19" t="s">
        <v>25</v>
      </c>
      <c r="J3" s="19" t="s">
        <v>26</v>
      </c>
    </row>
    <row r="4" spans="1:10" ht="13.9" x14ac:dyDescent="0.25">
      <c r="B4" s="21">
        <v>5</v>
      </c>
      <c r="C4" s="21" t="s">
        <v>27</v>
      </c>
      <c r="D4" s="21" t="s">
        <v>28</v>
      </c>
      <c r="E4" s="21">
        <v>44.372999999999998</v>
      </c>
      <c r="F4" s="21">
        <v>49.084000000000003</v>
      </c>
      <c r="G4" s="21">
        <f>AVERAGE(E4:F4)</f>
        <v>46.728499999999997</v>
      </c>
      <c r="H4" s="21">
        <f>1.2*G4</f>
        <v>56.074199999999998</v>
      </c>
      <c r="I4" s="21">
        <f>MAX(E4:F4)</f>
        <v>49.084000000000003</v>
      </c>
      <c r="J4" s="22">
        <f>I4/G4</f>
        <v>1.0504082091229123</v>
      </c>
    </row>
    <row r="5" spans="1:10" ht="13.9" x14ac:dyDescent="0.25">
      <c r="B5" s="21">
        <v>5</v>
      </c>
      <c r="C5" s="21" t="s">
        <v>27</v>
      </c>
      <c r="D5" s="21" t="s">
        <v>29</v>
      </c>
      <c r="E5" s="21">
        <v>47.975999999999999</v>
      </c>
      <c r="F5" s="21">
        <v>45.255000000000003</v>
      </c>
      <c r="G5" s="21">
        <f>AVERAGE(E5:F5)</f>
        <v>46.615499999999997</v>
      </c>
      <c r="H5" s="21">
        <f t="shared" ref="H5:H6" si="0">1.2*G5</f>
        <v>55.938599999999994</v>
      </c>
      <c r="I5" s="21">
        <f t="shared" ref="I5:I6" si="1">MAX(E5:F5)</f>
        <v>47.975999999999999</v>
      </c>
      <c r="J5" s="22">
        <f t="shared" ref="J5:J6" si="2">I5/G5</f>
        <v>1.0291855713228433</v>
      </c>
    </row>
    <row r="6" spans="1:10" ht="13.9" x14ac:dyDescent="0.25">
      <c r="B6" s="21">
        <v>5</v>
      </c>
      <c r="C6" s="21" t="s">
        <v>27</v>
      </c>
      <c r="D6" s="21" t="s">
        <v>30</v>
      </c>
      <c r="E6" s="21">
        <v>40.770000000000003</v>
      </c>
      <c r="F6" s="21">
        <v>52.912999999999997</v>
      </c>
      <c r="G6" s="21">
        <f>AVERAGE(E6:F6)</f>
        <v>46.841499999999996</v>
      </c>
      <c r="H6" s="21">
        <f t="shared" si="0"/>
        <v>56.209799999999994</v>
      </c>
      <c r="I6" s="21">
        <f t="shared" si="1"/>
        <v>52.912999999999997</v>
      </c>
      <c r="J6" s="22">
        <f t="shared" si="2"/>
        <v>1.1296179669737305</v>
      </c>
    </row>
    <row r="8" spans="1:10" ht="30" x14ac:dyDescent="0.25">
      <c r="B8" s="18" t="s">
        <v>18</v>
      </c>
      <c r="C8" s="18" t="s">
        <v>19</v>
      </c>
      <c r="D8" s="18" t="s">
        <v>20</v>
      </c>
      <c r="E8" s="19" t="s">
        <v>31</v>
      </c>
      <c r="F8" s="19" t="s">
        <v>32</v>
      </c>
      <c r="G8" s="19" t="s">
        <v>23</v>
      </c>
      <c r="H8" s="20" t="s">
        <v>24</v>
      </c>
      <c r="I8" s="19" t="s">
        <v>25</v>
      </c>
      <c r="J8" s="19" t="s">
        <v>26</v>
      </c>
    </row>
    <row r="9" spans="1:10" ht="13.9" x14ac:dyDescent="0.25">
      <c r="B9" s="21">
        <v>5</v>
      </c>
      <c r="C9" s="21" t="s">
        <v>33</v>
      </c>
      <c r="D9" s="21" t="s">
        <v>34</v>
      </c>
      <c r="E9" s="21">
        <v>40.137</v>
      </c>
      <c r="F9" s="21">
        <v>45.247999999999998</v>
      </c>
      <c r="G9" s="21">
        <f>AVERAGE(E9:F9)</f>
        <v>42.692499999999995</v>
      </c>
      <c r="H9" s="21">
        <f>1.2*G9</f>
        <v>51.230999999999995</v>
      </c>
      <c r="I9" s="21">
        <f>MAX(E9:F9)</f>
        <v>45.247999999999998</v>
      </c>
      <c r="J9" s="22">
        <f>I9/G9</f>
        <v>1.0598582889266266</v>
      </c>
    </row>
    <row r="10" spans="1:10" ht="13.9" x14ac:dyDescent="0.25">
      <c r="B10" s="21">
        <v>5</v>
      </c>
      <c r="C10" s="21" t="s">
        <v>33</v>
      </c>
      <c r="D10" s="21" t="s">
        <v>35</v>
      </c>
      <c r="E10" s="21">
        <v>36.918999999999997</v>
      </c>
      <c r="F10" s="21">
        <v>49.322000000000003</v>
      </c>
      <c r="G10" s="21">
        <f>AVERAGE(E10:F10)</f>
        <v>43.1205</v>
      </c>
      <c r="H10" s="21">
        <f t="shared" ref="H10:H11" si="3">1.2*G10</f>
        <v>51.744599999999998</v>
      </c>
      <c r="I10" s="21">
        <f t="shared" ref="I10:I11" si="4">MAX(E10:F10)</f>
        <v>49.322000000000003</v>
      </c>
      <c r="J10" s="22">
        <f t="shared" ref="J10:J11" si="5">I10/G10</f>
        <v>1.1438179056365303</v>
      </c>
    </row>
    <row r="11" spans="1:10" ht="13.9" x14ac:dyDescent="0.25">
      <c r="B11" s="21">
        <v>5</v>
      </c>
      <c r="C11" s="21" t="s">
        <v>33</v>
      </c>
      <c r="D11" s="21" t="s">
        <v>36</v>
      </c>
      <c r="E11" s="21">
        <v>43.353999999999999</v>
      </c>
      <c r="F11" s="21">
        <v>41.174999999999997</v>
      </c>
      <c r="G11" s="21">
        <f>AVERAGE(E11:F11)</f>
        <v>42.264499999999998</v>
      </c>
      <c r="H11" s="21">
        <f t="shared" si="3"/>
        <v>50.717399999999998</v>
      </c>
      <c r="I11" s="21">
        <f t="shared" si="4"/>
        <v>43.353999999999999</v>
      </c>
      <c r="J11" s="22">
        <f t="shared" si="5"/>
        <v>1.0257781353145075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F0F2-21FA-4191-8E8D-AE60F4E1DC1D}">
  <dimension ref="B3:L11"/>
  <sheetViews>
    <sheetView tabSelected="1" workbookViewId="0">
      <selection activeCell="I15" sqref="I15"/>
    </sheetView>
  </sheetViews>
  <sheetFormatPr baseColWidth="10" defaultRowHeight="15" x14ac:dyDescent="0.25"/>
  <sheetData>
    <row r="3" spans="2:12" x14ac:dyDescent="0.25">
      <c r="B3" s="23" t="s">
        <v>46</v>
      </c>
      <c r="C3" s="23"/>
      <c r="D3" s="23"/>
      <c r="E3" s="23"/>
      <c r="F3" s="23"/>
      <c r="G3" s="24"/>
      <c r="H3" s="23" t="s">
        <v>47</v>
      </c>
      <c r="I3" s="23"/>
      <c r="J3" s="23"/>
      <c r="K3" s="23"/>
      <c r="L3" s="23"/>
    </row>
    <row r="4" spans="2:12" x14ac:dyDescent="0.25">
      <c r="B4" s="25" t="s">
        <v>48</v>
      </c>
      <c r="C4" s="25" t="s">
        <v>49</v>
      </c>
      <c r="D4" s="25" t="s">
        <v>50</v>
      </c>
      <c r="E4" s="25" t="s">
        <v>51</v>
      </c>
      <c r="F4" s="26" t="s">
        <v>52</v>
      </c>
      <c r="G4" s="24"/>
      <c r="H4" s="25" t="s">
        <v>51</v>
      </c>
      <c r="I4" s="26" t="s">
        <v>52</v>
      </c>
      <c r="J4" s="24"/>
      <c r="K4" s="24"/>
      <c r="L4" s="24"/>
    </row>
    <row r="5" spans="2:12" x14ac:dyDescent="0.25">
      <c r="B5" s="27"/>
      <c r="C5" s="27" t="s">
        <v>37</v>
      </c>
      <c r="D5" s="27"/>
      <c r="E5" s="27" t="s">
        <v>53</v>
      </c>
      <c r="F5" s="28" t="s">
        <v>53</v>
      </c>
      <c r="G5" s="24"/>
      <c r="H5" s="27" t="s">
        <v>53</v>
      </c>
      <c r="I5" s="28" t="s">
        <v>53</v>
      </c>
      <c r="J5" s="24"/>
      <c r="K5" s="24"/>
      <c r="L5" s="24"/>
    </row>
    <row r="6" spans="2:12" x14ac:dyDescent="0.25">
      <c r="B6" s="24" t="s">
        <v>39</v>
      </c>
      <c r="C6" s="24">
        <v>17.100000000000001</v>
      </c>
      <c r="D6" s="24" t="s">
        <v>40</v>
      </c>
      <c r="E6" s="24">
        <v>24.4938</v>
      </c>
      <c r="F6" s="29">
        <v>24.4938</v>
      </c>
      <c r="G6" s="24"/>
      <c r="H6" s="24">
        <v>24.4938</v>
      </c>
      <c r="I6" s="24">
        <v>24.4938</v>
      </c>
      <c r="J6" s="24"/>
      <c r="K6" s="24"/>
      <c r="L6" s="24"/>
    </row>
    <row r="7" spans="2:12" x14ac:dyDescent="0.25">
      <c r="B7" s="24" t="s">
        <v>41</v>
      </c>
      <c r="C7" s="24">
        <v>13.9</v>
      </c>
      <c r="D7" s="24" t="s">
        <v>40</v>
      </c>
      <c r="E7" s="24">
        <v>31.0867</v>
      </c>
      <c r="F7" s="29">
        <v>31.0867</v>
      </c>
      <c r="G7" s="24"/>
      <c r="H7" s="24">
        <v>55.580500000000001</v>
      </c>
      <c r="I7" s="24">
        <v>55.580500000000001</v>
      </c>
      <c r="J7" s="24"/>
      <c r="K7" s="24"/>
      <c r="L7" s="24"/>
    </row>
    <row r="8" spans="2:12" x14ac:dyDescent="0.25">
      <c r="B8" s="24" t="s">
        <v>42</v>
      </c>
      <c r="C8" s="24">
        <v>10.7</v>
      </c>
      <c r="D8" s="24" t="s">
        <v>40</v>
      </c>
      <c r="E8" s="24">
        <v>23.351099999999999</v>
      </c>
      <c r="F8" s="29">
        <v>23.351099999999999</v>
      </c>
      <c r="G8" s="24"/>
      <c r="H8" s="24">
        <v>78.931600000000003</v>
      </c>
      <c r="I8" s="24">
        <v>78.931600000000003</v>
      </c>
      <c r="J8" s="24"/>
      <c r="K8" s="24"/>
      <c r="L8" s="24"/>
    </row>
    <row r="9" spans="2:12" x14ac:dyDescent="0.25">
      <c r="B9" s="24" t="s">
        <v>43</v>
      </c>
      <c r="C9" s="24">
        <v>7.5</v>
      </c>
      <c r="D9" s="24" t="s">
        <v>40</v>
      </c>
      <c r="E9" s="24">
        <v>15.8322</v>
      </c>
      <c r="F9" s="29">
        <v>15.8322</v>
      </c>
      <c r="G9" s="24"/>
      <c r="H9" s="24">
        <v>94.763800000000003</v>
      </c>
      <c r="I9" s="24">
        <v>94.763800000000003</v>
      </c>
      <c r="J9" s="24"/>
      <c r="K9" s="24"/>
      <c r="L9" s="24"/>
    </row>
    <row r="10" spans="2:12" x14ac:dyDescent="0.25">
      <c r="B10" s="24" t="s">
        <v>44</v>
      </c>
      <c r="C10" s="24">
        <v>4.3</v>
      </c>
      <c r="D10" s="24" t="s">
        <v>40</v>
      </c>
      <c r="E10" s="24">
        <v>9.5460999999999991</v>
      </c>
      <c r="F10" s="29">
        <v>9.5460999999999991</v>
      </c>
      <c r="G10" s="24"/>
      <c r="H10" s="24">
        <v>104.3099</v>
      </c>
      <c r="I10" s="24">
        <v>104.3099</v>
      </c>
      <c r="J10" s="24"/>
      <c r="K10" s="24"/>
      <c r="L10" s="24"/>
    </row>
    <row r="11" spans="2:12" x14ac:dyDescent="0.25">
      <c r="B11" s="24" t="s">
        <v>45</v>
      </c>
      <c r="C11" s="24">
        <v>0</v>
      </c>
      <c r="D11" s="24" t="s">
        <v>40</v>
      </c>
      <c r="E11" s="24">
        <v>0</v>
      </c>
      <c r="F11" s="24">
        <v>0</v>
      </c>
      <c r="G11" s="24"/>
      <c r="H11" s="24">
        <v>0</v>
      </c>
      <c r="I11" s="24"/>
      <c r="J11" s="24"/>
      <c r="K11" s="24"/>
      <c r="L11" s="24"/>
    </row>
  </sheetData>
  <mergeCells count="2">
    <mergeCell ref="B3:F3"/>
    <mergeCell ref="H3:L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D73B64CA7D3C408527B772B7045975" ma:contentTypeVersion="3" ma:contentTypeDescription="Crear nuevo documento." ma:contentTypeScope="" ma:versionID="9108304dcae70b29795b69a9a60bd1f6">
  <xsd:schema xmlns:xsd="http://www.w3.org/2001/XMLSchema" xmlns:xs="http://www.w3.org/2001/XMLSchema" xmlns:p="http://schemas.microsoft.com/office/2006/metadata/properties" xmlns:ns2="4ae7ac10-860d-43b5-86dc-0139dba8ec95" targetNamespace="http://schemas.microsoft.com/office/2006/metadata/properties" ma:root="true" ma:fieldsID="4d41b37e4e97be214590bcb9fa22a653" ns2:_="">
    <xsd:import namespace="4ae7ac10-860d-43b5-86dc-0139dba8ec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7ac10-860d-43b5-86dc-0139dba8ec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893D4B-2D55-4C77-8CA6-C48162A2C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7ac10-860d-43b5-86dc-0139dba8e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851F44-9852-4B63-9C4D-CE92C8CA42E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4ae7ac10-860d-43b5-86dc-0139dba8ec95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1350F5B-1CFB-4AC9-92B5-48A4BFFB2E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DERIV CON IRR</vt:lpstr>
      <vt:lpstr>IRR CON DERIV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Arcadia Ingeniería</dc:creator>
  <cp:keywords/>
  <dc:description/>
  <cp:lastModifiedBy>Marlon Ivan Carreto Rivera</cp:lastModifiedBy>
  <cp:revision/>
  <dcterms:created xsi:type="dcterms:W3CDTF">2025-06-12T23:11:11Z</dcterms:created>
  <dcterms:modified xsi:type="dcterms:W3CDTF">2025-06-27T10:30:20Z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0x0101001AD73B64CA7D3C408527B772B7045975</vt:lpwstr>
  </property>
</Properties>
</file>