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NSafonova\Downloads\"/>
    </mc:Choice>
  </mc:AlternateContent>
  <bookViews>
    <workbookView xWindow="0" yWindow="0" windowWidth="28800" windowHeight="11700" firstSheet="1" activeTab="5"/>
  </bookViews>
  <sheets>
    <sheet name="ОПП.01 Математика" sheetId="5" r:id="rId1"/>
    <sheet name="Химия" sheetId="13" r:id="rId2"/>
    <sheet name="ОПБ.09 Биология" sheetId="10" r:id="rId3"/>
    <sheet name="Физика" sheetId="11" r:id="rId4"/>
    <sheet name="География" sheetId="12" r:id="rId5"/>
    <sheet name="Численные методы" sheetId="1" r:id="rId6"/>
    <sheet name="Теория вероятностией" sheetId="3" r:id="rId7"/>
    <sheet name="ЕН.01 Математика ОИБАС" sheetId="4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3" l="1"/>
  <c r="I5" i="13"/>
  <c r="D21" i="13"/>
  <c r="H20" i="13"/>
  <c r="H21" i="13" s="1"/>
  <c r="G20" i="13"/>
  <c r="G21" i="13" s="1"/>
  <c r="F20" i="13"/>
  <c r="F21" i="13" s="1"/>
  <c r="E20" i="13"/>
  <c r="E21" i="13" s="1"/>
  <c r="D20" i="13"/>
  <c r="K20" i="13" s="1"/>
  <c r="C20" i="13"/>
  <c r="K19" i="13"/>
  <c r="J19" i="13"/>
  <c r="I19" i="13"/>
  <c r="K18" i="13"/>
  <c r="J18" i="13"/>
  <c r="I18" i="13"/>
  <c r="K17" i="13"/>
  <c r="J17" i="13"/>
  <c r="I17" i="13"/>
  <c r="K16" i="13"/>
  <c r="J16" i="13"/>
  <c r="I16" i="13"/>
  <c r="K15" i="13"/>
  <c r="J15" i="13"/>
  <c r="I15" i="13"/>
  <c r="K14" i="13"/>
  <c r="J14" i="13"/>
  <c r="I14" i="13"/>
  <c r="K13" i="13"/>
  <c r="J13" i="13"/>
  <c r="I13" i="13"/>
  <c r="K12" i="13"/>
  <c r="J12" i="13"/>
  <c r="I12" i="13"/>
  <c r="K11" i="13"/>
  <c r="J11" i="13"/>
  <c r="I11" i="13"/>
  <c r="K10" i="13"/>
  <c r="J10" i="13"/>
  <c r="I10" i="13"/>
  <c r="K9" i="13"/>
  <c r="J9" i="13"/>
  <c r="I9" i="13"/>
  <c r="K8" i="13"/>
  <c r="J8" i="13"/>
  <c r="I8" i="13"/>
  <c r="K7" i="13"/>
  <c r="J7" i="13"/>
  <c r="I7" i="13"/>
  <c r="K6" i="13"/>
  <c r="J6" i="13"/>
  <c r="I6" i="13"/>
  <c r="K5" i="13"/>
  <c r="J5" i="13"/>
  <c r="J20" i="13" l="1"/>
  <c r="K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3" i="10"/>
  <c r="L12" i="1"/>
  <c r="K12" i="1"/>
  <c r="J12" i="1"/>
  <c r="J12" i="3"/>
  <c r="J5" i="3"/>
  <c r="J6" i="3"/>
  <c r="J7" i="3"/>
  <c r="J8" i="3"/>
  <c r="J9" i="3"/>
  <c r="J10" i="3"/>
  <c r="J11" i="3"/>
  <c r="J4" i="3"/>
  <c r="J5" i="1"/>
  <c r="J6" i="1"/>
  <c r="J7" i="1"/>
  <c r="J8" i="1"/>
  <c r="J4" i="1"/>
  <c r="L5" i="1"/>
  <c r="L6" i="1"/>
  <c r="L7" i="1"/>
  <c r="L8" i="1"/>
  <c r="K5" i="1"/>
  <c r="K6" i="1"/>
  <c r="K7" i="1"/>
  <c r="K8" i="1"/>
  <c r="D5" i="1"/>
  <c r="D6" i="1"/>
  <c r="D7" i="1"/>
  <c r="D8" i="1"/>
  <c r="D4" i="1"/>
  <c r="E25" i="12" l="1"/>
  <c r="D25" i="12"/>
  <c r="C25" i="12"/>
  <c r="F24" i="12"/>
  <c r="E24" i="12"/>
  <c r="D24" i="12"/>
  <c r="C24" i="12"/>
  <c r="F23" i="12"/>
  <c r="E23" i="12"/>
  <c r="D23" i="12"/>
  <c r="C23" i="12"/>
  <c r="F22" i="12"/>
  <c r="E22" i="12"/>
  <c r="D22" i="12"/>
  <c r="C22" i="12"/>
  <c r="I19" i="12"/>
  <c r="H19" i="12"/>
  <c r="G19" i="12"/>
  <c r="F19" i="12"/>
  <c r="E19" i="12"/>
  <c r="C19" i="12"/>
  <c r="L18" i="12"/>
  <c r="K18" i="12"/>
  <c r="J18" i="12"/>
  <c r="D18" i="12"/>
  <c r="L17" i="12"/>
  <c r="K17" i="12"/>
  <c r="J17" i="12"/>
  <c r="L16" i="12"/>
  <c r="K16" i="12"/>
  <c r="J16" i="12"/>
  <c r="D16" i="12"/>
  <c r="L15" i="12"/>
  <c r="K15" i="12"/>
  <c r="J15" i="12"/>
  <c r="D15" i="12"/>
  <c r="L14" i="12"/>
  <c r="K14" i="12"/>
  <c r="J14" i="12"/>
  <c r="D14" i="12"/>
  <c r="L13" i="12"/>
  <c r="K13" i="12"/>
  <c r="J13" i="12"/>
  <c r="D13" i="12"/>
  <c r="L12" i="12"/>
  <c r="P25" i="12" s="1"/>
  <c r="K12" i="12"/>
  <c r="O25" i="12" s="1"/>
  <c r="J12" i="12"/>
  <c r="F25" i="12"/>
  <c r="L11" i="12"/>
  <c r="K11" i="12"/>
  <c r="J11" i="12"/>
  <c r="D11" i="12"/>
  <c r="L10" i="12"/>
  <c r="K10" i="12"/>
  <c r="J10" i="12"/>
  <c r="D10" i="12"/>
  <c r="L9" i="12"/>
  <c r="K9" i="12"/>
  <c r="J9" i="12"/>
  <c r="D9" i="12"/>
  <c r="L6" i="12"/>
  <c r="P24" i="12" s="1"/>
  <c r="K6" i="12"/>
  <c r="O24" i="12" s="1"/>
  <c r="J6" i="12"/>
  <c r="L5" i="12"/>
  <c r="P23" i="12" s="1"/>
  <c r="K5" i="12"/>
  <c r="O23" i="12" s="1"/>
  <c r="J5" i="12"/>
  <c r="L4" i="12"/>
  <c r="K4" i="12"/>
  <c r="J4" i="12"/>
  <c r="L3" i="12"/>
  <c r="P22" i="12" s="1"/>
  <c r="K3" i="12"/>
  <c r="O22" i="12" s="1"/>
  <c r="J3" i="12"/>
  <c r="K11" i="3"/>
  <c r="L10" i="3"/>
  <c r="L11" i="3"/>
  <c r="K10" i="3"/>
  <c r="K9" i="3"/>
  <c r="D10" i="3"/>
  <c r="D11" i="3"/>
  <c r="I9" i="4"/>
  <c r="C9" i="4"/>
  <c r="L19" i="12" l="1"/>
  <c r="D19" i="12"/>
  <c r="J19" i="12"/>
  <c r="K19" i="12"/>
  <c r="F12" i="3"/>
  <c r="C19" i="10"/>
  <c r="C19" i="5"/>
  <c r="I12" i="3"/>
  <c r="H12" i="3"/>
  <c r="G12" i="3"/>
  <c r="E12" i="3"/>
  <c r="C12" i="3"/>
  <c r="F24" i="11"/>
  <c r="E24" i="11"/>
  <c r="D24" i="11"/>
  <c r="C24" i="11"/>
  <c r="F23" i="11"/>
  <c r="E23" i="11"/>
  <c r="D23" i="11"/>
  <c r="C23" i="11"/>
  <c r="F22" i="11"/>
  <c r="E22" i="11"/>
  <c r="D22" i="11"/>
  <c r="C22" i="11"/>
  <c r="I19" i="11"/>
  <c r="H19" i="11"/>
  <c r="G19" i="11"/>
  <c r="F19" i="11"/>
  <c r="E19" i="11"/>
  <c r="C19" i="11"/>
  <c r="L18" i="11"/>
  <c r="K18" i="11"/>
  <c r="J18" i="11"/>
  <c r="D18" i="11"/>
  <c r="L17" i="11"/>
  <c r="K17" i="11"/>
  <c r="J17" i="11"/>
  <c r="D17" i="11"/>
  <c r="L16" i="11"/>
  <c r="K16" i="11"/>
  <c r="J16" i="11"/>
  <c r="D16" i="11"/>
  <c r="L15" i="11"/>
  <c r="K15" i="11"/>
  <c r="J15" i="11"/>
  <c r="D15" i="11"/>
  <c r="L14" i="11"/>
  <c r="K14" i="11"/>
  <c r="J14" i="11"/>
  <c r="D14" i="11"/>
  <c r="L13" i="11"/>
  <c r="K13" i="11"/>
  <c r="J13" i="11"/>
  <c r="D13" i="11"/>
  <c r="L12" i="11"/>
  <c r="P25" i="11" s="1"/>
  <c r="K12" i="11"/>
  <c r="O25" i="11" s="1"/>
  <c r="J12" i="11"/>
  <c r="D12" i="11"/>
  <c r="F25" i="11" s="1"/>
  <c r="L11" i="11"/>
  <c r="K11" i="11"/>
  <c r="J11" i="11"/>
  <c r="D11" i="11"/>
  <c r="L10" i="11"/>
  <c r="K10" i="11"/>
  <c r="J10" i="11"/>
  <c r="D10" i="11"/>
  <c r="L9" i="11"/>
  <c r="K9" i="11"/>
  <c r="J9" i="11"/>
  <c r="D9" i="11"/>
  <c r="L6" i="11"/>
  <c r="P24" i="11" s="1"/>
  <c r="K6" i="11"/>
  <c r="O24" i="11" s="1"/>
  <c r="J6" i="11"/>
  <c r="L5" i="11"/>
  <c r="P23" i="11" s="1"/>
  <c r="K5" i="11"/>
  <c r="O23" i="11" s="1"/>
  <c r="J5" i="11"/>
  <c r="L4" i="11"/>
  <c r="K4" i="11"/>
  <c r="J4" i="11"/>
  <c r="L3" i="11"/>
  <c r="P22" i="11" s="1"/>
  <c r="K3" i="11"/>
  <c r="O22" i="11" s="1"/>
  <c r="J3" i="11"/>
  <c r="F25" i="10"/>
  <c r="E25" i="10"/>
  <c r="D25" i="10"/>
  <c r="C25" i="10"/>
  <c r="F24" i="10"/>
  <c r="E24" i="10"/>
  <c r="D24" i="10"/>
  <c r="C24" i="10"/>
  <c r="F23" i="10"/>
  <c r="E23" i="10"/>
  <c r="D23" i="10"/>
  <c r="C23" i="10"/>
  <c r="F22" i="10"/>
  <c r="E22" i="10"/>
  <c r="D22" i="10"/>
  <c r="C22" i="10"/>
  <c r="I19" i="10"/>
  <c r="H19" i="10"/>
  <c r="G19" i="10"/>
  <c r="F19" i="10"/>
  <c r="E19" i="10"/>
  <c r="L18" i="10"/>
  <c r="K18" i="10"/>
  <c r="L17" i="10"/>
  <c r="K17" i="10"/>
  <c r="D17" i="10"/>
  <c r="L16" i="10"/>
  <c r="K16" i="10"/>
  <c r="L15" i="10"/>
  <c r="K15" i="10"/>
  <c r="L14" i="10"/>
  <c r="K14" i="10"/>
  <c r="L13" i="10"/>
  <c r="K13" i="10"/>
  <c r="D13" i="10"/>
  <c r="L12" i="10"/>
  <c r="P25" i="10" s="1"/>
  <c r="K12" i="10"/>
  <c r="O25" i="10" s="1"/>
  <c r="L11" i="10"/>
  <c r="K11" i="10"/>
  <c r="D11" i="10"/>
  <c r="L10" i="10"/>
  <c r="K10" i="10"/>
  <c r="L9" i="10"/>
  <c r="K9" i="10"/>
  <c r="L6" i="10"/>
  <c r="P24" i="10" s="1"/>
  <c r="K6" i="10"/>
  <c r="O24" i="10" s="1"/>
  <c r="L5" i="10"/>
  <c r="P23" i="10" s="1"/>
  <c r="K5" i="10"/>
  <c r="O23" i="10" s="1"/>
  <c r="L4" i="10"/>
  <c r="K4" i="10"/>
  <c r="L3" i="10"/>
  <c r="P22" i="10" s="1"/>
  <c r="O22" i="10"/>
  <c r="L4" i="5"/>
  <c r="K4" i="5"/>
  <c r="J4" i="5"/>
  <c r="L17" i="5"/>
  <c r="K17" i="5"/>
  <c r="J17" i="5"/>
  <c r="D17" i="5"/>
  <c r="L15" i="5"/>
  <c r="K15" i="5"/>
  <c r="J15" i="5"/>
  <c r="D19" i="11" l="1"/>
  <c r="L19" i="11"/>
  <c r="D19" i="10"/>
  <c r="K19" i="10"/>
  <c r="J19" i="10"/>
  <c r="L19" i="10"/>
  <c r="C25" i="11"/>
  <c r="D25" i="11"/>
  <c r="E25" i="11"/>
  <c r="J19" i="11"/>
  <c r="K19" i="11"/>
  <c r="C22" i="5"/>
  <c r="L18" i="5"/>
  <c r="I19" i="5"/>
  <c r="H19" i="5"/>
  <c r="G19" i="5"/>
  <c r="F19" i="5"/>
  <c r="E19" i="5"/>
  <c r="D16" i="5"/>
  <c r="K14" i="5"/>
  <c r="L12" i="5"/>
  <c r="P25" i="5" s="1"/>
  <c r="L13" i="5"/>
  <c r="L14" i="5"/>
  <c r="L16" i="5"/>
  <c r="K12" i="5"/>
  <c r="O25" i="5" s="1"/>
  <c r="K13" i="5"/>
  <c r="K16" i="5"/>
  <c r="K18" i="5"/>
  <c r="J12" i="5"/>
  <c r="J13" i="5"/>
  <c r="J14" i="5"/>
  <c r="J16" i="5"/>
  <c r="J18" i="5"/>
  <c r="J10" i="5"/>
  <c r="E25" i="5"/>
  <c r="D13" i="5"/>
  <c r="L11" i="5"/>
  <c r="K11" i="5"/>
  <c r="L10" i="5"/>
  <c r="K10" i="5"/>
  <c r="J11" i="5"/>
  <c r="J9" i="5"/>
  <c r="L9" i="5"/>
  <c r="L8" i="4"/>
  <c r="K9" i="5"/>
  <c r="K8" i="4"/>
  <c r="L3" i="5"/>
  <c r="P22" i="5" s="1"/>
  <c r="K3" i="5"/>
  <c r="O22" i="5" s="1"/>
  <c r="J3" i="5"/>
  <c r="F25" i="5"/>
  <c r="F24" i="5"/>
  <c r="E24" i="5"/>
  <c r="D24" i="5"/>
  <c r="C24" i="5"/>
  <c r="F23" i="5"/>
  <c r="E23" i="5"/>
  <c r="D23" i="5"/>
  <c r="C23" i="5"/>
  <c r="F22" i="5"/>
  <c r="E22" i="5"/>
  <c r="D22" i="5"/>
  <c r="L6" i="5"/>
  <c r="P24" i="5" s="1"/>
  <c r="K6" i="5"/>
  <c r="O24" i="5" s="1"/>
  <c r="J6" i="5"/>
  <c r="L5" i="5"/>
  <c r="P23" i="5" s="1"/>
  <c r="K5" i="5"/>
  <c r="O23" i="5" s="1"/>
  <c r="J5" i="5"/>
  <c r="E9" i="4"/>
  <c r="L6" i="4"/>
  <c r="K6" i="4"/>
  <c r="K5" i="4"/>
  <c r="L5" i="4"/>
  <c r="J5" i="4"/>
  <c r="L4" i="4"/>
  <c r="K4" i="4"/>
  <c r="K9" i="4" s="1"/>
  <c r="J4" i="4"/>
  <c r="D7" i="4"/>
  <c r="J7" i="4" s="1"/>
  <c r="D8" i="4"/>
  <c r="J8" i="4" s="1"/>
  <c r="K7" i="4"/>
  <c r="L7" i="4"/>
  <c r="H9" i="4"/>
  <c r="G9" i="4"/>
  <c r="F9" i="4"/>
  <c r="D6" i="4"/>
  <c r="J6" i="4" s="1"/>
  <c r="D5" i="4"/>
  <c r="D4" i="4"/>
  <c r="L9" i="3"/>
  <c r="D9" i="3"/>
  <c r="L8" i="3"/>
  <c r="K8" i="3"/>
  <c r="L7" i="3"/>
  <c r="K7" i="3"/>
  <c r="L6" i="3"/>
  <c r="K6" i="3"/>
  <c r="L5" i="3"/>
  <c r="K5" i="3"/>
  <c r="L4" i="3"/>
  <c r="L12" i="3" s="1"/>
  <c r="K4" i="3"/>
  <c r="K12" i="3" s="1"/>
  <c r="D12" i="3" l="1"/>
  <c r="L9" i="4"/>
  <c r="J9" i="4"/>
  <c r="K19" i="5"/>
  <c r="J19" i="5"/>
  <c r="L19" i="5"/>
  <c r="D19" i="5"/>
  <c r="C25" i="5"/>
  <c r="D25" i="5"/>
  <c r="D9" i="4"/>
  <c r="K11" i="1" l="1"/>
  <c r="L11" i="1"/>
  <c r="L10" i="1"/>
  <c r="K10" i="1"/>
  <c r="L9" i="1"/>
  <c r="K9" i="1"/>
  <c r="L4" i="1"/>
  <c r="K4" i="1"/>
  <c r="I12" i="1"/>
  <c r="H12" i="1"/>
  <c r="G12" i="1"/>
  <c r="F12" i="1"/>
  <c r="E12" i="1"/>
  <c r="C12" i="1"/>
  <c r="D11" i="1"/>
  <c r="J11" i="1" s="1"/>
  <c r="D10" i="1"/>
  <c r="J10" i="1" s="1"/>
  <c r="D9" i="1"/>
  <c r="J9" i="1" s="1"/>
  <c r="D12" i="1" l="1"/>
</calcChain>
</file>

<file path=xl/sharedStrings.xml><?xml version="1.0" encoding="utf-8"?>
<sst xmlns="http://schemas.openxmlformats.org/spreadsheetml/2006/main" count="265" uniqueCount="77">
  <si>
    <t>дисциплина</t>
  </si>
  <si>
    <t>группа</t>
  </si>
  <si>
    <t>кол-во</t>
  </si>
  <si>
    <t>аттест.</t>
  </si>
  <si>
    <t>н/а</t>
  </si>
  <si>
    <t>ср балл</t>
  </si>
  <si>
    <t>кач-во,%</t>
  </si>
  <si>
    <t>успев.,%</t>
  </si>
  <si>
    <t>Итого</t>
  </si>
  <si>
    <t>ФИО неуспевающих</t>
  </si>
  <si>
    <t>ОПБ.08 Химия</t>
  </si>
  <si>
    <t>н/я</t>
  </si>
  <si>
    <t>Фамилии, имена неуспевающих</t>
  </si>
  <si>
    <t>ОПП. 01 Математика</t>
  </si>
  <si>
    <t>1 ИСиП 122</t>
  </si>
  <si>
    <t>1 ИСиП 222</t>
  </si>
  <si>
    <t>1 ИСиП 322</t>
  </si>
  <si>
    <t>1 ОИБАС 922</t>
  </si>
  <si>
    <t>5 в %</t>
  </si>
  <si>
    <t>4 в %</t>
  </si>
  <si>
    <t>3 в %</t>
  </si>
  <si>
    <t>2 в %</t>
  </si>
  <si>
    <t>атт.</t>
  </si>
  <si>
    <t>1 ИСИП 223</t>
  </si>
  <si>
    <t>1 ИСИП 123</t>
  </si>
  <si>
    <t>1 ИСиП 323</t>
  </si>
  <si>
    <t>1ИСИП-423</t>
  </si>
  <si>
    <t>1ИСИП-523</t>
  </si>
  <si>
    <t>1ИСИП-623</t>
  </si>
  <si>
    <t>1ИСИП-723</t>
  </si>
  <si>
    <t>1ИСИП-823</t>
  </si>
  <si>
    <t>1ИСИП-923</t>
  </si>
  <si>
    <t>1ОИБАС-1123</t>
  </si>
  <si>
    <t>1ОИБАС-1223</t>
  </si>
  <si>
    <t>1ОИБАС-1323</t>
  </si>
  <si>
    <t>1ИСИП-1023</t>
  </si>
  <si>
    <t>1ОИБАС-1423</t>
  </si>
  <si>
    <t>1 ИИС-1523</t>
  </si>
  <si>
    <t xml:space="preserve">ОП.10  Численные методы  </t>
  </si>
  <si>
    <t>ЕН.01 Математика</t>
  </si>
  <si>
    <t>ОПБ.09 Биология</t>
  </si>
  <si>
    <t>2 ИСИП 122</t>
  </si>
  <si>
    <t>2 ИСИП 222</t>
  </si>
  <si>
    <t>2 ИСИП 322</t>
  </si>
  <si>
    <t>2 ИСИП 422</t>
  </si>
  <si>
    <t>2 ИСИП 522</t>
  </si>
  <si>
    <t>2 ИСИП 622</t>
  </si>
  <si>
    <t>2 ИСИП 722</t>
  </si>
  <si>
    <t>2 ИСИП 822</t>
  </si>
  <si>
    <t>ЕН.03 Теория вероятностей и математическая статистика</t>
  </si>
  <si>
    <t>2 ОИБАС 922</t>
  </si>
  <si>
    <t>2 ОИБАС 1022</t>
  </si>
  <si>
    <t>2 ОИБАС 1122</t>
  </si>
  <si>
    <t>2 ОИБАС 1222</t>
  </si>
  <si>
    <t>2 ОИБАС 1322</t>
  </si>
  <si>
    <t>Физика</t>
  </si>
  <si>
    <t>География</t>
  </si>
  <si>
    <t>Волнухин Михаил</t>
  </si>
  <si>
    <t>Ефимов Владислав, Холодков Иван</t>
  </si>
  <si>
    <t xml:space="preserve">Итоги летней сессии </t>
  </si>
  <si>
    <t xml:space="preserve">Итоги летней  сессии </t>
  </si>
  <si>
    <t>Итоги летней сессии 2024</t>
  </si>
  <si>
    <t>1 курс</t>
  </si>
  <si>
    <t>Командирова А.В.</t>
  </si>
  <si>
    <t>"5"</t>
  </si>
  <si>
    <t>"4"</t>
  </si>
  <si>
    <t>"3"</t>
  </si>
  <si>
    <t>"2"</t>
  </si>
  <si>
    <t>"н/а"</t>
  </si>
  <si>
    <t>ср.б</t>
  </si>
  <si>
    <t>1ИСИП-123</t>
  </si>
  <si>
    <t>1ИСИП-223</t>
  </si>
  <si>
    <t>1ИСИП-323</t>
  </si>
  <si>
    <t>Зубань Леонид н/а. Не посещал занятия</t>
  </si>
  <si>
    <t>1ИИС-1523</t>
  </si>
  <si>
    <t>ИТОГО:</t>
  </si>
  <si>
    <t>ИТОГО ПО ДИСЦИПЛИНЕ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</si>
</sst>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2" fontId="0" fillId="0" borderId="1" xfId="0" applyNumberFormat="1" applyBorder="1"/>
    <xf numFmtId="9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2" fontId="0" fillId="2" borderId="1" xfId="0" applyNumberFormat="1" applyFill="1" applyBorder="1"/>
    <xf numFmtId="9" fontId="0" fillId="2" borderId="1" xfId="0" applyNumberFormat="1" applyFill="1" applyBorder="1"/>
    <xf numFmtId="0" fontId="0" fillId="2" borderId="0" xfId="0" applyFill="1"/>
    <xf numFmtId="0" fontId="0" fillId="0" borderId="1" xfId="0" applyBorder="1" applyAlignment="1">
      <alignment horizontal="left"/>
    </xf>
    <xf numFmtId="2" fontId="0" fillId="0" borderId="0" xfId="0" applyNumberFormat="1"/>
    <xf numFmtId="9" fontId="0" fillId="0" borderId="0" xfId="0" applyNumberFormat="1"/>
    <xf numFmtId="0" fontId="0" fillId="3" borderId="0" xfId="0" applyFill="1"/>
    <xf numFmtId="2" fontId="0" fillId="3" borderId="0" xfId="0" applyNumberFormat="1" applyFill="1"/>
    <xf numFmtId="9" fontId="0" fillId="3" borderId="0" xfId="0" applyNumberFormat="1" applyFill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4" borderId="1" xfId="0" applyFill="1" applyBorder="1"/>
    <xf numFmtId="2" fontId="0" fillId="4" borderId="1" xfId="0" applyNumberFormat="1" applyFill="1" applyBorder="1"/>
    <xf numFmtId="9" fontId="0" fillId="4" borderId="1" xfId="0" applyNumberFormat="1" applyFill="1" applyBorder="1"/>
    <xf numFmtId="0" fontId="0" fillId="0" borderId="1" xfId="0" applyBorder="1" applyAlignment="1">
      <alignment wrapText="1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3" borderId="1" xfId="0" applyFill="1" applyBorder="1"/>
    <xf numFmtId="2" fontId="0" fillId="3" borderId="1" xfId="0" applyNumberFormat="1" applyFill="1" applyBorder="1"/>
    <xf numFmtId="9" fontId="0" fillId="3" borderId="1" xfId="0" applyNumberFormat="1" applyFill="1" applyBorder="1"/>
    <xf numFmtId="0" fontId="0" fillId="0" borderId="3" xfId="0" applyFill="1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/>
    <xf numFmtId="1" fontId="0" fillId="4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5"/>
  <sheetViews>
    <sheetView workbookViewId="0">
      <selection activeCell="K7" sqref="K7"/>
    </sheetView>
  </sheetViews>
  <sheetFormatPr defaultRowHeight="15" x14ac:dyDescent="0.25"/>
  <cols>
    <col min="1" max="1" width="19" customWidth="1"/>
    <col min="2" max="2" width="15.42578125" customWidth="1"/>
    <col min="13" max="13" width="30.85546875" customWidth="1"/>
    <col min="14" max="14" width="11.28515625" customWidth="1"/>
  </cols>
  <sheetData>
    <row r="2" spans="1:16" x14ac:dyDescent="0.25">
      <c r="A2" s="15" t="s">
        <v>0</v>
      </c>
      <c r="B2" s="15" t="s">
        <v>1</v>
      </c>
      <c r="C2" s="15" t="s">
        <v>2</v>
      </c>
      <c r="D2" s="15" t="s">
        <v>22</v>
      </c>
      <c r="E2" s="15">
        <v>5</v>
      </c>
      <c r="F2" s="15">
        <v>4</v>
      </c>
      <c r="G2" s="15">
        <v>3</v>
      </c>
      <c r="H2" s="15">
        <v>2</v>
      </c>
      <c r="I2" s="15" t="s">
        <v>11</v>
      </c>
      <c r="J2" s="15" t="s">
        <v>5</v>
      </c>
      <c r="K2" s="15" t="s">
        <v>6</v>
      </c>
      <c r="L2" s="15" t="s">
        <v>7</v>
      </c>
      <c r="M2" s="15" t="s">
        <v>12</v>
      </c>
      <c r="N2" s="21"/>
      <c r="O2" s="21"/>
      <c r="P2" s="21"/>
    </row>
    <row r="3" spans="1:16" x14ac:dyDescent="0.25">
      <c r="A3" s="27" t="s">
        <v>13</v>
      </c>
      <c r="B3" s="1" t="s">
        <v>14</v>
      </c>
      <c r="C3" s="1">
        <v>30</v>
      </c>
      <c r="D3" s="1">
        <v>30</v>
      </c>
      <c r="E3" s="1">
        <v>10</v>
      </c>
      <c r="F3" s="1">
        <v>17</v>
      </c>
      <c r="G3" s="26">
        <v>3</v>
      </c>
      <c r="H3" s="1">
        <v>0</v>
      </c>
      <c r="I3" s="1">
        <v>0</v>
      </c>
      <c r="J3" s="2">
        <f>((E3*5)+(F3*4)+(G4*3)+(H3*2))/D3</f>
        <v>3.9333333333333331</v>
      </c>
      <c r="K3" s="3">
        <f>(E3+F3)/D3</f>
        <v>0.9</v>
      </c>
      <c r="L3" s="3">
        <f>(E3+F3+G4)/D3</f>
        <v>0.9</v>
      </c>
      <c r="M3" s="1"/>
      <c r="N3" s="22"/>
      <c r="O3" s="22"/>
      <c r="P3" s="22"/>
    </row>
    <row r="4" spans="1:16" x14ac:dyDescent="0.25">
      <c r="A4" s="28"/>
      <c r="B4" s="1" t="s">
        <v>24</v>
      </c>
      <c r="C4" s="1">
        <v>29</v>
      </c>
      <c r="D4" s="1">
        <v>29</v>
      </c>
      <c r="E4" s="1">
        <v>22</v>
      </c>
      <c r="F4" s="1">
        <v>7</v>
      </c>
      <c r="G4" s="1">
        <v>0</v>
      </c>
      <c r="H4" s="1">
        <v>0</v>
      </c>
      <c r="I4" s="1">
        <v>0</v>
      </c>
      <c r="J4" s="2">
        <f>((E4*5)+(F4*4)+(G5*3)+(H4*2))/D4</f>
        <v>4.8620689655172411</v>
      </c>
      <c r="K4" s="3">
        <f>(E4+F4)/D4</f>
        <v>1</v>
      </c>
      <c r="L4" s="3">
        <f>(E4+F4+G5)/D4</f>
        <v>1.0344827586206897</v>
      </c>
      <c r="M4" s="1"/>
      <c r="N4" s="22"/>
      <c r="O4" s="22"/>
      <c r="P4" s="22"/>
    </row>
    <row r="5" spans="1:16" x14ac:dyDescent="0.25">
      <c r="A5" s="28"/>
      <c r="B5" s="1" t="s">
        <v>23</v>
      </c>
      <c r="C5" s="1">
        <v>28</v>
      </c>
      <c r="D5" s="1">
        <v>28</v>
      </c>
      <c r="E5" s="1">
        <v>17</v>
      </c>
      <c r="F5" s="1">
        <v>10</v>
      </c>
      <c r="G5" s="1">
        <v>1</v>
      </c>
      <c r="H5" s="1">
        <v>0</v>
      </c>
      <c r="I5" s="1">
        <v>0</v>
      </c>
      <c r="J5" s="2">
        <f t="shared" ref="J5:J6" si="0">((E5*5)+(F5*4)+(G5*3)+(H5*2))/D5</f>
        <v>4.5714285714285712</v>
      </c>
      <c r="K5" s="3">
        <f t="shared" ref="K5:K6" si="1">(E5+F5)/D5</f>
        <v>0.9642857142857143</v>
      </c>
      <c r="L5" s="3">
        <f t="shared" ref="L5:L6" si="2">(E5+F5+G5)/D5</f>
        <v>1</v>
      </c>
      <c r="M5" s="1"/>
      <c r="N5" s="22"/>
      <c r="O5" s="22"/>
      <c r="P5" s="22"/>
    </row>
    <row r="6" spans="1:16" x14ac:dyDescent="0.25">
      <c r="A6" s="28"/>
      <c r="B6" s="1" t="s">
        <v>25</v>
      </c>
      <c r="C6" s="1">
        <v>28</v>
      </c>
      <c r="D6" s="1">
        <v>28</v>
      </c>
      <c r="E6" s="1">
        <v>25</v>
      </c>
      <c r="F6" s="1">
        <v>3</v>
      </c>
      <c r="G6" s="1">
        <v>0</v>
      </c>
      <c r="H6" s="1">
        <v>0</v>
      </c>
      <c r="I6" s="1">
        <v>0</v>
      </c>
      <c r="J6" s="2">
        <f t="shared" si="0"/>
        <v>4.8928571428571432</v>
      </c>
      <c r="K6" s="3">
        <f t="shared" si="1"/>
        <v>1</v>
      </c>
      <c r="L6" s="3">
        <f t="shared" si="2"/>
        <v>1</v>
      </c>
      <c r="M6" s="1"/>
      <c r="N6" s="22"/>
      <c r="O6" s="22"/>
      <c r="P6" s="22"/>
    </row>
    <row r="7" spans="1:16" x14ac:dyDescent="0.25">
      <c r="A7" s="28"/>
      <c r="B7" s="1" t="s">
        <v>26</v>
      </c>
      <c r="C7" s="1">
        <v>27</v>
      </c>
      <c r="D7" s="1">
        <v>27</v>
      </c>
      <c r="E7" s="1">
        <v>26</v>
      </c>
      <c r="F7" s="1">
        <v>1</v>
      </c>
      <c r="G7" s="1">
        <v>0</v>
      </c>
      <c r="H7" s="1">
        <v>0</v>
      </c>
      <c r="I7" s="1">
        <v>0</v>
      </c>
      <c r="J7" s="2">
        <v>4.13</v>
      </c>
      <c r="K7" s="3">
        <v>0.8</v>
      </c>
      <c r="L7" s="3">
        <v>1</v>
      </c>
      <c r="M7" s="1"/>
      <c r="N7" s="22"/>
      <c r="O7" s="22"/>
      <c r="P7" s="22"/>
    </row>
    <row r="8" spans="1:16" x14ac:dyDescent="0.25">
      <c r="A8" s="28"/>
      <c r="B8" s="1" t="s">
        <v>27</v>
      </c>
      <c r="C8" s="1">
        <v>29</v>
      </c>
      <c r="D8" s="1">
        <v>28</v>
      </c>
      <c r="E8" s="1">
        <v>12</v>
      </c>
      <c r="F8" s="1">
        <v>9</v>
      </c>
      <c r="G8" s="1">
        <v>7</v>
      </c>
      <c r="H8" s="1">
        <v>1</v>
      </c>
      <c r="I8" s="1">
        <v>0</v>
      </c>
      <c r="J8" s="2">
        <v>4.0999999999999996</v>
      </c>
      <c r="K8" s="3">
        <v>0.72399999999999998</v>
      </c>
      <c r="L8" s="3">
        <v>0.96599999999999997</v>
      </c>
      <c r="M8" s="1"/>
      <c r="N8" s="22"/>
      <c r="O8" s="22"/>
      <c r="P8" s="22"/>
    </row>
    <row r="9" spans="1:16" x14ac:dyDescent="0.25">
      <c r="A9" s="28"/>
      <c r="B9" s="1" t="s">
        <v>28</v>
      </c>
      <c r="C9" s="1">
        <v>29</v>
      </c>
      <c r="D9" s="1">
        <v>28</v>
      </c>
      <c r="E9" s="1">
        <v>12</v>
      </c>
      <c r="F9" s="1">
        <v>16</v>
      </c>
      <c r="G9" s="1">
        <v>0</v>
      </c>
      <c r="H9" s="1">
        <v>0</v>
      </c>
      <c r="I9" s="1">
        <v>1</v>
      </c>
      <c r="J9" s="2">
        <f>(E9*$E$2+F9*$F$2+G9*$G$2+H9*$H$2)/C9</f>
        <v>4.2758620689655169</v>
      </c>
      <c r="K9" s="3">
        <f>(E9+F9)/C9</f>
        <v>0.96551724137931039</v>
      </c>
      <c r="L9" s="3">
        <f>(E9+F9+G9)/C9</f>
        <v>0.96551724137931039</v>
      </c>
      <c r="M9" s="1"/>
      <c r="N9" s="22"/>
      <c r="O9" s="22"/>
      <c r="P9" s="22"/>
    </row>
    <row r="10" spans="1:16" x14ac:dyDescent="0.25">
      <c r="A10" s="28"/>
      <c r="B10" s="1" t="s">
        <v>29</v>
      </c>
      <c r="C10" s="1">
        <v>29</v>
      </c>
      <c r="D10" s="1">
        <v>29</v>
      </c>
      <c r="E10" s="1">
        <v>14</v>
      </c>
      <c r="F10" s="1">
        <v>15</v>
      </c>
      <c r="G10" s="1">
        <v>0</v>
      </c>
      <c r="H10" s="1">
        <v>0</v>
      </c>
      <c r="I10" s="1">
        <v>0</v>
      </c>
      <c r="J10" s="2">
        <f>(E10*$E$2+F10*$F$2+G10*$G$2+H10*$H$2)/C10</f>
        <v>4.4827586206896548</v>
      </c>
      <c r="K10" s="3">
        <f>(E10+F10)/C10</f>
        <v>1</v>
      </c>
      <c r="L10" s="3">
        <f>(E10+F10+G10)/C10</f>
        <v>1</v>
      </c>
      <c r="M10" s="1"/>
      <c r="N10" s="22"/>
      <c r="O10" s="22"/>
      <c r="P10" s="22"/>
    </row>
    <row r="11" spans="1:16" x14ac:dyDescent="0.25">
      <c r="A11" s="28"/>
      <c r="B11" s="1" t="s">
        <v>30</v>
      </c>
      <c r="C11" s="1">
        <v>29</v>
      </c>
      <c r="D11" s="1">
        <v>28</v>
      </c>
      <c r="E11" s="1">
        <v>20</v>
      </c>
      <c r="F11" s="1">
        <v>8</v>
      </c>
      <c r="G11" s="1">
        <v>0</v>
      </c>
      <c r="H11" s="1">
        <v>0</v>
      </c>
      <c r="I11" s="1">
        <v>1</v>
      </c>
      <c r="J11" s="2">
        <f t="shared" ref="J11:J18" si="3">(E11*$E$2+F11*$F$2+G11*$G$2+H11*$H$2)/C11</f>
        <v>4.5517241379310347</v>
      </c>
      <c r="K11" s="3">
        <f>(E11+F11)/C11</f>
        <v>0.96551724137931039</v>
      </c>
      <c r="L11" s="3">
        <f>(E11+F11+G11)/C11</f>
        <v>0.96551724137931039</v>
      </c>
      <c r="M11" s="1"/>
      <c r="N11" s="22"/>
      <c r="O11" s="22"/>
      <c r="P11" s="22"/>
    </row>
    <row r="12" spans="1:16" x14ac:dyDescent="0.25">
      <c r="A12" s="28"/>
      <c r="B12" s="1" t="s">
        <v>31</v>
      </c>
      <c r="C12" s="1">
        <v>27</v>
      </c>
      <c r="D12" s="1">
        <v>26</v>
      </c>
      <c r="E12" s="1">
        <v>15</v>
      </c>
      <c r="F12" s="1">
        <v>8</v>
      </c>
      <c r="G12" s="1">
        <v>3</v>
      </c>
      <c r="H12" s="1">
        <v>0</v>
      </c>
      <c r="I12" s="1">
        <v>1</v>
      </c>
      <c r="J12" s="2">
        <f t="shared" si="3"/>
        <v>4.2962962962962967</v>
      </c>
      <c r="K12" s="3">
        <f t="shared" ref="K12:K18" si="4">(E12+F12)/C12</f>
        <v>0.85185185185185186</v>
      </c>
      <c r="L12" s="3">
        <f t="shared" ref="L12:L17" si="5">(E12+F12+G12)/C12</f>
        <v>0.96296296296296291</v>
      </c>
      <c r="M12" s="1"/>
      <c r="N12" s="22"/>
      <c r="O12" s="22"/>
      <c r="P12" s="22"/>
    </row>
    <row r="13" spans="1:16" x14ac:dyDescent="0.25">
      <c r="A13" s="28"/>
      <c r="B13" s="1" t="s">
        <v>35</v>
      </c>
      <c r="C13" s="1">
        <v>28</v>
      </c>
      <c r="D13" s="1">
        <f t="shared" ref="D13:D17" si="6">SUM(E13:H13)</f>
        <v>28</v>
      </c>
      <c r="E13" s="1">
        <v>26</v>
      </c>
      <c r="F13" s="1">
        <v>2</v>
      </c>
      <c r="G13" s="1">
        <v>0</v>
      </c>
      <c r="H13" s="1">
        <v>0</v>
      </c>
      <c r="I13" s="1">
        <v>0</v>
      </c>
      <c r="J13" s="2">
        <f t="shared" si="3"/>
        <v>4.9285714285714288</v>
      </c>
      <c r="K13" s="3">
        <f t="shared" si="4"/>
        <v>1</v>
      </c>
      <c r="L13" s="3">
        <f t="shared" si="5"/>
        <v>1</v>
      </c>
      <c r="M13" s="1"/>
    </row>
    <row r="14" spans="1:16" x14ac:dyDescent="0.25">
      <c r="A14" s="28"/>
      <c r="B14" s="1" t="s">
        <v>32</v>
      </c>
      <c r="C14" s="1">
        <v>29</v>
      </c>
      <c r="D14" s="1">
        <v>28</v>
      </c>
      <c r="E14" s="1">
        <v>14</v>
      </c>
      <c r="F14" s="1">
        <v>14</v>
      </c>
      <c r="G14" s="1">
        <v>0</v>
      </c>
      <c r="H14" s="1">
        <v>0</v>
      </c>
      <c r="I14" s="1">
        <v>1</v>
      </c>
      <c r="J14" s="2">
        <f t="shared" si="3"/>
        <v>4.3448275862068968</v>
      </c>
      <c r="K14" s="3">
        <f>(E14+F14)/C14</f>
        <v>0.96551724137931039</v>
      </c>
      <c r="L14" s="3">
        <f t="shared" si="5"/>
        <v>0.96551724137931039</v>
      </c>
      <c r="M14" s="1"/>
    </row>
    <row r="15" spans="1:16" x14ac:dyDescent="0.25">
      <c r="A15" s="28"/>
      <c r="B15" s="1" t="s">
        <v>33</v>
      </c>
      <c r="C15" s="1">
        <v>29</v>
      </c>
      <c r="D15" s="1">
        <v>29</v>
      </c>
      <c r="E15" s="1">
        <v>15</v>
      </c>
      <c r="F15" s="1">
        <v>14</v>
      </c>
      <c r="G15" s="1">
        <v>0</v>
      </c>
      <c r="H15" s="1">
        <v>0</v>
      </c>
      <c r="I15" s="1">
        <v>0</v>
      </c>
      <c r="J15" s="2">
        <f t="shared" si="3"/>
        <v>4.5172413793103452</v>
      </c>
      <c r="K15" s="3">
        <f>(E15+F15)/C15</f>
        <v>1</v>
      </c>
      <c r="L15" s="3">
        <f t="shared" si="5"/>
        <v>1</v>
      </c>
      <c r="M15" s="1"/>
    </row>
    <row r="16" spans="1:16" x14ac:dyDescent="0.25">
      <c r="A16" s="28"/>
      <c r="B16" s="1" t="s">
        <v>34</v>
      </c>
      <c r="C16" s="1">
        <v>29</v>
      </c>
      <c r="D16" s="1">
        <f t="shared" si="6"/>
        <v>29</v>
      </c>
      <c r="E16" s="1">
        <v>0</v>
      </c>
      <c r="F16" s="1">
        <v>7</v>
      </c>
      <c r="G16" s="1">
        <v>20</v>
      </c>
      <c r="H16" s="1">
        <v>2</v>
      </c>
      <c r="I16" s="1">
        <v>0</v>
      </c>
      <c r="J16" s="2">
        <f t="shared" si="3"/>
        <v>3.1724137931034484</v>
      </c>
      <c r="K16" s="3">
        <f t="shared" si="4"/>
        <v>0.2413793103448276</v>
      </c>
      <c r="L16" s="3">
        <f t="shared" si="5"/>
        <v>0.93103448275862066</v>
      </c>
      <c r="M16" s="1"/>
    </row>
    <row r="17" spans="1:16" x14ac:dyDescent="0.25">
      <c r="A17" s="28"/>
      <c r="B17" s="1" t="s">
        <v>36</v>
      </c>
      <c r="C17" s="1">
        <v>29</v>
      </c>
      <c r="D17" s="1">
        <f t="shared" si="6"/>
        <v>29</v>
      </c>
      <c r="E17" s="1">
        <v>0</v>
      </c>
      <c r="F17" s="1">
        <v>7</v>
      </c>
      <c r="G17" s="1">
        <v>20</v>
      </c>
      <c r="H17" s="1">
        <v>2</v>
      </c>
      <c r="I17" s="1">
        <v>0</v>
      </c>
      <c r="J17" s="2">
        <f t="shared" si="3"/>
        <v>3.1724137931034484</v>
      </c>
      <c r="K17" s="3">
        <f t="shared" si="4"/>
        <v>0.2413793103448276</v>
      </c>
      <c r="L17" s="3">
        <f t="shared" si="5"/>
        <v>0.93103448275862066</v>
      </c>
      <c r="M17" s="1"/>
    </row>
    <row r="18" spans="1:16" x14ac:dyDescent="0.25">
      <c r="A18" s="29"/>
      <c r="B18" s="1" t="s">
        <v>37</v>
      </c>
      <c r="C18" s="1">
        <v>22</v>
      </c>
      <c r="D18" s="1">
        <v>22</v>
      </c>
      <c r="E18" s="1">
        <v>8</v>
      </c>
      <c r="F18" s="1">
        <v>14</v>
      </c>
      <c r="G18" s="1">
        <v>0</v>
      </c>
      <c r="H18" s="1">
        <v>0</v>
      </c>
      <c r="I18" s="1">
        <v>0</v>
      </c>
      <c r="J18" s="2">
        <f t="shared" si="3"/>
        <v>4.3636363636363633</v>
      </c>
      <c r="K18" s="3">
        <f t="shared" si="4"/>
        <v>1</v>
      </c>
      <c r="L18" s="3">
        <f>(E18+F18+G18)/C18</f>
        <v>1</v>
      </c>
      <c r="M18" s="1"/>
    </row>
    <row r="19" spans="1:16" x14ac:dyDescent="0.25">
      <c r="B19" s="23" t="s">
        <v>8</v>
      </c>
      <c r="C19" s="23">
        <f>SUM(C3:C18)</f>
        <v>451</v>
      </c>
      <c r="D19" s="23">
        <f t="shared" ref="D19:I19" si="7">SUM(D3:D18)</f>
        <v>446</v>
      </c>
      <c r="E19" s="23">
        <f t="shared" si="7"/>
        <v>236</v>
      </c>
      <c r="F19" s="23">
        <f t="shared" si="7"/>
        <v>152</v>
      </c>
      <c r="G19" s="23">
        <f>SUM(G4:G18)</f>
        <v>51</v>
      </c>
      <c r="H19" s="23">
        <f t="shared" si="7"/>
        <v>5</v>
      </c>
      <c r="I19" s="23">
        <f t="shared" si="7"/>
        <v>4</v>
      </c>
      <c r="J19" s="24">
        <f>(E19*$E$2+F19*$F$2+G19*$G$2+H19*$H$2)/C19</f>
        <v>4.3259423503325944</v>
      </c>
      <c r="K19" s="25">
        <f>(E19+F19)/C19</f>
        <v>0.86031042128603108</v>
      </c>
      <c r="L19" s="25">
        <f>(E19+F19+G19)/C19</f>
        <v>0.97339246119733924</v>
      </c>
      <c r="M19" s="23"/>
    </row>
    <row r="21" spans="1:16" x14ac:dyDescent="0.25">
      <c r="B21" s="1" t="s">
        <v>1</v>
      </c>
      <c r="C21" s="1" t="s">
        <v>18</v>
      </c>
      <c r="D21" s="1" t="s">
        <v>19</v>
      </c>
      <c r="E21" s="1" t="s">
        <v>20</v>
      </c>
      <c r="F21" s="1" t="s">
        <v>21</v>
      </c>
      <c r="N21" s="1" t="s">
        <v>1</v>
      </c>
      <c r="O21" s="1" t="s">
        <v>6</v>
      </c>
      <c r="P21" s="1" t="s">
        <v>7</v>
      </c>
    </row>
    <row r="22" spans="1:16" x14ac:dyDescent="0.25">
      <c r="B22" s="1" t="s">
        <v>14</v>
      </c>
      <c r="C22" s="3">
        <f>E3/D3</f>
        <v>0.33333333333333331</v>
      </c>
      <c r="D22" s="3">
        <f>F3/D3</f>
        <v>0.56666666666666665</v>
      </c>
      <c r="E22" s="3">
        <f>G4/D3</f>
        <v>0</v>
      </c>
      <c r="F22" s="3">
        <f>H3/D3</f>
        <v>0</v>
      </c>
      <c r="N22" s="1" t="s">
        <v>14</v>
      </c>
      <c r="O22" s="3">
        <f>K3</f>
        <v>0.9</v>
      </c>
      <c r="P22" s="3">
        <f>L3</f>
        <v>0.9</v>
      </c>
    </row>
    <row r="23" spans="1:16" x14ac:dyDescent="0.25">
      <c r="B23" s="1" t="s">
        <v>15</v>
      </c>
      <c r="C23" s="3">
        <f>E5/D5</f>
        <v>0.6071428571428571</v>
      </c>
      <c r="D23" s="3">
        <f>F5/D5</f>
        <v>0.35714285714285715</v>
      </c>
      <c r="E23" s="3">
        <f>G5/D5</f>
        <v>3.5714285714285712E-2</v>
      </c>
      <c r="F23" s="3">
        <f>H5/D5</f>
        <v>0</v>
      </c>
      <c r="N23" s="1" t="s">
        <v>15</v>
      </c>
      <c r="O23" s="3">
        <f t="shared" ref="O23:P24" si="8">K5</f>
        <v>0.9642857142857143</v>
      </c>
      <c r="P23" s="3">
        <f t="shared" si="8"/>
        <v>1</v>
      </c>
    </row>
    <row r="24" spans="1:16" x14ac:dyDescent="0.25">
      <c r="B24" s="1" t="s">
        <v>16</v>
      </c>
      <c r="C24" s="3">
        <f>E6/D6</f>
        <v>0.8928571428571429</v>
      </c>
      <c r="D24" s="3">
        <f>F6/D6</f>
        <v>0.10714285714285714</v>
      </c>
      <c r="E24" s="3">
        <f>G6/D6</f>
        <v>0</v>
      </c>
      <c r="F24" s="3">
        <f>H6/D6</f>
        <v>0</v>
      </c>
      <c r="N24" s="1" t="s">
        <v>16</v>
      </c>
      <c r="O24" s="3">
        <f t="shared" si="8"/>
        <v>1</v>
      </c>
      <c r="P24" s="3">
        <f t="shared" si="8"/>
        <v>1</v>
      </c>
    </row>
    <row r="25" spans="1:16" x14ac:dyDescent="0.25">
      <c r="B25" s="1" t="s">
        <v>17</v>
      </c>
      <c r="C25" s="3">
        <f t="shared" ref="C25" si="9">E12/D12</f>
        <v>0.57692307692307687</v>
      </c>
      <c r="D25" s="3">
        <f t="shared" ref="D25" si="10">F12/D12</f>
        <v>0.30769230769230771</v>
      </c>
      <c r="E25" s="3">
        <f t="shared" ref="E25" si="11">G12/D12</f>
        <v>0.11538461538461539</v>
      </c>
      <c r="F25" s="3">
        <f t="shared" ref="F25" si="12">H12/D12</f>
        <v>0</v>
      </c>
      <c r="N25" s="1" t="s">
        <v>17</v>
      </c>
      <c r="O25" s="3">
        <f t="shared" ref="O25:P25" si="13">K12</f>
        <v>0.85185185185185186</v>
      </c>
      <c r="P25" s="3">
        <f t="shared" si="13"/>
        <v>0.96296296296296291</v>
      </c>
    </row>
  </sheetData>
  <mergeCells count="1">
    <mergeCell ref="A3:A1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D28" sqref="D28"/>
    </sheetView>
  </sheetViews>
  <sheetFormatPr defaultRowHeight="15" x14ac:dyDescent="0.25"/>
  <cols>
    <col min="1" max="1" width="28.28515625" customWidth="1"/>
    <col min="2" max="2" width="15.28515625" customWidth="1"/>
    <col min="9" max="9" width="12" customWidth="1"/>
    <col min="10" max="10" width="11.5703125" customWidth="1"/>
    <col min="11" max="11" width="11.7109375" customWidth="1"/>
    <col min="12" max="12" width="40.140625" customWidth="1"/>
  </cols>
  <sheetData>
    <row r="1" spans="1:15" x14ac:dyDescent="0.25">
      <c r="A1" t="s">
        <v>61</v>
      </c>
    </row>
    <row r="2" spans="1:15" x14ac:dyDescent="0.25">
      <c r="A2" t="s">
        <v>62</v>
      </c>
    </row>
    <row r="3" spans="1:15" x14ac:dyDescent="0.25">
      <c r="A3" t="s">
        <v>63</v>
      </c>
    </row>
    <row r="4" spans="1:15" x14ac:dyDescent="0.25">
      <c r="A4" s="17" t="s">
        <v>0</v>
      </c>
      <c r="B4" s="17" t="s">
        <v>1</v>
      </c>
      <c r="C4" s="17" t="s">
        <v>2</v>
      </c>
      <c r="D4" s="32" t="s">
        <v>64</v>
      </c>
      <c r="E4" s="32" t="s">
        <v>65</v>
      </c>
      <c r="F4" s="32" t="s">
        <v>66</v>
      </c>
      <c r="G4" s="32" t="s">
        <v>67</v>
      </c>
      <c r="H4" s="32" t="s">
        <v>68</v>
      </c>
      <c r="I4" s="32" t="s">
        <v>69</v>
      </c>
      <c r="J4" s="17" t="s">
        <v>6</v>
      </c>
      <c r="K4" s="17" t="s">
        <v>7</v>
      </c>
      <c r="L4" s="17" t="s">
        <v>12</v>
      </c>
      <c r="M4" s="22"/>
      <c r="N4" s="22"/>
      <c r="O4" s="22"/>
    </row>
    <row r="5" spans="1:15" x14ac:dyDescent="0.25">
      <c r="A5" s="33" t="s">
        <v>10</v>
      </c>
      <c r="B5" s="1" t="s">
        <v>70</v>
      </c>
      <c r="C5" s="1">
        <v>29</v>
      </c>
      <c r="D5" s="1">
        <v>7</v>
      </c>
      <c r="E5" s="1">
        <v>16</v>
      </c>
      <c r="F5" s="1">
        <v>6</v>
      </c>
      <c r="G5" s="1">
        <v>0</v>
      </c>
      <c r="H5" s="1">
        <v>0</v>
      </c>
      <c r="I5" s="2">
        <f>(D5*5+E5*4+F5*3+G5*2)/C5</f>
        <v>4.0344827586206895</v>
      </c>
      <c r="J5" s="34">
        <f>(D5+E5)/C5*100</f>
        <v>79.310344827586206</v>
      </c>
      <c r="K5" s="34">
        <f>(D5+E5+F5)/C5*100</f>
        <v>100</v>
      </c>
      <c r="L5" s="1"/>
    </row>
    <row r="6" spans="1:15" x14ac:dyDescent="0.25">
      <c r="A6" s="33"/>
      <c r="B6" s="1" t="s">
        <v>71</v>
      </c>
      <c r="C6" s="1">
        <v>28</v>
      </c>
      <c r="D6" s="1">
        <v>10</v>
      </c>
      <c r="E6" s="1">
        <v>12</v>
      </c>
      <c r="F6" s="1">
        <v>6</v>
      </c>
      <c r="G6" s="1">
        <v>0</v>
      </c>
      <c r="H6" s="1">
        <v>0</v>
      </c>
      <c r="I6" s="2">
        <f t="shared" ref="I6:I19" si="0">(D6*5+E6*4+F6*3+G6*2)/C6</f>
        <v>4.1428571428571432</v>
      </c>
      <c r="J6" s="34">
        <f t="shared" ref="J6:J20" si="1">(D6+E6)/C6*100</f>
        <v>78.571428571428569</v>
      </c>
      <c r="K6" s="34">
        <f t="shared" ref="K6:K20" si="2">(D6+E6+F6)/C6*100</f>
        <v>100</v>
      </c>
      <c r="L6" s="1"/>
    </row>
    <row r="7" spans="1:15" x14ac:dyDescent="0.25">
      <c r="A7" s="33"/>
      <c r="B7" s="1" t="s">
        <v>72</v>
      </c>
      <c r="C7" s="1">
        <v>28</v>
      </c>
      <c r="D7" s="1">
        <v>11</v>
      </c>
      <c r="E7" s="1">
        <v>14</v>
      </c>
      <c r="F7" s="1">
        <v>3</v>
      </c>
      <c r="G7" s="1">
        <v>0</v>
      </c>
      <c r="H7" s="1">
        <v>0</v>
      </c>
      <c r="I7" s="2">
        <f t="shared" si="0"/>
        <v>4.2857142857142856</v>
      </c>
      <c r="J7" s="34">
        <f t="shared" si="1"/>
        <v>89.285714285714292</v>
      </c>
      <c r="K7" s="34">
        <f t="shared" si="2"/>
        <v>100</v>
      </c>
      <c r="L7" s="1"/>
    </row>
    <row r="8" spans="1:15" x14ac:dyDescent="0.25">
      <c r="A8" s="33"/>
      <c r="B8" s="1" t="s">
        <v>26</v>
      </c>
      <c r="C8" s="1">
        <v>27</v>
      </c>
      <c r="D8" s="1">
        <v>10</v>
      </c>
      <c r="E8" s="1">
        <v>16</v>
      </c>
      <c r="F8" s="1">
        <v>1</v>
      </c>
      <c r="G8" s="1">
        <v>0</v>
      </c>
      <c r="H8" s="1">
        <v>0</v>
      </c>
      <c r="I8" s="2">
        <f t="shared" si="0"/>
        <v>4.333333333333333</v>
      </c>
      <c r="J8" s="34">
        <f t="shared" si="1"/>
        <v>96.296296296296291</v>
      </c>
      <c r="K8" s="34">
        <f t="shared" si="2"/>
        <v>100</v>
      </c>
      <c r="L8" s="1"/>
    </row>
    <row r="9" spans="1:15" x14ac:dyDescent="0.25">
      <c r="A9" s="33"/>
      <c r="B9" s="1" t="s">
        <v>27</v>
      </c>
      <c r="C9" s="1">
        <v>28</v>
      </c>
      <c r="D9" s="1">
        <v>5</v>
      </c>
      <c r="E9" s="1">
        <v>14</v>
      </c>
      <c r="F9" s="1">
        <v>9</v>
      </c>
      <c r="G9" s="1">
        <v>0</v>
      </c>
      <c r="H9" s="1">
        <v>0</v>
      </c>
      <c r="I9" s="2">
        <f t="shared" si="0"/>
        <v>3.8571428571428572</v>
      </c>
      <c r="J9" s="34">
        <f t="shared" si="1"/>
        <v>67.857142857142861</v>
      </c>
      <c r="K9" s="34">
        <f t="shared" si="2"/>
        <v>100</v>
      </c>
      <c r="L9" s="1"/>
    </row>
    <row r="10" spans="1:15" x14ac:dyDescent="0.25">
      <c r="A10" s="33"/>
      <c r="B10" s="1" t="s">
        <v>28</v>
      </c>
      <c r="C10" s="1">
        <v>28</v>
      </c>
      <c r="D10" s="1">
        <v>6</v>
      </c>
      <c r="E10" s="1">
        <v>8</v>
      </c>
      <c r="F10" s="1">
        <v>13</v>
      </c>
      <c r="G10" s="1">
        <v>0</v>
      </c>
      <c r="H10" s="1">
        <v>1</v>
      </c>
      <c r="I10" s="2">
        <f t="shared" si="0"/>
        <v>3.6071428571428572</v>
      </c>
      <c r="J10" s="34">
        <f t="shared" si="1"/>
        <v>50</v>
      </c>
      <c r="K10" s="34">
        <f t="shared" si="2"/>
        <v>96.428571428571431</v>
      </c>
      <c r="L10" s="1" t="s">
        <v>73</v>
      </c>
    </row>
    <row r="11" spans="1:15" x14ac:dyDescent="0.25">
      <c r="A11" s="33"/>
      <c r="B11" s="1" t="s">
        <v>29</v>
      </c>
      <c r="C11" s="1">
        <v>29</v>
      </c>
      <c r="D11" s="1">
        <v>10</v>
      </c>
      <c r="E11" s="1">
        <v>14</v>
      </c>
      <c r="F11" s="1">
        <v>5</v>
      </c>
      <c r="G11" s="1">
        <v>0</v>
      </c>
      <c r="H11" s="1">
        <v>0</v>
      </c>
      <c r="I11" s="2">
        <f t="shared" si="0"/>
        <v>4.1724137931034484</v>
      </c>
      <c r="J11" s="34">
        <f t="shared" si="1"/>
        <v>82.758620689655174</v>
      </c>
      <c r="K11" s="34">
        <f t="shared" si="2"/>
        <v>100</v>
      </c>
      <c r="L11" s="1"/>
    </row>
    <row r="12" spans="1:15" x14ac:dyDescent="0.25">
      <c r="A12" s="33"/>
      <c r="B12" s="1" t="s">
        <v>30</v>
      </c>
      <c r="C12" s="1">
        <v>29</v>
      </c>
      <c r="D12" s="1">
        <v>11</v>
      </c>
      <c r="E12" s="1">
        <v>9</v>
      </c>
      <c r="F12" s="1">
        <v>9</v>
      </c>
      <c r="G12" s="1">
        <v>0</v>
      </c>
      <c r="H12" s="1">
        <v>0</v>
      </c>
      <c r="I12" s="2">
        <f t="shared" si="0"/>
        <v>4.068965517241379</v>
      </c>
      <c r="J12" s="34">
        <f t="shared" si="1"/>
        <v>68.965517241379317</v>
      </c>
      <c r="K12" s="34">
        <f t="shared" si="2"/>
        <v>100</v>
      </c>
      <c r="L12" s="1"/>
    </row>
    <row r="13" spans="1:15" x14ac:dyDescent="0.25">
      <c r="A13" s="33"/>
      <c r="B13" s="1" t="s">
        <v>31</v>
      </c>
      <c r="C13" s="1">
        <v>27</v>
      </c>
      <c r="D13" s="1">
        <v>9</v>
      </c>
      <c r="E13" s="1">
        <v>12</v>
      </c>
      <c r="F13" s="1">
        <v>6</v>
      </c>
      <c r="G13" s="1">
        <v>0</v>
      </c>
      <c r="H13" s="1">
        <v>0</v>
      </c>
      <c r="I13" s="2">
        <f t="shared" si="0"/>
        <v>4.1111111111111107</v>
      </c>
      <c r="J13" s="34">
        <f t="shared" si="1"/>
        <v>77.777777777777786</v>
      </c>
      <c r="K13" s="34">
        <f t="shared" si="2"/>
        <v>100</v>
      </c>
      <c r="L13" s="1"/>
    </row>
    <row r="14" spans="1:15" x14ac:dyDescent="0.25">
      <c r="A14" s="33"/>
      <c r="B14" s="1" t="s">
        <v>35</v>
      </c>
      <c r="C14" s="1">
        <v>28</v>
      </c>
      <c r="D14" s="1">
        <v>21</v>
      </c>
      <c r="E14" s="1">
        <v>7</v>
      </c>
      <c r="F14" s="1">
        <v>0</v>
      </c>
      <c r="G14" s="1">
        <v>0</v>
      </c>
      <c r="H14" s="1">
        <v>0</v>
      </c>
      <c r="I14" s="2">
        <f t="shared" si="0"/>
        <v>4.75</v>
      </c>
      <c r="J14" s="34">
        <f t="shared" si="1"/>
        <v>100</v>
      </c>
      <c r="K14" s="34">
        <f t="shared" si="2"/>
        <v>100</v>
      </c>
      <c r="L14" s="1"/>
    </row>
    <row r="15" spans="1:15" x14ac:dyDescent="0.25">
      <c r="A15" s="33"/>
      <c r="B15" s="1" t="s">
        <v>32</v>
      </c>
      <c r="C15" s="1">
        <v>29</v>
      </c>
      <c r="D15" s="1">
        <v>6</v>
      </c>
      <c r="E15" s="1">
        <v>16</v>
      </c>
      <c r="F15" s="1">
        <v>7</v>
      </c>
      <c r="G15" s="1">
        <v>0</v>
      </c>
      <c r="H15" s="1">
        <v>0</v>
      </c>
      <c r="I15" s="2">
        <f t="shared" si="0"/>
        <v>3.9655172413793105</v>
      </c>
      <c r="J15" s="34">
        <f t="shared" si="1"/>
        <v>75.862068965517238</v>
      </c>
      <c r="K15" s="34">
        <f t="shared" si="2"/>
        <v>100</v>
      </c>
      <c r="L15" s="1"/>
    </row>
    <row r="16" spans="1:15" x14ac:dyDescent="0.25">
      <c r="A16" s="33"/>
      <c r="B16" s="1" t="s">
        <v>33</v>
      </c>
      <c r="C16" s="1">
        <v>29</v>
      </c>
      <c r="D16" s="1">
        <v>4</v>
      </c>
      <c r="E16" s="1">
        <v>10</v>
      </c>
      <c r="F16" s="1">
        <v>15</v>
      </c>
      <c r="G16" s="1">
        <v>0</v>
      </c>
      <c r="H16" s="1">
        <v>0</v>
      </c>
      <c r="I16" s="2">
        <f t="shared" si="0"/>
        <v>3.6206896551724137</v>
      </c>
      <c r="J16" s="34">
        <f t="shared" si="1"/>
        <v>48.275862068965516</v>
      </c>
      <c r="K16" s="34">
        <f t="shared" si="2"/>
        <v>100</v>
      </c>
      <c r="L16" s="1"/>
    </row>
    <row r="17" spans="1:16" x14ac:dyDescent="0.25">
      <c r="A17" s="33"/>
      <c r="B17" s="1" t="s">
        <v>34</v>
      </c>
      <c r="C17" s="1">
        <v>27</v>
      </c>
      <c r="D17" s="1">
        <v>7</v>
      </c>
      <c r="E17" s="1">
        <v>4</v>
      </c>
      <c r="F17" s="1">
        <v>16</v>
      </c>
      <c r="G17" s="1">
        <v>0</v>
      </c>
      <c r="H17" s="1">
        <v>0</v>
      </c>
      <c r="I17" s="2">
        <f t="shared" si="0"/>
        <v>3.6666666666666665</v>
      </c>
      <c r="J17" s="34">
        <f t="shared" si="1"/>
        <v>40.74074074074074</v>
      </c>
      <c r="K17" s="34">
        <f t="shared" si="2"/>
        <v>100</v>
      </c>
      <c r="L17" s="1"/>
    </row>
    <row r="18" spans="1:16" x14ac:dyDescent="0.25">
      <c r="A18" s="33"/>
      <c r="B18" s="1" t="s">
        <v>36</v>
      </c>
      <c r="C18" s="1">
        <v>29</v>
      </c>
      <c r="D18" s="1">
        <v>4</v>
      </c>
      <c r="E18" s="1">
        <v>14</v>
      </c>
      <c r="F18" s="1">
        <v>11</v>
      </c>
      <c r="G18" s="1">
        <v>0</v>
      </c>
      <c r="H18" s="1">
        <v>0</v>
      </c>
      <c r="I18" s="2">
        <f t="shared" si="0"/>
        <v>3.7586206896551726</v>
      </c>
      <c r="J18" s="34">
        <f t="shared" si="1"/>
        <v>62.068965517241381</v>
      </c>
      <c r="K18" s="34">
        <f t="shared" si="2"/>
        <v>100</v>
      </c>
      <c r="L18" s="1"/>
    </row>
    <row r="19" spans="1:16" x14ac:dyDescent="0.25">
      <c r="A19" s="33"/>
      <c r="B19" s="1" t="s">
        <v>74</v>
      </c>
      <c r="C19" s="1">
        <v>22</v>
      </c>
      <c r="D19" s="1">
        <v>2</v>
      </c>
      <c r="E19" s="1">
        <v>7</v>
      </c>
      <c r="F19" s="1">
        <v>13</v>
      </c>
      <c r="G19" s="1">
        <v>0</v>
      </c>
      <c r="H19" s="1">
        <v>0</v>
      </c>
      <c r="I19" s="2">
        <f t="shared" si="0"/>
        <v>3.5</v>
      </c>
      <c r="J19" s="34">
        <f t="shared" si="1"/>
        <v>40.909090909090914</v>
      </c>
      <c r="K19" s="34">
        <f t="shared" si="2"/>
        <v>100</v>
      </c>
      <c r="L19" s="1"/>
    </row>
    <row r="20" spans="1:16" x14ac:dyDescent="0.25">
      <c r="A20" s="33"/>
      <c r="B20" s="17" t="s">
        <v>75</v>
      </c>
      <c r="C20" s="17">
        <f t="shared" ref="C20:H20" si="3">SUM(C5:C19)</f>
        <v>417</v>
      </c>
      <c r="D20" s="17">
        <f t="shared" si="3"/>
        <v>123</v>
      </c>
      <c r="E20" s="17">
        <f t="shared" si="3"/>
        <v>173</v>
      </c>
      <c r="F20" s="17">
        <f t="shared" si="3"/>
        <v>120</v>
      </c>
      <c r="G20" s="17">
        <f t="shared" si="3"/>
        <v>0</v>
      </c>
      <c r="H20" s="17">
        <f t="shared" si="3"/>
        <v>1</v>
      </c>
      <c r="I20" s="18">
        <f>(D20*5+E20*4+F20*3+G20*2)/C20</f>
        <v>3.9976019184652278</v>
      </c>
      <c r="J20" s="35">
        <f t="shared" si="1"/>
        <v>70.983213429256594</v>
      </c>
      <c r="K20" s="35">
        <f t="shared" si="2"/>
        <v>99.760191846522787</v>
      </c>
      <c r="L20" s="17"/>
      <c r="M20" s="22"/>
      <c r="N20" s="22"/>
      <c r="O20" s="22"/>
      <c r="P20" s="22"/>
    </row>
    <row r="21" spans="1:16" x14ac:dyDescent="0.25">
      <c r="A21" t="s">
        <v>76</v>
      </c>
      <c r="D21" s="10">
        <f>D20/C20*100</f>
        <v>29.496402877697843</v>
      </c>
      <c r="E21" s="10">
        <f>E20/C20*100</f>
        <v>41.486810551558747</v>
      </c>
      <c r="F21" s="10">
        <f>F20/C20*100</f>
        <v>28.776978417266186</v>
      </c>
      <c r="G21">
        <f>G20/C20*100</f>
        <v>0</v>
      </c>
      <c r="H21">
        <f>SUM(H12:H20)</f>
        <v>1</v>
      </c>
      <c r="J21">
        <v>89</v>
      </c>
      <c r="K21">
        <v>100</v>
      </c>
    </row>
  </sheetData>
  <mergeCells count="1">
    <mergeCell ref="A5:A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5"/>
  <sheetViews>
    <sheetView topLeftCell="B1" workbookViewId="0">
      <selection activeCell="I29" sqref="I29"/>
    </sheetView>
  </sheetViews>
  <sheetFormatPr defaultRowHeight="15" x14ac:dyDescent="0.25"/>
  <cols>
    <col min="1" max="1" width="19" customWidth="1"/>
    <col min="2" max="2" width="15.42578125" customWidth="1"/>
    <col min="13" max="13" width="30.85546875" customWidth="1"/>
    <col min="14" max="14" width="11.28515625" customWidth="1"/>
  </cols>
  <sheetData>
    <row r="2" spans="1:16" x14ac:dyDescent="0.25">
      <c r="A2" s="15" t="s">
        <v>0</v>
      </c>
      <c r="B2" s="15" t="s">
        <v>1</v>
      </c>
      <c r="C2" s="15" t="s">
        <v>2</v>
      </c>
      <c r="D2" s="15" t="s">
        <v>22</v>
      </c>
      <c r="E2" s="15">
        <v>5</v>
      </c>
      <c r="F2" s="15">
        <v>4</v>
      </c>
      <c r="G2" s="15">
        <v>3</v>
      </c>
      <c r="H2" s="15">
        <v>2</v>
      </c>
      <c r="I2" s="15" t="s">
        <v>11</v>
      </c>
      <c r="J2" s="15" t="s">
        <v>5</v>
      </c>
      <c r="K2" s="15" t="s">
        <v>6</v>
      </c>
      <c r="L2" s="15" t="s">
        <v>7</v>
      </c>
      <c r="M2" s="15" t="s">
        <v>12</v>
      </c>
      <c r="N2" s="21"/>
      <c r="O2" s="21"/>
      <c r="P2" s="21"/>
    </row>
    <row r="3" spans="1:16" x14ac:dyDescent="0.25">
      <c r="A3" s="27" t="s">
        <v>40</v>
      </c>
      <c r="B3" s="1" t="s">
        <v>14</v>
      </c>
      <c r="C3" s="1">
        <v>30</v>
      </c>
      <c r="D3" s="1">
        <v>30</v>
      </c>
      <c r="E3" s="1">
        <v>10</v>
      </c>
      <c r="F3" s="1">
        <v>20</v>
      </c>
      <c r="G3" s="26">
        <v>0</v>
      </c>
      <c r="H3" s="1">
        <v>0</v>
      </c>
      <c r="I3" s="1">
        <v>0</v>
      </c>
      <c r="J3" s="2">
        <f>((E3*5)+(F3*4)+(G3*3)+(H3*2))/D3</f>
        <v>4.333333333333333</v>
      </c>
      <c r="K3" s="3">
        <f>(E3+F3)/D3</f>
        <v>1</v>
      </c>
      <c r="L3" s="3">
        <f>(E3+F3+G4)/D3</f>
        <v>1</v>
      </c>
      <c r="M3" s="1"/>
      <c r="N3" s="22"/>
      <c r="O3" s="22"/>
      <c r="P3" s="22"/>
    </row>
    <row r="4" spans="1:16" x14ac:dyDescent="0.25">
      <c r="A4" s="28"/>
      <c r="B4" s="1" t="s">
        <v>24</v>
      </c>
      <c r="C4" s="1">
        <v>29</v>
      </c>
      <c r="D4" s="1">
        <v>29</v>
      </c>
      <c r="E4" s="1">
        <v>22</v>
      </c>
      <c r="F4" s="1">
        <v>7</v>
      </c>
      <c r="G4" s="1">
        <v>0</v>
      </c>
      <c r="H4" s="1">
        <v>0</v>
      </c>
      <c r="I4" s="1">
        <v>0</v>
      </c>
      <c r="J4" s="2">
        <f t="shared" ref="J4:J18" si="0">((E4*5)+(F4*4)+(G4*3)+(H4*2))/D4</f>
        <v>4.7586206896551726</v>
      </c>
      <c r="K4" s="3">
        <f>(E4+F4)/D4</f>
        <v>1</v>
      </c>
      <c r="L4" s="3">
        <f>(E4+F4+G5)/D4</f>
        <v>1.0344827586206897</v>
      </c>
      <c r="M4" s="1"/>
      <c r="N4" s="22"/>
      <c r="O4" s="22"/>
      <c r="P4" s="22"/>
    </row>
    <row r="5" spans="1:16" x14ac:dyDescent="0.25">
      <c r="A5" s="28"/>
      <c r="B5" s="1" t="s">
        <v>23</v>
      </c>
      <c r="C5" s="1">
        <v>28</v>
      </c>
      <c r="D5" s="1">
        <v>28</v>
      </c>
      <c r="E5" s="1">
        <v>17</v>
      </c>
      <c r="F5" s="1">
        <v>10</v>
      </c>
      <c r="G5" s="1">
        <v>1</v>
      </c>
      <c r="H5" s="1">
        <v>0</v>
      </c>
      <c r="I5" s="1">
        <v>0</v>
      </c>
      <c r="J5" s="2">
        <f t="shared" si="0"/>
        <v>4.5714285714285712</v>
      </c>
      <c r="K5" s="3">
        <f t="shared" ref="K5:K6" si="1">(E5+F5)/D5</f>
        <v>0.9642857142857143</v>
      </c>
      <c r="L5" s="3">
        <f t="shared" ref="L5:L6" si="2">(E5+F5+G5)/D5</f>
        <v>1</v>
      </c>
      <c r="M5" s="1"/>
      <c r="N5" s="22"/>
      <c r="O5" s="22"/>
      <c r="P5" s="22"/>
    </row>
    <row r="6" spans="1:16" x14ac:dyDescent="0.25">
      <c r="A6" s="28"/>
      <c r="B6" s="1" t="s">
        <v>25</v>
      </c>
      <c r="C6" s="1">
        <v>28</v>
      </c>
      <c r="D6" s="1">
        <v>28</v>
      </c>
      <c r="E6" s="1">
        <v>25</v>
      </c>
      <c r="F6" s="1">
        <v>3</v>
      </c>
      <c r="G6" s="1">
        <v>0</v>
      </c>
      <c r="H6" s="1">
        <v>0</v>
      </c>
      <c r="I6" s="1">
        <v>0</v>
      </c>
      <c r="J6" s="2">
        <f t="shared" si="0"/>
        <v>4.8928571428571432</v>
      </c>
      <c r="K6" s="3">
        <f t="shared" si="1"/>
        <v>1</v>
      </c>
      <c r="L6" s="3">
        <f t="shared" si="2"/>
        <v>1</v>
      </c>
      <c r="M6" s="1"/>
      <c r="N6" s="22"/>
      <c r="O6" s="22"/>
      <c r="P6" s="22"/>
    </row>
    <row r="7" spans="1:16" x14ac:dyDescent="0.25">
      <c r="A7" s="28"/>
      <c r="B7" s="1" t="s">
        <v>26</v>
      </c>
      <c r="C7" s="1">
        <v>27</v>
      </c>
      <c r="D7" s="1">
        <v>27</v>
      </c>
      <c r="E7" s="1">
        <v>26</v>
      </c>
      <c r="F7" s="1">
        <v>1</v>
      </c>
      <c r="G7" s="1">
        <v>0</v>
      </c>
      <c r="H7" s="1">
        <v>0</v>
      </c>
      <c r="I7" s="1">
        <v>0</v>
      </c>
      <c r="J7" s="2">
        <f t="shared" si="0"/>
        <v>4.9629629629629628</v>
      </c>
      <c r="K7" s="3">
        <v>0.8</v>
      </c>
      <c r="L7" s="3">
        <v>1</v>
      </c>
      <c r="M7" s="1"/>
      <c r="N7" s="22"/>
      <c r="O7" s="22"/>
      <c r="P7" s="22"/>
    </row>
    <row r="8" spans="1:16" x14ac:dyDescent="0.25">
      <c r="A8" s="28"/>
      <c r="B8" s="1" t="s">
        <v>27</v>
      </c>
      <c r="C8" s="1">
        <v>28</v>
      </c>
      <c r="D8" s="1">
        <v>27</v>
      </c>
      <c r="E8" s="1">
        <v>13</v>
      </c>
      <c r="F8" s="1">
        <v>14</v>
      </c>
      <c r="G8" s="1">
        <v>0</v>
      </c>
      <c r="H8" s="1">
        <v>0</v>
      </c>
      <c r="I8" s="1">
        <v>1</v>
      </c>
      <c r="J8" s="2">
        <f t="shared" si="0"/>
        <v>4.4814814814814818</v>
      </c>
      <c r="K8" s="3">
        <v>0.72399999999999998</v>
      </c>
      <c r="L8" s="3">
        <v>0.96599999999999997</v>
      </c>
      <c r="M8" s="1"/>
      <c r="N8" s="22"/>
      <c r="O8" s="22"/>
      <c r="P8" s="22"/>
    </row>
    <row r="9" spans="1:16" x14ac:dyDescent="0.25">
      <c r="A9" s="28"/>
      <c r="B9" s="1" t="s">
        <v>28</v>
      </c>
      <c r="C9" s="1">
        <v>29</v>
      </c>
      <c r="D9" s="1">
        <v>28</v>
      </c>
      <c r="E9" s="1">
        <v>12</v>
      </c>
      <c r="F9" s="1">
        <v>16</v>
      </c>
      <c r="G9" s="1">
        <v>0</v>
      </c>
      <c r="H9" s="1">
        <v>0</v>
      </c>
      <c r="I9" s="1">
        <v>1</v>
      </c>
      <c r="J9" s="2">
        <f t="shared" si="0"/>
        <v>4.4285714285714288</v>
      </c>
      <c r="K9" s="3">
        <f>(E9+F9)/C9</f>
        <v>0.96551724137931039</v>
      </c>
      <c r="L9" s="3">
        <f>(E9+F9+G9)/C9</f>
        <v>0.96551724137931039</v>
      </c>
      <c r="M9" s="1"/>
      <c r="N9" s="22"/>
      <c r="O9" s="22"/>
      <c r="P9" s="22"/>
    </row>
    <row r="10" spans="1:16" x14ac:dyDescent="0.25">
      <c r="A10" s="28"/>
      <c r="B10" s="1" t="s">
        <v>29</v>
      </c>
      <c r="C10" s="1">
        <v>29</v>
      </c>
      <c r="D10" s="1">
        <v>29</v>
      </c>
      <c r="E10" s="1">
        <v>14</v>
      </c>
      <c r="F10" s="1">
        <v>15</v>
      </c>
      <c r="G10" s="1">
        <v>0</v>
      </c>
      <c r="H10" s="1">
        <v>0</v>
      </c>
      <c r="I10" s="1">
        <v>0</v>
      </c>
      <c r="J10" s="2">
        <f t="shared" si="0"/>
        <v>4.4827586206896548</v>
      </c>
      <c r="K10" s="3">
        <f>(E10+F10)/C10</f>
        <v>1</v>
      </c>
      <c r="L10" s="3">
        <f>(E10+F10+G10)/C10</f>
        <v>1</v>
      </c>
      <c r="M10" s="1"/>
      <c r="N10" s="22"/>
      <c r="O10" s="22"/>
      <c r="P10" s="22"/>
    </row>
    <row r="11" spans="1:16" x14ac:dyDescent="0.25">
      <c r="A11" s="28"/>
      <c r="B11" s="1" t="s">
        <v>30</v>
      </c>
      <c r="C11" s="1">
        <v>29</v>
      </c>
      <c r="D11" s="1">
        <f>SUM(E11:H11)</f>
        <v>28</v>
      </c>
      <c r="E11" s="1">
        <v>20</v>
      </c>
      <c r="F11" s="1">
        <v>8</v>
      </c>
      <c r="G11" s="1">
        <v>0</v>
      </c>
      <c r="H11" s="1">
        <v>0</v>
      </c>
      <c r="I11" s="1">
        <v>1</v>
      </c>
      <c r="J11" s="2">
        <f t="shared" si="0"/>
        <v>4.7142857142857144</v>
      </c>
      <c r="K11" s="3">
        <f>(E11+F11)/C11</f>
        <v>0.96551724137931039</v>
      </c>
      <c r="L11" s="3">
        <f>(E11+F11+G11)/C11</f>
        <v>0.96551724137931039</v>
      </c>
      <c r="M11" s="1"/>
      <c r="N11" s="22"/>
      <c r="O11" s="22"/>
      <c r="P11" s="22"/>
    </row>
    <row r="12" spans="1:16" x14ac:dyDescent="0.25">
      <c r="A12" s="28"/>
      <c r="B12" s="1" t="s">
        <v>31</v>
      </c>
      <c r="C12" s="1">
        <v>27</v>
      </c>
      <c r="D12" s="1">
        <v>26</v>
      </c>
      <c r="E12" s="1">
        <v>15</v>
      </c>
      <c r="F12" s="1">
        <v>8</v>
      </c>
      <c r="G12" s="1">
        <v>3</v>
      </c>
      <c r="H12" s="1">
        <v>0</v>
      </c>
      <c r="I12" s="1">
        <v>1</v>
      </c>
      <c r="J12" s="2">
        <f t="shared" si="0"/>
        <v>4.4615384615384617</v>
      </c>
      <c r="K12" s="3">
        <f t="shared" ref="K12:K18" si="3">(E12+F12)/C12</f>
        <v>0.85185185185185186</v>
      </c>
      <c r="L12" s="3">
        <f t="shared" ref="L12:L17" si="4">(E12+F12+G12)/C12</f>
        <v>0.96296296296296291</v>
      </c>
      <c r="M12" s="1"/>
      <c r="N12" s="22"/>
      <c r="O12" s="22"/>
      <c r="P12" s="22"/>
    </row>
    <row r="13" spans="1:16" x14ac:dyDescent="0.25">
      <c r="A13" s="28"/>
      <c r="B13" s="1" t="s">
        <v>35</v>
      </c>
      <c r="C13" s="1">
        <v>28</v>
      </c>
      <c r="D13" s="1">
        <f t="shared" ref="D13:D17" si="5">SUM(E13:H13)</f>
        <v>28</v>
      </c>
      <c r="E13" s="1">
        <v>26</v>
      </c>
      <c r="F13" s="1">
        <v>2</v>
      </c>
      <c r="G13" s="1">
        <v>0</v>
      </c>
      <c r="H13" s="1">
        <v>0</v>
      </c>
      <c r="I13" s="1">
        <v>0</v>
      </c>
      <c r="J13" s="2">
        <f t="shared" si="0"/>
        <v>4.9285714285714288</v>
      </c>
      <c r="K13" s="3">
        <f t="shared" si="3"/>
        <v>1</v>
      </c>
      <c r="L13" s="3">
        <f t="shared" si="4"/>
        <v>1</v>
      </c>
      <c r="M13" s="1"/>
    </row>
    <row r="14" spans="1:16" x14ac:dyDescent="0.25">
      <c r="A14" s="28"/>
      <c r="B14" s="1" t="s">
        <v>32</v>
      </c>
      <c r="C14" s="1">
        <v>28</v>
      </c>
      <c r="D14" s="1">
        <v>28</v>
      </c>
      <c r="E14" s="1">
        <v>14</v>
      </c>
      <c r="F14" s="1">
        <v>14</v>
      </c>
      <c r="G14" s="1">
        <v>0</v>
      </c>
      <c r="H14" s="1">
        <v>0</v>
      </c>
      <c r="I14" s="1">
        <v>0</v>
      </c>
      <c r="J14" s="2">
        <f t="shared" si="0"/>
        <v>4.5</v>
      </c>
      <c r="K14" s="3">
        <f>(E14+F14)/C14</f>
        <v>1</v>
      </c>
      <c r="L14" s="3">
        <f t="shared" si="4"/>
        <v>1</v>
      </c>
      <c r="M14" s="1"/>
    </row>
    <row r="15" spans="1:16" x14ac:dyDescent="0.25">
      <c r="A15" s="28"/>
      <c r="B15" s="1" t="s">
        <v>33</v>
      </c>
      <c r="C15" s="1">
        <v>29</v>
      </c>
      <c r="D15" s="1">
        <v>29</v>
      </c>
      <c r="E15" s="1">
        <v>15</v>
      </c>
      <c r="F15" s="1">
        <v>14</v>
      </c>
      <c r="G15" s="1">
        <v>0</v>
      </c>
      <c r="H15" s="1">
        <v>0</v>
      </c>
      <c r="I15" s="1">
        <v>0</v>
      </c>
      <c r="J15" s="2">
        <f t="shared" si="0"/>
        <v>4.5172413793103452</v>
      </c>
      <c r="K15" s="3">
        <f>(E15+F15)/C15</f>
        <v>1</v>
      </c>
      <c r="L15" s="3">
        <f t="shared" si="4"/>
        <v>1</v>
      </c>
      <c r="M15" s="1"/>
    </row>
    <row r="16" spans="1:16" x14ac:dyDescent="0.25">
      <c r="A16" s="28"/>
      <c r="B16" s="1" t="s">
        <v>34</v>
      </c>
      <c r="C16" s="1">
        <v>27</v>
      </c>
      <c r="D16" s="1">
        <v>27</v>
      </c>
      <c r="E16" s="1">
        <v>15</v>
      </c>
      <c r="F16" s="1">
        <v>8</v>
      </c>
      <c r="G16" s="1">
        <v>4</v>
      </c>
      <c r="H16" s="1">
        <v>0</v>
      </c>
      <c r="I16" s="1">
        <v>0</v>
      </c>
      <c r="J16" s="2">
        <f t="shared" si="0"/>
        <v>4.4074074074074074</v>
      </c>
      <c r="K16" s="3">
        <f t="shared" si="3"/>
        <v>0.85185185185185186</v>
      </c>
      <c r="L16" s="3">
        <f t="shared" si="4"/>
        <v>1</v>
      </c>
      <c r="M16" s="1"/>
    </row>
    <row r="17" spans="1:16" x14ac:dyDescent="0.25">
      <c r="A17" s="28"/>
      <c r="B17" s="1" t="s">
        <v>36</v>
      </c>
      <c r="C17" s="1">
        <v>29</v>
      </c>
      <c r="D17" s="1">
        <f t="shared" si="5"/>
        <v>29</v>
      </c>
      <c r="E17" s="1">
        <v>10</v>
      </c>
      <c r="F17" s="1">
        <v>19</v>
      </c>
      <c r="G17" s="1">
        <v>0</v>
      </c>
      <c r="H17" s="1">
        <v>0</v>
      </c>
      <c r="I17" s="1">
        <v>0</v>
      </c>
      <c r="J17" s="2">
        <f t="shared" si="0"/>
        <v>4.3448275862068968</v>
      </c>
      <c r="K17" s="3">
        <f t="shared" si="3"/>
        <v>1</v>
      </c>
      <c r="L17" s="3">
        <f t="shared" si="4"/>
        <v>1</v>
      </c>
      <c r="M17" s="1"/>
    </row>
    <row r="18" spans="1:16" x14ac:dyDescent="0.25">
      <c r="A18" s="29"/>
      <c r="B18" s="1" t="s">
        <v>37</v>
      </c>
      <c r="C18" s="1">
        <v>22</v>
      </c>
      <c r="D18" s="1">
        <v>22</v>
      </c>
      <c r="E18" s="1">
        <v>8</v>
      </c>
      <c r="F18" s="1">
        <v>14</v>
      </c>
      <c r="G18" s="1">
        <v>0</v>
      </c>
      <c r="H18" s="1">
        <v>0</v>
      </c>
      <c r="I18" s="1">
        <v>0</v>
      </c>
      <c r="J18" s="2">
        <f t="shared" si="0"/>
        <v>4.3636363636363633</v>
      </c>
      <c r="K18" s="3">
        <f t="shared" si="3"/>
        <v>1</v>
      </c>
      <c r="L18" s="3">
        <f>(E18+F18+G18)/C18</f>
        <v>1</v>
      </c>
      <c r="M18" s="1"/>
    </row>
    <row r="19" spans="1:16" x14ac:dyDescent="0.25">
      <c r="B19" s="23" t="s">
        <v>8</v>
      </c>
      <c r="C19" s="23">
        <f>SUM(C3:C18)</f>
        <v>447</v>
      </c>
      <c r="D19" s="23">
        <f t="shared" ref="D19:I19" si="6">SUM(D3:D18)</f>
        <v>443</v>
      </c>
      <c r="E19" s="23">
        <f t="shared" si="6"/>
        <v>262</v>
      </c>
      <c r="F19" s="23">
        <f t="shared" si="6"/>
        <v>173</v>
      </c>
      <c r="G19" s="23">
        <f>SUM(G4:G18)</f>
        <v>8</v>
      </c>
      <c r="H19" s="23">
        <f t="shared" si="6"/>
        <v>0</v>
      </c>
      <c r="I19" s="23">
        <f t="shared" si="6"/>
        <v>4</v>
      </c>
      <c r="J19" s="24">
        <f>(E19*$E$2+F19*$F$2+G19*$G$2+H19*$H$2)/C19</f>
        <v>4.5324384787472036</v>
      </c>
      <c r="K19" s="25">
        <f>(E19+F19)/C19</f>
        <v>0.97315436241610742</v>
      </c>
      <c r="L19" s="25">
        <f>(E19+F19+G19)/C19</f>
        <v>0.99105145413870244</v>
      </c>
      <c r="M19" s="23"/>
    </row>
    <row r="21" spans="1:16" x14ac:dyDescent="0.25">
      <c r="B21" s="1" t="s">
        <v>1</v>
      </c>
      <c r="C21" s="1" t="s">
        <v>18</v>
      </c>
      <c r="D21" s="1" t="s">
        <v>19</v>
      </c>
      <c r="E21" s="1" t="s">
        <v>20</v>
      </c>
      <c r="F21" s="1" t="s">
        <v>21</v>
      </c>
      <c r="N21" s="1" t="s">
        <v>1</v>
      </c>
      <c r="O21" s="1" t="s">
        <v>6</v>
      </c>
      <c r="P21" s="1" t="s">
        <v>7</v>
      </c>
    </row>
    <row r="22" spans="1:16" x14ac:dyDescent="0.25">
      <c r="B22" s="1" t="s">
        <v>14</v>
      </c>
      <c r="C22" s="3">
        <f>E3/D3</f>
        <v>0.33333333333333331</v>
      </c>
      <c r="D22" s="3">
        <f>F3/D3</f>
        <v>0.66666666666666663</v>
      </c>
      <c r="E22" s="3">
        <f>G4/D3</f>
        <v>0</v>
      </c>
      <c r="F22" s="3">
        <f>H3/D3</f>
        <v>0</v>
      </c>
      <c r="N22" s="1" t="s">
        <v>14</v>
      </c>
      <c r="O22" s="3">
        <f>K3</f>
        <v>1</v>
      </c>
      <c r="P22" s="3">
        <f>L3</f>
        <v>1</v>
      </c>
    </row>
    <row r="23" spans="1:16" x14ac:dyDescent="0.25">
      <c r="B23" s="1" t="s">
        <v>15</v>
      </c>
      <c r="C23" s="3">
        <f>E5/D5</f>
        <v>0.6071428571428571</v>
      </c>
      <c r="D23" s="3">
        <f>F5/D5</f>
        <v>0.35714285714285715</v>
      </c>
      <c r="E23" s="3">
        <f>G5/D5</f>
        <v>3.5714285714285712E-2</v>
      </c>
      <c r="F23" s="3">
        <f>H5/D5</f>
        <v>0</v>
      </c>
      <c r="N23" s="1" t="s">
        <v>15</v>
      </c>
      <c r="O23" s="3">
        <f t="shared" ref="O23:P24" si="7">K5</f>
        <v>0.9642857142857143</v>
      </c>
      <c r="P23" s="3">
        <f t="shared" si="7"/>
        <v>1</v>
      </c>
    </row>
    <row r="24" spans="1:16" x14ac:dyDescent="0.25">
      <c r="B24" s="1" t="s">
        <v>16</v>
      </c>
      <c r="C24" s="3">
        <f>E6/D6</f>
        <v>0.8928571428571429</v>
      </c>
      <c r="D24" s="3">
        <f>F6/D6</f>
        <v>0.10714285714285714</v>
      </c>
      <c r="E24" s="3">
        <f>G6/D6</f>
        <v>0</v>
      </c>
      <c r="F24" s="3">
        <f>H6/D6</f>
        <v>0</v>
      </c>
      <c r="N24" s="1" t="s">
        <v>16</v>
      </c>
      <c r="O24" s="3">
        <f t="shared" si="7"/>
        <v>1</v>
      </c>
      <c r="P24" s="3">
        <f t="shared" si="7"/>
        <v>1</v>
      </c>
    </row>
    <row r="25" spans="1:16" x14ac:dyDescent="0.25">
      <c r="B25" s="1" t="s">
        <v>17</v>
      </c>
      <c r="C25" s="3">
        <f t="shared" ref="C25" si="8">E12/D12</f>
        <v>0.57692307692307687</v>
      </c>
      <c r="D25" s="3">
        <f t="shared" ref="D25" si="9">F12/D12</f>
        <v>0.30769230769230771</v>
      </c>
      <c r="E25" s="3">
        <f t="shared" ref="E25" si="10">G12/D12</f>
        <v>0.11538461538461539</v>
      </c>
      <c r="F25" s="3">
        <f t="shared" ref="F25" si="11">H12/D12</f>
        <v>0</v>
      </c>
      <c r="N25" s="1" t="s">
        <v>17</v>
      </c>
      <c r="O25" s="3">
        <f t="shared" ref="O25:P25" si="12">K12</f>
        <v>0.85185185185185186</v>
      </c>
      <c r="P25" s="3">
        <f t="shared" si="12"/>
        <v>0.96296296296296291</v>
      </c>
    </row>
  </sheetData>
  <mergeCells count="1">
    <mergeCell ref="A3:A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5"/>
  <sheetViews>
    <sheetView workbookViewId="0">
      <selection activeCell="B34" sqref="B34"/>
    </sheetView>
  </sheetViews>
  <sheetFormatPr defaultRowHeight="15" x14ac:dyDescent="0.25"/>
  <cols>
    <col min="1" max="1" width="19" customWidth="1"/>
    <col min="2" max="2" width="15.42578125" customWidth="1"/>
    <col min="13" max="13" width="30.85546875" customWidth="1"/>
    <col min="14" max="14" width="11.28515625" customWidth="1"/>
  </cols>
  <sheetData>
    <row r="2" spans="1:16" x14ac:dyDescent="0.25">
      <c r="A2" s="15" t="s">
        <v>0</v>
      </c>
      <c r="B2" s="15" t="s">
        <v>1</v>
      </c>
      <c r="C2" s="15" t="s">
        <v>2</v>
      </c>
      <c r="D2" s="15" t="s">
        <v>22</v>
      </c>
      <c r="E2" s="15">
        <v>5</v>
      </c>
      <c r="F2" s="15">
        <v>4</v>
      </c>
      <c r="G2" s="15">
        <v>3</v>
      </c>
      <c r="H2" s="15">
        <v>2</v>
      </c>
      <c r="I2" s="15" t="s">
        <v>11</v>
      </c>
      <c r="J2" s="15" t="s">
        <v>5</v>
      </c>
      <c r="K2" s="15" t="s">
        <v>6</v>
      </c>
      <c r="L2" s="15" t="s">
        <v>7</v>
      </c>
      <c r="M2" s="15" t="s">
        <v>12</v>
      </c>
      <c r="N2" s="21"/>
      <c r="O2" s="21"/>
      <c r="P2" s="21"/>
    </row>
    <row r="3" spans="1:16" x14ac:dyDescent="0.25">
      <c r="A3" s="27" t="s">
        <v>55</v>
      </c>
      <c r="B3" s="1" t="s">
        <v>14</v>
      </c>
      <c r="C3" s="1">
        <v>30</v>
      </c>
      <c r="D3" s="1">
        <v>30</v>
      </c>
      <c r="E3" s="1">
        <v>10</v>
      </c>
      <c r="F3" s="1">
        <v>17</v>
      </c>
      <c r="G3" s="26">
        <v>3</v>
      </c>
      <c r="H3" s="1">
        <v>0</v>
      </c>
      <c r="I3" s="1">
        <v>0</v>
      </c>
      <c r="J3" s="2">
        <f>((E3*5)+(F3*4)+(G4*3)+(H3*2))/D3</f>
        <v>4.2333333333333334</v>
      </c>
      <c r="K3" s="3">
        <f>(E3+F3)/D3</f>
        <v>0.9</v>
      </c>
      <c r="L3" s="3">
        <f>(E3+F3+G4)/D3</f>
        <v>1</v>
      </c>
      <c r="M3" s="1"/>
      <c r="N3" s="22"/>
      <c r="O3" s="22"/>
      <c r="P3" s="22"/>
    </row>
    <row r="4" spans="1:16" x14ac:dyDescent="0.25">
      <c r="A4" s="28"/>
      <c r="B4" s="1" t="s">
        <v>24</v>
      </c>
      <c r="C4" s="1">
        <v>30</v>
      </c>
      <c r="D4" s="1">
        <v>30</v>
      </c>
      <c r="E4" s="1">
        <v>10</v>
      </c>
      <c r="F4" s="1">
        <v>17</v>
      </c>
      <c r="G4" s="1">
        <v>3</v>
      </c>
      <c r="H4" s="1">
        <v>0</v>
      </c>
      <c r="I4" s="1">
        <v>0</v>
      </c>
      <c r="J4" s="2">
        <f>((E4*5)+(F4*4)+(G5*3)+(H4*2))/D4</f>
        <v>4.833333333333333</v>
      </c>
      <c r="K4" s="3">
        <f>(E4+F4)/D4</f>
        <v>0.9</v>
      </c>
      <c r="L4" s="3">
        <f>(E4+F4+G5)/D4</f>
        <v>1.2</v>
      </c>
      <c r="M4" s="1"/>
      <c r="N4" s="22"/>
      <c r="O4" s="22"/>
      <c r="P4" s="22"/>
    </row>
    <row r="5" spans="1:16" x14ac:dyDescent="0.25">
      <c r="A5" s="28"/>
      <c r="B5" s="1" t="s">
        <v>23</v>
      </c>
      <c r="C5" s="1">
        <v>30</v>
      </c>
      <c r="D5" s="1">
        <v>30</v>
      </c>
      <c r="E5" s="1">
        <v>3</v>
      </c>
      <c r="F5" s="1">
        <v>17</v>
      </c>
      <c r="G5" s="1">
        <v>9</v>
      </c>
      <c r="H5" s="1">
        <v>0</v>
      </c>
      <c r="I5" s="1">
        <v>1</v>
      </c>
      <c r="J5" s="2">
        <f t="shared" ref="J5:J6" si="0">((E5*5)+(F5*4)+(G5*3)+(H5*2))/D5</f>
        <v>3.6666666666666665</v>
      </c>
      <c r="K5" s="3">
        <f t="shared" ref="K5:K6" si="1">(E5+F5)/D5</f>
        <v>0.66666666666666663</v>
      </c>
      <c r="L5" s="3">
        <f t="shared" ref="L5:L6" si="2">(E5+F5+G5)/D5</f>
        <v>0.96666666666666667</v>
      </c>
      <c r="M5" s="1"/>
      <c r="N5" s="22"/>
      <c r="O5" s="22"/>
      <c r="P5" s="22"/>
    </row>
    <row r="6" spans="1:16" x14ac:dyDescent="0.25">
      <c r="A6" s="28"/>
      <c r="B6" s="1" t="s">
        <v>25</v>
      </c>
      <c r="C6" s="1">
        <v>29</v>
      </c>
      <c r="D6" s="1">
        <v>29</v>
      </c>
      <c r="E6" s="1">
        <v>5</v>
      </c>
      <c r="F6" s="1">
        <v>11</v>
      </c>
      <c r="G6" s="1">
        <v>13</v>
      </c>
      <c r="H6" s="1">
        <v>0</v>
      </c>
      <c r="I6" s="1">
        <v>0</v>
      </c>
      <c r="J6" s="2">
        <f t="shared" si="0"/>
        <v>3.7241379310344827</v>
      </c>
      <c r="K6" s="3">
        <f t="shared" si="1"/>
        <v>0.55172413793103448</v>
      </c>
      <c r="L6" s="3">
        <f t="shared" si="2"/>
        <v>1</v>
      </c>
      <c r="M6" s="1"/>
      <c r="N6" s="22"/>
      <c r="O6" s="22"/>
      <c r="P6" s="22"/>
    </row>
    <row r="7" spans="1:16" x14ac:dyDescent="0.25">
      <c r="A7" s="28"/>
      <c r="B7" s="1" t="s">
        <v>26</v>
      </c>
      <c r="C7" s="1">
        <v>30</v>
      </c>
      <c r="D7" s="1">
        <v>30</v>
      </c>
      <c r="E7" s="1">
        <v>10</v>
      </c>
      <c r="F7" s="1">
        <v>14</v>
      </c>
      <c r="G7" s="1">
        <v>6</v>
      </c>
      <c r="H7" s="1">
        <v>0</v>
      </c>
      <c r="I7" s="1">
        <v>0</v>
      </c>
      <c r="J7" s="2">
        <v>4.13</v>
      </c>
      <c r="K7" s="3">
        <v>0.8</v>
      </c>
      <c r="L7" s="3">
        <v>1</v>
      </c>
      <c r="M7" s="1"/>
      <c r="N7" s="22"/>
      <c r="O7" s="22"/>
      <c r="P7" s="22"/>
    </row>
    <row r="8" spans="1:16" x14ac:dyDescent="0.25">
      <c r="A8" s="28"/>
      <c r="B8" s="1" t="s">
        <v>27</v>
      </c>
      <c r="C8" s="1">
        <v>29</v>
      </c>
      <c r="D8" s="1">
        <v>28</v>
      </c>
      <c r="E8" s="1">
        <v>12</v>
      </c>
      <c r="F8" s="1">
        <v>9</v>
      </c>
      <c r="G8" s="1">
        <v>7</v>
      </c>
      <c r="H8" s="1">
        <v>1</v>
      </c>
      <c r="I8" s="1">
        <v>0</v>
      </c>
      <c r="J8" s="2">
        <v>4.0999999999999996</v>
      </c>
      <c r="K8" s="3">
        <v>0.72399999999999998</v>
      </c>
      <c r="L8" s="3">
        <v>0.96599999999999997</v>
      </c>
      <c r="M8" s="1"/>
      <c r="N8" s="22"/>
      <c r="O8" s="22"/>
      <c r="P8" s="22"/>
    </row>
    <row r="9" spans="1:16" x14ac:dyDescent="0.25">
      <c r="A9" s="28"/>
      <c r="B9" s="1" t="s">
        <v>28</v>
      </c>
      <c r="C9" s="1">
        <v>30</v>
      </c>
      <c r="D9" s="1">
        <f>SUM(E9:H9)</f>
        <v>30</v>
      </c>
      <c r="E9" s="1">
        <v>8</v>
      </c>
      <c r="F9" s="1">
        <v>16</v>
      </c>
      <c r="G9" s="1">
        <v>6</v>
      </c>
      <c r="H9" s="1">
        <v>0</v>
      </c>
      <c r="I9" s="1">
        <v>0</v>
      </c>
      <c r="J9" s="2">
        <f>(E9*$E$2+F9*$F$2+G9*$G$2+H9*$H$2)/C9</f>
        <v>4.0666666666666664</v>
      </c>
      <c r="K9" s="3">
        <f>(E9+F9)/C9</f>
        <v>0.8</v>
      </c>
      <c r="L9" s="3">
        <f>(E9+F9+G9)/C9</f>
        <v>1</v>
      </c>
      <c r="M9" s="1"/>
      <c r="N9" s="22"/>
      <c r="O9" s="22"/>
      <c r="P9" s="22"/>
    </row>
    <row r="10" spans="1:16" x14ac:dyDescent="0.25">
      <c r="A10" s="28"/>
      <c r="B10" s="1" t="s">
        <v>29</v>
      </c>
      <c r="C10" s="1">
        <v>30</v>
      </c>
      <c r="D10" s="1">
        <f>SUM(E10:H10)</f>
        <v>30</v>
      </c>
      <c r="E10" s="1">
        <v>4</v>
      </c>
      <c r="F10" s="1">
        <v>13</v>
      </c>
      <c r="G10" s="1">
        <v>11</v>
      </c>
      <c r="H10" s="1">
        <v>2</v>
      </c>
      <c r="I10" s="1">
        <v>0</v>
      </c>
      <c r="J10" s="2">
        <f>(E10*$E$2+F10*$F$2+G10*$G$2+H10*$H$2)/C10</f>
        <v>3.6333333333333333</v>
      </c>
      <c r="K10" s="3">
        <f>(E10+F10)/C10</f>
        <v>0.56666666666666665</v>
      </c>
      <c r="L10" s="3">
        <f>(E10+F10+G10)/C10</f>
        <v>0.93333333333333335</v>
      </c>
      <c r="M10" s="1"/>
      <c r="N10" s="22"/>
      <c r="O10" s="22"/>
      <c r="P10" s="22"/>
    </row>
    <row r="11" spans="1:16" x14ac:dyDescent="0.25">
      <c r="A11" s="28"/>
      <c r="B11" s="1" t="s">
        <v>30</v>
      </c>
      <c r="C11" s="1">
        <v>29</v>
      </c>
      <c r="D11" s="1">
        <f>SUM(E11:H11)</f>
        <v>29</v>
      </c>
      <c r="E11" s="1">
        <v>4</v>
      </c>
      <c r="F11" s="1">
        <v>12</v>
      </c>
      <c r="G11" s="1">
        <v>11</v>
      </c>
      <c r="H11" s="1">
        <v>2</v>
      </c>
      <c r="I11" s="1">
        <v>0</v>
      </c>
      <c r="J11" s="2">
        <f t="shared" ref="J11:J18" si="3">(E11*$E$2+F11*$F$2+G11*$G$2+H11*$H$2)/C11</f>
        <v>3.6206896551724137</v>
      </c>
      <c r="K11" s="3">
        <f>(E11+F11)/C11</f>
        <v>0.55172413793103448</v>
      </c>
      <c r="L11" s="3">
        <f>(E11+F11+G11)/C11</f>
        <v>0.93103448275862066</v>
      </c>
      <c r="M11" s="1"/>
      <c r="N11" s="22"/>
      <c r="O11" s="22"/>
      <c r="P11" s="22"/>
    </row>
    <row r="12" spans="1:16" x14ac:dyDescent="0.25">
      <c r="A12" s="28"/>
      <c r="B12" s="1" t="s">
        <v>31</v>
      </c>
      <c r="C12" s="1">
        <v>30</v>
      </c>
      <c r="D12" s="1">
        <f t="shared" ref="D12:D18" si="4">SUM(E12:H12)</f>
        <v>30</v>
      </c>
      <c r="E12" s="1">
        <v>1</v>
      </c>
      <c r="F12" s="1">
        <v>10</v>
      </c>
      <c r="G12" s="1">
        <v>19</v>
      </c>
      <c r="H12" s="1">
        <v>0</v>
      </c>
      <c r="I12" s="1">
        <v>0</v>
      </c>
      <c r="J12" s="2">
        <f t="shared" si="3"/>
        <v>3.4</v>
      </c>
      <c r="K12" s="3">
        <f t="shared" ref="K12:K18" si="5">(E12+F12)/C12</f>
        <v>0.36666666666666664</v>
      </c>
      <c r="L12" s="3">
        <f t="shared" ref="L12:L17" si="6">(E12+F12+G12)/C12</f>
        <v>1</v>
      </c>
      <c r="M12" s="1"/>
      <c r="N12" s="22"/>
      <c r="O12" s="22"/>
      <c r="P12" s="22"/>
    </row>
    <row r="13" spans="1:16" x14ac:dyDescent="0.25">
      <c r="A13" s="28"/>
      <c r="B13" s="1" t="s">
        <v>35</v>
      </c>
      <c r="C13" s="1">
        <v>28</v>
      </c>
      <c r="D13" s="1">
        <f t="shared" si="4"/>
        <v>28</v>
      </c>
      <c r="E13" s="1">
        <v>0</v>
      </c>
      <c r="F13" s="1">
        <v>7</v>
      </c>
      <c r="G13" s="1">
        <v>20</v>
      </c>
      <c r="H13" s="1">
        <v>1</v>
      </c>
      <c r="I13" s="1">
        <v>0</v>
      </c>
      <c r="J13" s="2">
        <f t="shared" si="3"/>
        <v>3.2142857142857144</v>
      </c>
      <c r="K13" s="3">
        <f t="shared" si="5"/>
        <v>0.25</v>
      </c>
      <c r="L13" s="3">
        <f t="shared" si="6"/>
        <v>0.9642857142857143</v>
      </c>
      <c r="M13" s="1"/>
    </row>
    <row r="14" spans="1:16" x14ac:dyDescent="0.25">
      <c r="A14" s="28"/>
      <c r="B14" s="1" t="s">
        <v>32</v>
      </c>
      <c r="C14" s="1">
        <v>31</v>
      </c>
      <c r="D14" s="1">
        <f t="shared" si="4"/>
        <v>30</v>
      </c>
      <c r="E14" s="1">
        <v>4</v>
      </c>
      <c r="F14" s="1">
        <v>14</v>
      </c>
      <c r="G14" s="1">
        <v>11</v>
      </c>
      <c r="H14" s="1">
        <v>1</v>
      </c>
      <c r="I14" s="1">
        <v>1</v>
      </c>
      <c r="J14" s="2">
        <f t="shared" si="3"/>
        <v>3.5806451612903225</v>
      </c>
      <c r="K14" s="3">
        <f>(E14+F14)/C14</f>
        <v>0.58064516129032262</v>
      </c>
      <c r="L14" s="3">
        <f t="shared" si="6"/>
        <v>0.93548387096774188</v>
      </c>
      <c r="M14" s="1"/>
    </row>
    <row r="15" spans="1:16" x14ac:dyDescent="0.25">
      <c r="A15" s="28"/>
      <c r="B15" s="1" t="s">
        <v>33</v>
      </c>
      <c r="C15" s="1">
        <v>31</v>
      </c>
      <c r="D15" s="1">
        <f t="shared" si="4"/>
        <v>30</v>
      </c>
      <c r="E15" s="1">
        <v>4</v>
      </c>
      <c r="F15" s="1">
        <v>14</v>
      </c>
      <c r="G15" s="1">
        <v>11</v>
      </c>
      <c r="H15" s="1">
        <v>1</v>
      </c>
      <c r="I15" s="1">
        <v>1</v>
      </c>
      <c r="J15" s="2">
        <f t="shared" si="3"/>
        <v>3.5806451612903225</v>
      </c>
      <c r="K15" s="3">
        <f>(E15+F15)/C15</f>
        <v>0.58064516129032262</v>
      </c>
      <c r="L15" s="3">
        <f t="shared" si="6"/>
        <v>0.93548387096774188</v>
      </c>
      <c r="M15" s="1"/>
    </row>
    <row r="16" spans="1:16" x14ac:dyDescent="0.25">
      <c r="A16" s="28"/>
      <c r="B16" s="1" t="s">
        <v>34</v>
      </c>
      <c r="C16" s="1">
        <v>29</v>
      </c>
      <c r="D16" s="1">
        <f t="shared" si="4"/>
        <v>29</v>
      </c>
      <c r="E16" s="1">
        <v>0</v>
      </c>
      <c r="F16" s="1">
        <v>7</v>
      </c>
      <c r="G16" s="1">
        <v>20</v>
      </c>
      <c r="H16" s="1">
        <v>2</v>
      </c>
      <c r="I16" s="1">
        <v>0</v>
      </c>
      <c r="J16" s="2">
        <f t="shared" si="3"/>
        <v>3.1724137931034484</v>
      </c>
      <c r="K16" s="3">
        <f t="shared" si="5"/>
        <v>0.2413793103448276</v>
      </c>
      <c r="L16" s="3">
        <f t="shared" si="6"/>
        <v>0.93103448275862066</v>
      </c>
      <c r="M16" s="1"/>
    </row>
    <row r="17" spans="1:16" x14ac:dyDescent="0.25">
      <c r="A17" s="28"/>
      <c r="B17" s="1" t="s">
        <v>36</v>
      </c>
      <c r="C17" s="1">
        <v>29</v>
      </c>
      <c r="D17" s="1">
        <f t="shared" si="4"/>
        <v>29</v>
      </c>
      <c r="E17" s="1">
        <v>0</v>
      </c>
      <c r="F17" s="1">
        <v>7</v>
      </c>
      <c r="G17" s="1">
        <v>20</v>
      </c>
      <c r="H17" s="1">
        <v>2</v>
      </c>
      <c r="I17" s="1">
        <v>0</v>
      </c>
      <c r="J17" s="2">
        <f t="shared" si="3"/>
        <v>3.1724137931034484</v>
      </c>
      <c r="K17" s="3">
        <f t="shared" si="5"/>
        <v>0.2413793103448276</v>
      </c>
      <c r="L17" s="3">
        <f t="shared" si="6"/>
        <v>0.93103448275862066</v>
      </c>
      <c r="M17" s="1"/>
    </row>
    <row r="18" spans="1:16" x14ac:dyDescent="0.25">
      <c r="A18" s="29"/>
      <c r="B18" s="1" t="s">
        <v>37</v>
      </c>
      <c r="C18" s="1">
        <v>29</v>
      </c>
      <c r="D18" s="1">
        <f t="shared" si="4"/>
        <v>29</v>
      </c>
      <c r="E18" s="1">
        <v>1</v>
      </c>
      <c r="F18" s="1">
        <v>8</v>
      </c>
      <c r="G18" s="1">
        <v>17</v>
      </c>
      <c r="H18" s="1">
        <v>3</v>
      </c>
      <c r="I18" s="1">
        <v>0</v>
      </c>
      <c r="J18" s="2">
        <f t="shared" si="3"/>
        <v>3.2413793103448274</v>
      </c>
      <c r="K18" s="3">
        <f t="shared" si="5"/>
        <v>0.31034482758620691</v>
      </c>
      <c r="L18" s="3">
        <f>(E18+F18+G18)/C18</f>
        <v>0.89655172413793105</v>
      </c>
      <c r="M18" s="1"/>
    </row>
    <row r="19" spans="1:16" x14ac:dyDescent="0.25">
      <c r="B19" s="23" t="s">
        <v>8</v>
      </c>
      <c r="C19" s="23">
        <f t="shared" ref="C19:I19" si="7">SUM(C3:C18)</f>
        <v>474</v>
      </c>
      <c r="D19" s="23">
        <f t="shared" si="7"/>
        <v>471</v>
      </c>
      <c r="E19" s="23">
        <f t="shared" si="7"/>
        <v>76</v>
      </c>
      <c r="F19" s="23">
        <f t="shared" si="7"/>
        <v>193</v>
      </c>
      <c r="G19" s="23">
        <f>SUM(G4:G18)</f>
        <v>184</v>
      </c>
      <c r="H19" s="23">
        <f t="shared" si="7"/>
        <v>15</v>
      </c>
      <c r="I19" s="23">
        <f t="shared" si="7"/>
        <v>3</v>
      </c>
      <c r="J19" s="24">
        <f>(E19*$E$2+F19*$F$2+G19*$G$2+H19*$H$2)/C19</f>
        <v>3.6582278481012658</v>
      </c>
      <c r="K19" s="25">
        <f>(E19+F19)/C19</f>
        <v>0.5675105485232067</v>
      </c>
      <c r="L19" s="25">
        <f>(E19+F19+G19)/C19</f>
        <v>0.95569620253164556</v>
      </c>
      <c r="M19" s="23"/>
    </row>
    <row r="21" spans="1:16" x14ac:dyDescent="0.25">
      <c r="B21" s="1" t="s">
        <v>1</v>
      </c>
      <c r="C21" s="1" t="s">
        <v>18</v>
      </c>
      <c r="D21" s="1" t="s">
        <v>19</v>
      </c>
      <c r="E21" s="1" t="s">
        <v>20</v>
      </c>
      <c r="F21" s="1" t="s">
        <v>21</v>
      </c>
      <c r="N21" s="1" t="s">
        <v>1</v>
      </c>
      <c r="O21" s="1" t="s">
        <v>6</v>
      </c>
      <c r="P21" s="1" t="s">
        <v>7</v>
      </c>
    </row>
    <row r="22" spans="1:16" x14ac:dyDescent="0.25">
      <c r="B22" s="1" t="s">
        <v>14</v>
      </c>
      <c r="C22" s="3">
        <f>E3/D3</f>
        <v>0.33333333333333331</v>
      </c>
      <c r="D22" s="3">
        <f>F3/D3</f>
        <v>0.56666666666666665</v>
      </c>
      <c r="E22" s="3">
        <f>G4/D3</f>
        <v>0.1</v>
      </c>
      <c r="F22" s="3">
        <f>H3/D3</f>
        <v>0</v>
      </c>
      <c r="N22" s="1" t="s">
        <v>14</v>
      </c>
      <c r="O22" s="3">
        <f>K3</f>
        <v>0.9</v>
      </c>
      <c r="P22" s="3">
        <f>L3</f>
        <v>1</v>
      </c>
    </row>
    <row r="23" spans="1:16" x14ac:dyDescent="0.25">
      <c r="B23" s="1" t="s">
        <v>15</v>
      </c>
      <c r="C23" s="3">
        <f>E5/D5</f>
        <v>0.1</v>
      </c>
      <c r="D23" s="3">
        <f>F5/D5</f>
        <v>0.56666666666666665</v>
      </c>
      <c r="E23" s="3">
        <f>G5/D5</f>
        <v>0.3</v>
      </c>
      <c r="F23" s="3">
        <f>H5/D5</f>
        <v>0</v>
      </c>
      <c r="N23" s="1" t="s">
        <v>15</v>
      </c>
      <c r="O23" s="3">
        <f t="shared" ref="O23:P24" si="8">K5</f>
        <v>0.66666666666666663</v>
      </c>
      <c r="P23" s="3">
        <f t="shared" si="8"/>
        <v>0.96666666666666667</v>
      </c>
    </row>
    <row r="24" spans="1:16" x14ac:dyDescent="0.25">
      <c r="B24" s="1" t="s">
        <v>16</v>
      </c>
      <c r="C24" s="3">
        <f>E6/D6</f>
        <v>0.17241379310344829</v>
      </c>
      <c r="D24" s="3">
        <f>F6/D6</f>
        <v>0.37931034482758619</v>
      </c>
      <c r="E24" s="3">
        <f>G6/D6</f>
        <v>0.44827586206896552</v>
      </c>
      <c r="F24" s="3">
        <f>H6/D6</f>
        <v>0</v>
      </c>
      <c r="N24" s="1" t="s">
        <v>16</v>
      </c>
      <c r="O24" s="3">
        <f t="shared" si="8"/>
        <v>0.55172413793103448</v>
      </c>
      <c r="P24" s="3">
        <f t="shared" si="8"/>
        <v>1</v>
      </c>
    </row>
    <row r="25" spans="1:16" x14ac:dyDescent="0.25">
      <c r="B25" s="1" t="s">
        <v>17</v>
      </c>
      <c r="C25" s="3">
        <f t="shared" ref="C25" si="9">E12/D12</f>
        <v>3.3333333333333333E-2</v>
      </c>
      <c r="D25" s="3">
        <f t="shared" ref="D25" si="10">F12/D12</f>
        <v>0.33333333333333331</v>
      </c>
      <c r="E25" s="3">
        <f t="shared" ref="E25" si="11">G12/D12</f>
        <v>0.6333333333333333</v>
      </c>
      <c r="F25" s="3">
        <f t="shared" ref="F25" si="12">H12/D12</f>
        <v>0</v>
      </c>
      <c r="N25" s="1" t="s">
        <v>17</v>
      </c>
      <c r="O25" s="3">
        <f t="shared" ref="O25:P25" si="13">K12</f>
        <v>0.36666666666666664</v>
      </c>
      <c r="P25" s="3">
        <f t="shared" si="13"/>
        <v>1</v>
      </c>
    </row>
  </sheetData>
  <mergeCells count="1">
    <mergeCell ref="A3:A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5"/>
  <sheetViews>
    <sheetView topLeftCell="B1" workbookViewId="0">
      <selection activeCell="H7" sqref="H7"/>
    </sheetView>
  </sheetViews>
  <sheetFormatPr defaultRowHeight="15" x14ac:dyDescent="0.25"/>
  <cols>
    <col min="1" max="1" width="19" customWidth="1"/>
    <col min="2" max="2" width="15.42578125" customWidth="1"/>
    <col min="13" max="13" width="30.85546875" customWidth="1"/>
    <col min="14" max="14" width="11.28515625" customWidth="1"/>
  </cols>
  <sheetData>
    <row r="2" spans="1:16" x14ac:dyDescent="0.25">
      <c r="A2" s="15" t="s">
        <v>0</v>
      </c>
      <c r="B2" s="15" t="s">
        <v>1</v>
      </c>
      <c r="C2" s="15" t="s">
        <v>2</v>
      </c>
      <c r="D2" s="15" t="s">
        <v>22</v>
      </c>
      <c r="E2" s="15">
        <v>5</v>
      </c>
      <c r="F2" s="15">
        <v>4</v>
      </c>
      <c r="G2" s="15">
        <v>3</v>
      </c>
      <c r="H2" s="15">
        <v>2</v>
      </c>
      <c r="I2" s="15" t="s">
        <v>11</v>
      </c>
      <c r="J2" s="15" t="s">
        <v>5</v>
      </c>
      <c r="K2" s="15" t="s">
        <v>6</v>
      </c>
      <c r="L2" s="15" t="s">
        <v>7</v>
      </c>
      <c r="M2" s="15" t="s">
        <v>12</v>
      </c>
      <c r="N2" s="21"/>
      <c r="O2" s="21"/>
      <c r="P2" s="21"/>
    </row>
    <row r="3" spans="1:16" x14ac:dyDescent="0.25">
      <c r="A3" s="27" t="s">
        <v>56</v>
      </c>
      <c r="B3" s="1" t="s">
        <v>14</v>
      </c>
      <c r="C3" s="1">
        <v>30</v>
      </c>
      <c r="D3" s="1">
        <v>30</v>
      </c>
      <c r="E3" s="1">
        <v>10</v>
      </c>
      <c r="F3" s="1">
        <v>17</v>
      </c>
      <c r="G3" s="26">
        <v>3</v>
      </c>
      <c r="H3" s="1">
        <v>0</v>
      </c>
      <c r="I3" s="1">
        <v>0</v>
      </c>
      <c r="J3" s="2">
        <f>((E3*5)+(F3*4)+(G4*3)+(H3*2))/D3</f>
        <v>4.2333333333333334</v>
      </c>
      <c r="K3" s="3">
        <f>(E3+F3)/D3</f>
        <v>0.9</v>
      </c>
      <c r="L3" s="3">
        <f>(E3+F3+G4)/D3</f>
        <v>1</v>
      </c>
      <c r="M3" s="1"/>
      <c r="N3" s="22"/>
      <c r="O3" s="22"/>
      <c r="P3" s="22"/>
    </row>
    <row r="4" spans="1:16" x14ac:dyDescent="0.25">
      <c r="A4" s="28"/>
      <c r="B4" s="1" t="s">
        <v>24</v>
      </c>
      <c r="C4" s="1">
        <v>30</v>
      </c>
      <c r="D4" s="1">
        <v>30</v>
      </c>
      <c r="E4" s="1">
        <v>10</v>
      </c>
      <c r="F4" s="1">
        <v>17</v>
      </c>
      <c r="G4" s="1">
        <v>3</v>
      </c>
      <c r="H4" s="1">
        <v>0</v>
      </c>
      <c r="I4" s="1">
        <v>0</v>
      </c>
      <c r="J4" s="2">
        <f>((E4*5)+(F4*4)+(G5*3)+(H4*2))/D4</f>
        <v>4.833333333333333</v>
      </c>
      <c r="K4" s="3">
        <f>(E4+F4)/D4</f>
        <v>0.9</v>
      </c>
      <c r="L4" s="3">
        <f>(E4+F4+G5)/D4</f>
        <v>1.2</v>
      </c>
      <c r="M4" s="1"/>
      <c r="N4" s="22"/>
      <c r="O4" s="22"/>
      <c r="P4" s="22"/>
    </row>
    <row r="5" spans="1:16" x14ac:dyDescent="0.25">
      <c r="A5" s="28"/>
      <c r="B5" s="1" t="s">
        <v>23</v>
      </c>
      <c r="C5" s="1">
        <v>30</v>
      </c>
      <c r="D5" s="1">
        <v>30</v>
      </c>
      <c r="E5" s="1">
        <v>3</v>
      </c>
      <c r="F5" s="1">
        <v>17</v>
      </c>
      <c r="G5" s="1">
        <v>9</v>
      </c>
      <c r="H5" s="1">
        <v>0</v>
      </c>
      <c r="I5" s="1">
        <v>1</v>
      </c>
      <c r="J5" s="2">
        <f t="shared" ref="J5:J6" si="0">((E5*5)+(F5*4)+(G5*3)+(H5*2))/D5</f>
        <v>3.6666666666666665</v>
      </c>
      <c r="K5" s="3">
        <f t="shared" ref="K5:K6" si="1">(E5+F5)/D5</f>
        <v>0.66666666666666663</v>
      </c>
      <c r="L5" s="3">
        <f t="shared" ref="L5:L6" si="2">(E5+F5+G5)/D5</f>
        <v>0.96666666666666667</v>
      </c>
      <c r="M5" s="1"/>
      <c r="N5" s="22"/>
      <c r="O5" s="22"/>
      <c r="P5" s="22"/>
    </row>
    <row r="6" spans="1:16" x14ac:dyDescent="0.25">
      <c r="A6" s="28"/>
      <c r="B6" s="1" t="s">
        <v>25</v>
      </c>
      <c r="C6" s="1">
        <v>29</v>
      </c>
      <c r="D6" s="1">
        <v>29</v>
      </c>
      <c r="E6" s="1">
        <v>5</v>
      </c>
      <c r="F6" s="1">
        <v>11</v>
      </c>
      <c r="G6" s="1">
        <v>13</v>
      </c>
      <c r="H6" s="1">
        <v>0</v>
      </c>
      <c r="I6" s="1">
        <v>0</v>
      </c>
      <c r="J6" s="2">
        <f t="shared" si="0"/>
        <v>3.7241379310344827</v>
      </c>
      <c r="K6" s="3">
        <f t="shared" si="1"/>
        <v>0.55172413793103448</v>
      </c>
      <c r="L6" s="3">
        <f t="shared" si="2"/>
        <v>1</v>
      </c>
      <c r="M6" s="1"/>
      <c r="N6" s="22"/>
      <c r="O6" s="22"/>
      <c r="P6" s="22"/>
    </row>
    <row r="7" spans="1:16" x14ac:dyDescent="0.25">
      <c r="A7" s="28"/>
      <c r="B7" s="1" t="s">
        <v>26</v>
      </c>
      <c r="C7" s="1">
        <v>30</v>
      </c>
      <c r="D7" s="1">
        <v>30</v>
      </c>
      <c r="E7" s="1">
        <v>10</v>
      </c>
      <c r="F7" s="1">
        <v>14</v>
      </c>
      <c r="G7" s="1">
        <v>6</v>
      </c>
      <c r="H7" s="1">
        <v>0</v>
      </c>
      <c r="I7" s="1">
        <v>0</v>
      </c>
      <c r="J7" s="2">
        <v>4.13</v>
      </c>
      <c r="K7" s="3">
        <v>0.8</v>
      </c>
      <c r="L7" s="3">
        <v>1</v>
      </c>
      <c r="M7" s="1"/>
      <c r="N7" s="22"/>
      <c r="O7" s="22"/>
      <c r="P7" s="22"/>
    </row>
    <row r="8" spans="1:16" x14ac:dyDescent="0.25">
      <c r="A8" s="28"/>
      <c r="B8" s="1" t="s">
        <v>27</v>
      </c>
      <c r="C8" s="1">
        <v>28</v>
      </c>
      <c r="D8" s="1">
        <v>27</v>
      </c>
      <c r="E8" s="1">
        <v>11</v>
      </c>
      <c r="F8" s="1">
        <v>16</v>
      </c>
      <c r="G8" s="1">
        <v>0</v>
      </c>
      <c r="H8" s="1">
        <v>0</v>
      </c>
      <c r="I8" s="1">
        <v>1</v>
      </c>
      <c r="J8" s="2">
        <v>4.0999999999999996</v>
      </c>
      <c r="K8" s="3">
        <v>0.72399999999999998</v>
      </c>
      <c r="L8" s="3">
        <v>0.96599999999999997</v>
      </c>
      <c r="M8" s="1"/>
      <c r="N8" s="22"/>
      <c r="O8" s="22"/>
      <c r="P8" s="22"/>
    </row>
    <row r="9" spans="1:16" x14ac:dyDescent="0.25">
      <c r="A9" s="28"/>
      <c r="B9" s="1" t="s">
        <v>28</v>
      </c>
      <c r="C9" s="1">
        <v>30</v>
      </c>
      <c r="D9" s="1">
        <f>SUM(E9:H9)</f>
        <v>30</v>
      </c>
      <c r="E9" s="1">
        <v>8</v>
      </c>
      <c r="F9" s="1">
        <v>16</v>
      </c>
      <c r="G9" s="1">
        <v>6</v>
      </c>
      <c r="H9" s="1">
        <v>0</v>
      </c>
      <c r="I9" s="1">
        <v>0</v>
      </c>
      <c r="J9" s="2">
        <f>(E9*$E$2+F9*$F$2+G9*$G$2+H9*$H$2)/C9</f>
        <v>4.0666666666666664</v>
      </c>
      <c r="K9" s="3">
        <f>(E9+F9)/C9</f>
        <v>0.8</v>
      </c>
      <c r="L9" s="3">
        <f>(E9+F9+G9)/C9</f>
        <v>1</v>
      </c>
      <c r="M9" s="1"/>
      <c r="N9" s="22"/>
      <c r="O9" s="22"/>
      <c r="P9" s="22"/>
    </row>
    <row r="10" spans="1:16" x14ac:dyDescent="0.25">
      <c r="A10" s="28"/>
      <c r="B10" s="1" t="s">
        <v>29</v>
      </c>
      <c r="C10" s="1">
        <v>30</v>
      </c>
      <c r="D10" s="1">
        <f>SUM(E10:H10)</f>
        <v>30</v>
      </c>
      <c r="E10" s="1">
        <v>4</v>
      </c>
      <c r="F10" s="1">
        <v>13</v>
      </c>
      <c r="G10" s="1">
        <v>11</v>
      </c>
      <c r="H10" s="1">
        <v>2</v>
      </c>
      <c r="I10" s="1">
        <v>0</v>
      </c>
      <c r="J10" s="2">
        <f>(E10*$E$2+F10*$F$2+G10*$G$2+H10*$H$2)/C10</f>
        <v>3.6333333333333333</v>
      </c>
      <c r="K10" s="3">
        <f>(E10+F10)/C10</f>
        <v>0.56666666666666665</v>
      </c>
      <c r="L10" s="3">
        <f>(E10+F10+G10)/C10</f>
        <v>0.93333333333333335</v>
      </c>
      <c r="M10" s="1"/>
      <c r="N10" s="22"/>
      <c r="O10" s="22"/>
      <c r="P10" s="22"/>
    </row>
    <row r="11" spans="1:16" x14ac:dyDescent="0.25">
      <c r="A11" s="28"/>
      <c r="B11" s="1" t="s">
        <v>30</v>
      </c>
      <c r="C11" s="1">
        <v>29</v>
      </c>
      <c r="D11" s="1">
        <f>SUM(E11:H11)</f>
        <v>29</v>
      </c>
      <c r="E11" s="1">
        <v>17</v>
      </c>
      <c r="F11" s="1">
        <v>8</v>
      </c>
      <c r="G11" s="1">
        <v>4</v>
      </c>
      <c r="H11" s="1">
        <v>0</v>
      </c>
      <c r="I11" s="1">
        <v>0</v>
      </c>
      <c r="J11" s="2">
        <f t="shared" ref="J11:J18" si="3">(E11*$E$2+F11*$F$2+G11*$G$2+H11*$H$2)/C11</f>
        <v>4.4482758620689653</v>
      </c>
      <c r="K11" s="3">
        <f>(E11+F11)/C11</f>
        <v>0.86206896551724133</v>
      </c>
      <c r="L11" s="3">
        <f>(E11+F11+G11)/C11</f>
        <v>1</v>
      </c>
      <c r="M11" s="1"/>
      <c r="N11" s="22"/>
      <c r="O11" s="22"/>
      <c r="P11" s="22"/>
    </row>
    <row r="12" spans="1:16" x14ac:dyDescent="0.25">
      <c r="A12" s="28"/>
      <c r="B12" s="1" t="s">
        <v>31</v>
      </c>
      <c r="C12" s="1">
        <v>27</v>
      </c>
      <c r="D12" s="1">
        <v>24</v>
      </c>
      <c r="E12" s="1">
        <v>13</v>
      </c>
      <c r="F12" s="1">
        <v>10</v>
      </c>
      <c r="G12" s="1">
        <v>1</v>
      </c>
      <c r="H12" s="1">
        <v>0</v>
      </c>
      <c r="I12" s="1">
        <v>3</v>
      </c>
      <c r="J12" s="2">
        <f t="shared" si="3"/>
        <v>4</v>
      </c>
      <c r="K12" s="3">
        <f t="shared" ref="K12:K18" si="4">(E12+F12)/C12</f>
        <v>0.85185185185185186</v>
      </c>
      <c r="L12" s="3">
        <f t="shared" ref="L12:L17" si="5">(E12+F12+G12)/C12</f>
        <v>0.88888888888888884</v>
      </c>
      <c r="M12" s="1"/>
      <c r="N12" s="22"/>
      <c r="O12" s="22"/>
      <c r="P12" s="22"/>
    </row>
    <row r="13" spans="1:16" x14ac:dyDescent="0.25">
      <c r="A13" s="28"/>
      <c r="B13" s="1" t="s">
        <v>35</v>
      </c>
      <c r="C13" s="1">
        <v>28</v>
      </c>
      <c r="D13" s="1">
        <f t="shared" ref="D13:D18" si="6">SUM(E13:H13)</f>
        <v>28</v>
      </c>
      <c r="E13" s="1">
        <v>0</v>
      </c>
      <c r="F13" s="1">
        <v>7</v>
      </c>
      <c r="G13" s="1">
        <v>20</v>
      </c>
      <c r="H13" s="1">
        <v>1</v>
      </c>
      <c r="I13" s="1">
        <v>0</v>
      </c>
      <c r="J13" s="2">
        <f t="shared" si="3"/>
        <v>3.2142857142857144</v>
      </c>
      <c r="K13" s="3">
        <f t="shared" si="4"/>
        <v>0.25</v>
      </c>
      <c r="L13" s="3">
        <f t="shared" si="5"/>
        <v>0.9642857142857143</v>
      </c>
      <c r="M13" s="1"/>
    </row>
    <row r="14" spans="1:16" x14ac:dyDescent="0.25">
      <c r="A14" s="28"/>
      <c r="B14" s="1" t="s">
        <v>32</v>
      </c>
      <c r="C14" s="1">
        <v>31</v>
      </c>
      <c r="D14" s="1">
        <f t="shared" si="6"/>
        <v>30</v>
      </c>
      <c r="E14" s="1">
        <v>4</v>
      </c>
      <c r="F14" s="1">
        <v>14</v>
      </c>
      <c r="G14" s="1">
        <v>11</v>
      </c>
      <c r="H14" s="1">
        <v>1</v>
      </c>
      <c r="I14" s="1">
        <v>1</v>
      </c>
      <c r="J14" s="2">
        <f t="shared" si="3"/>
        <v>3.5806451612903225</v>
      </c>
      <c r="K14" s="3">
        <f>(E14+F14)/C14</f>
        <v>0.58064516129032262</v>
      </c>
      <c r="L14" s="3">
        <f t="shared" si="5"/>
        <v>0.93548387096774188</v>
      </c>
      <c r="M14" s="1"/>
    </row>
    <row r="15" spans="1:16" x14ac:dyDescent="0.25">
      <c r="A15" s="28"/>
      <c r="B15" s="1" t="s">
        <v>33</v>
      </c>
      <c r="C15" s="1">
        <v>31</v>
      </c>
      <c r="D15" s="1">
        <f t="shared" si="6"/>
        <v>30</v>
      </c>
      <c r="E15" s="1">
        <v>4</v>
      </c>
      <c r="F15" s="1">
        <v>14</v>
      </c>
      <c r="G15" s="1">
        <v>11</v>
      </c>
      <c r="H15" s="1">
        <v>1</v>
      </c>
      <c r="I15" s="1">
        <v>1</v>
      </c>
      <c r="J15" s="2">
        <f t="shared" si="3"/>
        <v>3.5806451612903225</v>
      </c>
      <c r="K15" s="3">
        <f>(E15+F15)/C15</f>
        <v>0.58064516129032262</v>
      </c>
      <c r="L15" s="3">
        <f t="shared" si="5"/>
        <v>0.93548387096774188</v>
      </c>
      <c r="M15" s="1"/>
    </row>
    <row r="16" spans="1:16" x14ac:dyDescent="0.25">
      <c r="A16" s="28"/>
      <c r="B16" s="1" t="s">
        <v>34</v>
      </c>
      <c r="C16" s="1">
        <v>29</v>
      </c>
      <c r="D16" s="1">
        <f t="shared" si="6"/>
        <v>29</v>
      </c>
      <c r="E16" s="1">
        <v>0</v>
      </c>
      <c r="F16" s="1">
        <v>7</v>
      </c>
      <c r="G16" s="1">
        <v>20</v>
      </c>
      <c r="H16" s="1">
        <v>2</v>
      </c>
      <c r="I16" s="1">
        <v>0</v>
      </c>
      <c r="J16" s="2">
        <f t="shared" si="3"/>
        <v>3.1724137931034484</v>
      </c>
      <c r="K16" s="3">
        <f t="shared" si="4"/>
        <v>0.2413793103448276</v>
      </c>
      <c r="L16" s="3">
        <f t="shared" si="5"/>
        <v>0.93103448275862066</v>
      </c>
      <c r="M16" s="1"/>
    </row>
    <row r="17" spans="1:16" x14ac:dyDescent="0.25">
      <c r="A17" s="28"/>
      <c r="B17" s="1" t="s">
        <v>36</v>
      </c>
      <c r="C17" s="1">
        <v>29</v>
      </c>
      <c r="D17" s="1">
        <v>29</v>
      </c>
      <c r="E17" s="1">
        <v>10</v>
      </c>
      <c r="F17" s="1">
        <v>19</v>
      </c>
      <c r="G17" s="1">
        <v>0</v>
      </c>
      <c r="H17" s="1">
        <v>0</v>
      </c>
      <c r="I17" s="1">
        <v>0</v>
      </c>
      <c r="J17" s="2">
        <f t="shared" si="3"/>
        <v>4.3448275862068968</v>
      </c>
      <c r="K17" s="3">
        <f t="shared" si="4"/>
        <v>1</v>
      </c>
      <c r="L17" s="3">
        <f t="shared" si="5"/>
        <v>1</v>
      </c>
      <c r="M17" s="1"/>
    </row>
    <row r="18" spans="1:16" x14ac:dyDescent="0.25">
      <c r="A18" s="29"/>
      <c r="B18" s="1" t="s">
        <v>37</v>
      </c>
      <c r="C18" s="1">
        <v>29</v>
      </c>
      <c r="D18" s="1">
        <f t="shared" si="6"/>
        <v>29</v>
      </c>
      <c r="E18" s="1">
        <v>1</v>
      </c>
      <c r="F18" s="1">
        <v>8</v>
      </c>
      <c r="G18" s="1">
        <v>17</v>
      </c>
      <c r="H18" s="1">
        <v>3</v>
      </c>
      <c r="I18" s="1">
        <v>0</v>
      </c>
      <c r="J18" s="2">
        <f t="shared" si="3"/>
        <v>3.2413793103448274</v>
      </c>
      <c r="K18" s="3">
        <f t="shared" si="4"/>
        <v>0.31034482758620691</v>
      </c>
      <c r="L18" s="3">
        <f>(E18+F18+G18)/C18</f>
        <v>0.89655172413793105</v>
      </c>
      <c r="M18" s="1"/>
    </row>
    <row r="19" spans="1:16" x14ac:dyDescent="0.25">
      <c r="B19" s="23" t="s">
        <v>8</v>
      </c>
      <c r="C19" s="23">
        <f>SUM(C3:C18)</f>
        <v>470</v>
      </c>
      <c r="D19" s="23">
        <f t="shared" ref="D19:I19" si="7">SUM(D3:D18)</f>
        <v>464</v>
      </c>
      <c r="E19" s="23">
        <f t="shared" si="7"/>
        <v>110</v>
      </c>
      <c r="F19" s="23">
        <f t="shared" si="7"/>
        <v>208</v>
      </c>
      <c r="G19" s="23">
        <f>SUM(G4:G18)</f>
        <v>132</v>
      </c>
      <c r="H19" s="23">
        <f t="shared" si="7"/>
        <v>10</v>
      </c>
      <c r="I19" s="23">
        <f t="shared" si="7"/>
        <v>7</v>
      </c>
      <c r="J19" s="24">
        <f>(E19*$E$2+F19*$F$2+G19*$G$2+H19*$H$2)/C19</f>
        <v>3.8255319148936171</v>
      </c>
      <c r="K19" s="25">
        <f>(E19+F19)/C19</f>
        <v>0.67659574468085104</v>
      </c>
      <c r="L19" s="25">
        <f>(E19+F19+G19)/C19</f>
        <v>0.95744680851063835</v>
      </c>
      <c r="M19" s="23"/>
    </row>
    <row r="21" spans="1:16" x14ac:dyDescent="0.25">
      <c r="B21" s="1" t="s">
        <v>1</v>
      </c>
      <c r="C21" s="1" t="s">
        <v>18</v>
      </c>
      <c r="D21" s="1" t="s">
        <v>19</v>
      </c>
      <c r="E21" s="1" t="s">
        <v>20</v>
      </c>
      <c r="F21" s="1" t="s">
        <v>21</v>
      </c>
      <c r="N21" s="1" t="s">
        <v>1</v>
      </c>
      <c r="O21" s="1" t="s">
        <v>6</v>
      </c>
      <c r="P21" s="1" t="s">
        <v>7</v>
      </c>
    </row>
    <row r="22" spans="1:16" x14ac:dyDescent="0.25">
      <c r="B22" s="1" t="s">
        <v>14</v>
      </c>
      <c r="C22" s="3">
        <f>E3/D3</f>
        <v>0.33333333333333331</v>
      </c>
      <c r="D22" s="3">
        <f>F3/D3</f>
        <v>0.56666666666666665</v>
      </c>
      <c r="E22" s="3">
        <f>G4/D3</f>
        <v>0.1</v>
      </c>
      <c r="F22" s="3">
        <f>H3/D3</f>
        <v>0</v>
      </c>
      <c r="N22" s="1" t="s">
        <v>14</v>
      </c>
      <c r="O22" s="3">
        <f>K3</f>
        <v>0.9</v>
      </c>
      <c r="P22" s="3">
        <f>L3</f>
        <v>1</v>
      </c>
    </row>
    <row r="23" spans="1:16" x14ac:dyDescent="0.25">
      <c r="B23" s="1" t="s">
        <v>15</v>
      </c>
      <c r="C23" s="3">
        <f>E5/D5</f>
        <v>0.1</v>
      </c>
      <c r="D23" s="3">
        <f>F5/D5</f>
        <v>0.56666666666666665</v>
      </c>
      <c r="E23" s="3">
        <f>G5/D5</f>
        <v>0.3</v>
      </c>
      <c r="F23" s="3">
        <f>H5/D5</f>
        <v>0</v>
      </c>
      <c r="N23" s="1" t="s">
        <v>15</v>
      </c>
      <c r="O23" s="3">
        <f t="shared" ref="O23:P24" si="8">K5</f>
        <v>0.66666666666666663</v>
      </c>
      <c r="P23" s="3">
        <f t="shared" si="8"/>
        <v>0.96666666666666667</v>
      </c>
    </row>
    <row r="24" spans="1:16" x14ac:dyDescent="0.25">
      <c r="B24" s="1" t="s">
        <v>16</v>
      </c>
      <c r="C24" s="3">
        <f>E6/D6</f>
        <v>0.17241379310344829</v>
      </c>
      <c r="D24" s="3">
        <f>F6/D6</f>
        <v>0.37931034482758619</v>
      </c>
      <c r="E24" s="3">
        <f>G6/D6</f>
        <v>0.44827586206896552</v>
      </c>
      <c r="F24" s="3">
        <f>H6/D6</f>
        <v>0</v>
      </c>
      <c r="N24" s="1" t="s">
        <v>16</v>
      </c>
      <c r="O24" s="3">
        <f t="shared" si="8"/>
        <v>0.55172413793103448</v>
      </c>
      <c r="P24" s="3">
        <f t="shared" si="8"/>
        <v>1</v>
      </c>
    </row>
    <row r="25" spans="1:16" x14ac:dyDescent="0.25">
      <c r="B25" s="1" t="s">
        <v>17</v>
      </c>
      <c r="C25" s="3">
        <f t="shared" ref="C25" si="9">E12/D12</f>
        <v>0.54166666666666663</v>
      </c>
      <c r="D25" s="3">
        <f t="shared" ref="D25" si="10">F12/D12</f>
        <v>0.41666666666666669</v>
      </c>
      <c r="E25" s="3">
        <f t="shared" ref="E25" si="11">G12/D12</f>
        <v>4.1666666666666664E-2</v>
      </c>
      <c r="F25" s="3">
        <f t="shared" ref="F25" si="12">H12/D12</f>
        <v>0</v>
      </c>
      <c r="N25" s="1" t="s">
        <v>17</v>
      </c>
      <c r="O25" s="3">
        <f t="shared" ref="O25:P25" si="13">K12</f>
        <v>0.85185185185185186</v>
      </c>
      <c r="P25" s="3">
        <f t="shared" si="13"/>
        <v>0.88888888888888884</v>
      </c>
    </row>
  </sheetData>
  <mergeCells count="1">
    <mergeCell ref="A3:A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F19" sqref="F19"/>
    </sheetView>
  </sheetViews>
  <sheetFormatPr defaultRowHeight="15" x14ac:dyDescent="0.25"/>
  <cols>
    <col min="1" max="1" width="22.7109375" customWidth="1"/>
    <col min="2" max="2" width="12.28515625" customWidth="1"/>
    <col min="4" max="4" width="10.140625" customWidth="1"/>
    <col min="13" max="13" width="37.5703125" customWidth="1"/>
  </cols>
  <sheetData>
    <row r="1" spans="1:13" x14ac:dyDescent="0.25">
      <c r="B1" s="8" t="s">
        <v>60</v>
      </c>
      <c r="C1" s="8"/>
    </row>
    <row r="3" spans="1:13" x14ac:dyDescent="0.25">
      <c r="A3" s="4" t="s">
        <v>0</v>
      </c>
      <c r="B3" s="4" t="s">
        <v>1</v>
      </c>
      <c r="C3" s="4" t="s">
        <v>2</v>
      </c>
      <c r="D3" s="4" t="s">
        <v>3</v>
      </c>
      <c r="E3" s="4">
        <v>5</v>
      </c>
      <c r="F3" s="4">
        <v>4</v>
      </c>
      <c r="G3" s="4">
        <v>3</v>
      </c>
      <c r="H3" s="4">
        <v>2</v>
      </c>
      <c r="I3" s="4" t="s">
        <v>4</v>
      </c>
      <c r="J3" s="4" t="s">
        <v>5</v>
      </c>
      <c r="K3" s="4" t="s">
        <v>6</v>
      </c>
      <c r="L3" s="4" t="s">
        <v>7</v>
      </c>
      <c r="M3" s="4" t="s">
        <v>9</v>
      </c>
    </row>
    <row r="4" spans="1:13" ht="17.45" customHeight="1" x14ac:dyDescent="0.25">
      <c r="A4" s="27" t="s">
        <v>38</v>
      </c>
      <c r="B4" s="1" t="s">
        <v>41</v>
      </c>
      <c r="C4" s="1">
        <v>29</v>
      </c>
      <c r="D4" s="1">
        <f>SUM(E4:H4)</f>
        <v>29</v>
      </c>
      <c r="E4" s="1">
        <v>16</v>
      </c>
      <c r="F4" s="1">
        <v>7</v>
      </c>
      <c r="G4" s="1">
        <v>5</v>
      </c>
      <c r="H4" s="1">
        <v>1</v>
      </c>
      <c r="I4" s="1">
        <v>0</v>
      </c>
      <c r="J4" s="2">
        <f>((E4*$E$3)+(F4*$F$3)+(G4*$G$3)+(H4*$H$3))/D4</f>
        <v>4.3103448275862073</v>
      </c>
      <c r="K4" s="3">
        <f>((E4+F4)/C4)</f>
        <v>0.7931034482758621</v>
      </c>
      <c r="L4" s="3">
        <f>(E4+F4+G4)/C4</f>
        <v>0.96551724137931039</v>
      </c>
      <c r="M4" s="9" t="s">
        <v>57</v>
      </c>
    </row>
    <row r="5" spans="1:13" ht="17.45" customHeight="1" x14ac:dyDescent="0.25">
      <c r="A5" s="28"/>
      <c r="B5" s="1" t="s">
        <v>42</v>
      </c>
      <c r="C5" s="1">
        <v>28</v>
      </c>
      <c r="D5" s="1">
        <f t="shared" ref="D5:D8" si="0">SUM(E5:H5)</f>
        <v>28</v>
      </c>
      <c r="E5" s="1">
        <v>11</v>
      </c>
      <c r="F5" s="1">
        <v>17</v>
      </c>
      <c r="G5" s="1">
        <v>0</v>
      </c>
      <c r="H5" s="1">
        <v>0</v>
      </c>
      <c r="I5" s="1">
        <v>0</v>
      </c>
      <c r="J5" s="2">
        <f>((E5*$E$3)+(F5*$F$3)+(G5*$G$3)+(H5*$H$3))/D5</f>
        <v>4.3928571428571432</v>
      </c>
      <c r="K5" s="3">
        <f t="shared" ref="K5:K8" si="1">((E5+F5)/C5)</f>
        <v>1</v>
      </c>
      <c r="L5" s="3">
        <f t="shared" ref="L5:L8" si="2">(E5+F5+G5)/C5</f>
        <v>1</v>
      </c>
      <c r="M5" s="9"/>
    </row>
    <row r="6" spans="1:13" ht="17.45" customHeight="1" x14ac:dyDescent="0.25">
      <c r="A6" s="28"/>
      <c r="B6" s="1" t="s">
        <v>43</v>
      </c>
      <c r="C6" s="1">
        <v>27</v>
      </c>
      <c r="D6" s="1">
        <f t="shared" si="0"/>
        <v>27</v>
      </c>
      <c r="E6" s="1">
        <v>15</v>
      </c>
      <c r="F6" s="1">
        <v>9</v>
      </c>
      <c r="G6" s="1">
        <v>3</v>
      </c>
      <c r="H6" s="1">
        <v>0</v>
      </c>
      <c r="I6" s="1">
        <v>0</v>
      </c>
      <c r="J6" s="2">
        <f t="shared" ref="J5:J11" si="3">((E6*$E$3)+(F6*$F$3)+(G6*$G$3)+(H6*$H$3))/D6</f>
        <v>4.4444444444444446</v>
      </c>
      <c r="K6" s="3">
        <f t="shared" si="1"/>
        <v>0.88888888888888884</v>
      </c>
      <c r="L6" s="3">
        <f t="shared" si="2"/>
        <v>1</v>
      </c>
      <c r="M6" s="9"/>
    </row>
    <row r="7" spans="1:13" ht="17.45" customHeight="1" x14ac:dyDescent="0.25">
      <c r="A7" s="28"/>
      <c r="B7" s="1" t="s">
        <v>44</v>
      </c>
      <c r="C7" s="1">
        <v>28</v>
      </c>
      <c r="D7" s="1">
        <f t="shared" si="0"/>
        <v>28</v>
      </c>
      <c r="E7" s="1">
        <v>15</v>
      </c>
      <c r="F7" s="1">
        <v>12</v>
      </c>
      <c r="G7" s="1">
        <v>1</v>
      </c>
      <c r="H7" s="1">
        <v>0</v>
      </c>
      <c r="I7" s="1">
        <v>0</v>
      </c>
      <c r="J7" s="2">
        <f t="shared" si="3"/>
        <v>4.5</v>
      </c>
      <c r="K7" s="3">
        <f t="shared" si="1"/>
        <v>0.9642857142857143</v>
      </c>
      <c r="L7" s="3">
        <f t="shared" si="2"/>
        <v>1</v>
      </c>
      <c r="M7" s="9"/>
    </row>
    <row r="8" spans="1:13" ht="17.45" customHeight="1" x14ac:dyDescent="0.25">
      <c r="A8" s="28"/>
      <c r="B8" s="1" t="s">
        <v>45</v>
      </c>
      <c r="C8" s="1">
        <v>29</v>
      </c>
      <c r="D8" s="1">
        <f t="shared" si="0"/>
        <v>29</v>
      </c>
      <c r="E8" s="1">
        <v>19</v>
      </c>
      <c r="F8" s="1">
        <v>9</v>
      </c>
      <c r="G8" s="1">
        <v>1</v>
      </c>
      <c r="H8" s="1">
        <v>0</v>
      </c>
      <c r="I8" s="1">
        <v>0</v>
      </c>
      <c r="J8" s="2">
        <f t="shared" si="3"/>
        <v>4.6206896551724137</v>
      </c>
      <c r="K8" s="3">
        <f t="shared" si="1"/>
        <v>0.96551724137931039</v>
      </c>
      <c r="L8" s="3">
        <f t="shared" si="2"/>
        <v>1</v>
      </c>
      <c r="M8" s="9"/>
    </row>
    <row r="9" spans="1:13" x14ac:dyDescent="0.25">
      <c r="A9" s="28"/>
      <c r="B9" s="1" t="s">
        <v>46</v>
      </c>
      <c r="C9" s="1">
        <v>28</v>
      </c>
      <c r="D9" s="1">
        <f t="shared" ref="D9:D11" si="4">SUM(E9:H9)</f>
        <v>28</v>
      </c>
      <c r="E9" s="1">
        <v>20</v>
      </c>
      <c r="F9" s="1">
        <v>7</v>
      </c>
      <c r="G9" s="1">
        <v>1</v>
      </c>
      <c r="H9" s="1">
        <v>0</v>
      </c>
      <c r="I9" s="1">
        <v>0</v>
      </c>
      <c r="J9" s="2">
        <f t="shared" si="3"/>
        <v>4.6785714285714288</v>
      </c>
      <c r="K9" s="3">
        <f>(E9+F9)/C9</f>
        <v>0.9642857142857143</v>
      </c>
      <c r="L9" s="3">
        <f>(E9+F9+G9)/C9</f>
        <v>1</v>
      </c>
      <c r="M9" s="1"/>
    </row>
    <row r="10" spans="1:13" x14ac:dyDescent="0.25">
      <c r="A10" s="28"/>
      <c r="B10" s="1" t="s">
        <v>47</v>
      </c>
      <c r="C10" s="1">
        <v>29</v>
      </c>
      <c r="D10" s="1">
        <f t="shared" si="4"/>
        <v>28</v>
      </c>
      <c r="E10" s="1">
        <v>14</v>
      </c>
      <c r="F10" s="1">
        <v>10</v>
      </c>
      <c r="G10" s="1">
        <v>3</v>
      </c>
      <c r="H10" s="1">
        <v>1</v>
      </c>
      <c r="I10" s="1">
        <v>1</v>
      </c>
      <c r="J10" s="2">
        <f t="shared" si="3"/>
        <v>4.3214285714285712</v>
      </c>
      <c r="K10" s="3">
        <f>(E10+F10)/C10</f>
        <v>0.82758620689655171</v>
      </c>
      <c r="L10" s="3">
        <f>(E10+F10+G10)/C10</f>
        <v>0.93103448275862066</v>
      </c>
      <c r="M10" s="1" t="s">
        <v>58</v>
      </c>
    </row>
    <row r="11" spans="1:13" x14ac:dyDescent="0.25">
      <c r="A11" s="28"/>
      <c r="B11" s="1" t="s">
        <v>48</v>
      </c>
      <c r="C11" s="1">
        <v>28</v>
      </c>
      <c r="D11" s="1">
        <f t="shared" si="4"/>
        <v>28</v>
      </c>
      <c r="E11" s="1">
        <v>12</v>
      </c>
      <c r="F11" s="1">
        <v>10</v>
      </c>
      <c r="G11" s="1">
        <v>6</v>
      </c>
      <c r="H11" s="1">
        <v>0</v>
      </c>
      <c r="I11" s="1">
        <v>0</v>
      </c>
      <c r="J11" s="2">
        <f t="shared" si="3"/>
        <v>4.2142857142857144</v>
      </c>
      <c r="K11" s="3">
        <f>(E11+F11)/C11</f>
        <v>0.7857142857142857</v>
      </c>
      <c r="L11" s="3">
        <f>(E11+F11+G11)/C11</f>
        <v>1</v>
      </c>
      <c r="M11" s="1"/>
    </row>
    <row r="12" spans="1:13" x14ac:dyDescent="0.25">
      <c r="A12" s="29"/>
      <c r="B12" s="5" t="s">
        <v>8</v>
      </c>
      <c r="C12" s="5">
        <f>SUM(C4:C11)</f>
        <v>226</v>
      </c>
      <c r="D12" s="5">
        <f>SUM(D4:D11)</f>
        <v>225</v>
      </c>
      <c r="E12" s="5">
        <f>SUM(E4:E11)</f>
        <v>122</v>
      </c>
      <c r="F12" s="5">
        <f t="shared" ref="F12:H12" si="5">SUM(F4:F11)</f>
        <v>81</v>
      </c>
      <c r="G12" s="5">
        <f>SUM(G4:G11)</f>
        <v>20</v>
      </c>
      <c r="H12" s="5">
        <f t="shared" si="5"/>
        <v>2</v>
      </c>
      <c r="I12" s="5">
        <f>SUM(I4:I11)</f>
        <v>1</v>
      </c>
      <c r="J12" s="6">
        <f>SUM(J4:J11)/8</f>
        <v>4.4353277230432404</v>
      </c>
      <c r="K12" s="7">
        <f>SUM(K4:K11)/8</f>
        <v>0.89867268746579088</v>
      </c>
      <c r="L12" s="7">
        <f>SUM(L4:L11)/8</f>
        <v>0.98706896551724144</v>
      </c>
      <c r="M12" s="1"/>
    </row>
  </sheetData>
  <mergeCells count="1">
    <mergeCell ref="A4:A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B20" sqref="B20"/>
    </sheetView>
  </sheetViews>
  <sheetFormatPr defaultRowHeight="15" x14ac:dyDescent="0.25"/>
  <cols>
    <col min="1" max="1" width="16.7109375" customWidth="1"/>
    <col min="2" max="2" width="13.5703125" customWidth="1"/>
    <col min="13" max="13" width="27.7109375" customWidth="1"/>
  </cols>
  <sheetData>
    <row r="1" spans="1:14" x14ac:dyDescent="0.25">
      <c r="B1" t="s">
        <v>59</v>
      </c>
    </row>
    <row r="3" spans="1:14" x14ac:dyDescent="0.25">
      <c r="A3" s="12" t="s">
        <v>0</v>
      </c>
      <c r="B3" s="12" t="s">
        <v>1</v>
      </c>
      <c r="C3" s="12" t="s">
        <v>2</v>
      </c>
      <c r="D3" s="12" t="s">
        <v>3</v>
      </c>
      <c r="E3" s="12">
        <v>5</v>
      </c>
      <c r="F3" s="12">
        <v>4</v>
      </c>
      <c r="G3" s="12">
        <v>3</v>
      </c>
      <c r="H3" s="12">
        <v>2</v>
      </c>
      <c r="I3" s="12" t="s">
        <v>4</v>
      </c>
      <c r="J3" s="12" t="s">
        <v>5</v>
      </c>
      <c r="K3" s="12" t="s">
        <v>6</v>
      </c>
      <c r="L3" s="12" t="s">
        <v>7</v>
      </c>
      <c r="M3" s="12" t="s">
        <v>9</v>
      </c>
      <c r="N3" s="12"/>
    </row>
    <row r="4" spans="1:14" ht="18" customHeight="1" x14ac:dyDescent="0.25">
      <c r="A4" s="30" t="s">
        <v>49</v>
      </c>
      <c r="B4" t="s">
        <v>41</v>
      </c>
      <c r="C4">
        <v>30</v>
      </c>
      <c r="D4">
        <v>30</v>
      </c>
      <c r="E4">
        <v>13</v>
      </c>
      <c r="F4">
        <v>8</v>
      </c>
      <c r="G4">
        <v>9</v>
      </c>
      <c r="H4">
        <v>0</v>
      </c>
      <c r="I4">
        <v>0</v>
      </c>
      <c r="J4" s="10">
        <f>((E4*$E$3)+(F4*$F$3)+(G4*$G$3)+(H4*$H$3))/D4</f>
        <v>4.1333333333333337</v>
      </c>
      <c r="K4" s="11">
        <f>((E4+F4)/C4)</f>
        <v>0.7</v>
      </c>
      <c r="L4" s="11">
        <f t="shared" ref="L4:L11" si="0">(E4+F4+G4)/C4</f>
        <v>1</v>
      </c>
    </row>
    <row r="5" spans="1:14" x14ac:dyDescent="0.25">
      <c r="A5" s="30"/>
      <c r="B5" t="s">
        <v>42</v>
      </c>
      <c r="C5">
        <v>30</v>
      </c>
      <c r="D5">
        <v>30</v>
      </c>
      <c r="E5">
        <v>18</v>
      </c>
      <c r="F5">
        <v>4</v>
      </c>
      <c r="G5">
        <v>8</v>
      </c>
      <c r="H5">
        <v>0</v>
      </c>
      <c r="I5">
        <v>0</v>
      </c>
      <c r="J5" s="10">
        <f t="shared" ref="J5:J11" si="1">((E5*$E$3)+(F5*$F$3)+(G5*$G$3)+(H5*$H$3))/D5</f>
        <v>4.333333333333333</v>
      </c>
      <c r="K5" s="11">
        <f t="shared" ref="K5:K11" si="2">(E5+F5)/C5</f>
        <v>0.73333333333333328</v>
      </c>
      <c r="L5" s="11">
        <f t="shared" si="0"/>
        <v>1</v>
      </c>
    </row>
    <row r="6" spans="1:14" x14ac:dyDescent="0.25">
      <c r="A6" s="30"/>
      <c r="B6" t="s">
        <v>43</v>
      </c>
      <c r="C6">
        <v>27</v>
      </c>
      <c r="D6">
        <v>27</v>
      </c>
      <c r="E6">
        <v>13</v>
      </c>
      <c r="F6">
        <v>4</v>
      </c>
      <c r="G6">
        <v>10</v>
      </c>
      <c r="H6">
        <v>0</v>
      </c>
      <c r="I6">
        <v>0</v>
      </c>
      <c r="J6" s="10">
        <f t="shared" si="1"/>
        <v>4.1111111111111107</v>
      </c>
      <c r="K6" s="11">
        <f t="shared" si="2"/>
        <v>0.62962962962962965</v>
      </c>
      <c r="L6" s="11">
        <f t="shared" si="0"/>
        <v>1</v>
      </c>
    </row>
    <row r="7" spans="1:14" x14ac:dyDescent="0.25">
      <c r="A7" s="30"/>
      <c r="B7" t="s">
        <v>44</v>
      </c>
      <c r="C7">
        <v>29</v>
      </c>
      <c r="D7">
        <v>28</v>
      </c>
      <c r="E7">
        <v>11</v>
      </c>
      <c r="F7">
        <v>8</v>
      </c>
      <c r="G7">
        <v>9</v>
      </c>
      <c r="H7">
        <v>0</v>
      </c>
      <c r="I7">
        <v>0</v>
      </c>
      <c r="J7" s="10">
        <f t="shared" si="1"/>
        <v>4.0714285714285712</v>
      </c>
      <c r="K7" s="11">
        <f t="shared" si="2"/>
        <v>0.65517241379310343</v>
      </c>
      <c r="L7" s="11">
        <f t="shared" si="0"/>
        <v>0.96551724137931039</v>
      </c>
    </row>
    <row r="8" spans="1:14" x14ac:dyDescent="0.25">
      <c r="A8" s="30"/>
      <c r="B8" t="s">
        <v>45</v>
      </c>
      <c r="C8">
        <v>27</v>
      </c>
      <c r="D8">
        <v>27</v>
      </c>
      <c r="E8">
        <v>17</v>
      </c>
      <c r="F8">
        <v>8</v>
      </c>
      <c r="G8">
        <v>2</v>
      </c>
      <c r="H8">
        <v>0</v>
      </c>
      <c r="I8">
        <v>0</v>
      </c>
      <c r="J8" s="10">
        <f t="shared" si="1"/>
        <v>4.5555555555555554</v>
      </c>
      <c r="K8" s="11">
        <f t="shared" si="2"/>
        <v>0.92592592592592593</v>
      </c>
      <c r="L8" s="11">
        <f t="shared" si="0"/>
        <v>1</v>
      </c>
    </row>
    <row r="9" spans="1:14" x14ac:dyDescent="0.25">
      <c r="A9" s="30"/>
      <c r="B9" t="s">
        <v>46</v>
      </c>
      <c r="C9">
        <v>29</v>
      </c>
      <c r="D9">
        <f t="shared" ref="D9:D11" si="3">SUM(E9:H9)</f>
        <v>24</v>
      </c>
      <c r="E9">
        <v>10</v>
      </c>
      <c r="F9">
        <v>11</v>
      </c>
      <c r="G9">
        <v>3</v>
      </c>
      <c r="H9">
        <v>0</v>
      </c>
      <c r="I9">
        <v>5</v>
      </c>
      <c r="J9" s="10">
        <f t="shared" si="1"/>
        <v>4.291666666666667</v>
      </c>
      <c r="K9" s="11">
        <f t="shared" si="2"/>
        <v>0.72413793103448276</v>
      </c>
      <c r="L9" s="11">
        <f t="shared" si="0"/>
        <v>0.82758620689655171</v>
      </c>
    </row>
    <row r="10" spans="1:14" x14ac:dyDescent="0.25">
      <c r="A10" s="30"/>
      <c r="B10" t="s">
        <v>47</v>
      </c>
      <c r="C10">
        <v>29</v>
      </c>
      <c r="D10">
        <f t="shared" si="3"/>
        <v>24</v>
      </c>
      <c r="E10">
        <v>10</v>
      </c>
      <c r="F10">
        <v>11</v>
      </c>
      <c r="G10">
        <v>3</v>
      </c>
      <c r="H10">
        <v>0</v>
      </c>
      <c r="I10">
        <v>5</v>
      </c>
      <c r="J10" s="10">
        <f t="shared" si="1"/>
        <v>4.291666666666667</v>
      </c>
      <c r="K10" s="11">
        <f t="shared" si="2"/>
        <v>0.72413793103448276</v>
      </c>
      <c r="L10" s="11">
        <f>(E10+F10+G10)/C10</f>
        <v>0.82758620689655171</v>
      </c>
    </row>
    <row r="11" spans="1:14" x14ac:dyDescent="0.25">
      <c r="A11" s="30"/>
      <c r="B11" t="s">
        <v>48</v>
      </c>
      <c r="C11">
        <v>29</v>
      </c>
      <c r="D11">
        <f t="shared" si="3"/>
        <v>24</v>
      </c>
      <c r="E11">
        <v>10</v>
      </c>
      <c r="F11">
        <v>11</v>
      </c>
      <c r="G11">
        <v>3</v>
      </c>
      <c r="H11">
        <v>0</v>
      </c>
      <c r="I11">
        <v>5</v>
      </c>
      <c r="J11" s="10">
        <f t="shared" si="1"/>
        <v>4.291666666666667</v>
      </c>
      <c r="K11" s="11">
        <f t="shared" si="2"/>
        <v>0.72413793103448276</v>
      </c>
      <c r="L11" s="11">
        <f t="shared" si="0"/>
        <v>0.82758620689655171</v>
      </c>
    </row>
    <row r="12" spans="1:14" x14ac:dyDescent="0.25">
      <c r="A12" s="30"/>
      <c r="B12" s="12" t="s">
        <v>8</v>
      </c>
      <c r="C12" s="12">
        <f t="shared" ref="C12:I12" si="4">SUM(C4:C11)</f>
        <v>230</v>
      </c>
      <c r="D12" s="12">
        <f t="shared" si="4"/>
        <v>214</v>
      </c>
      <c r="E12" s="12">
        <f t="shared" si="4"/>
        <v>102</v>
      </c>
      <c r="F12" s="12">
        <f t="shared" si="4"/>
        <v>65</v>
      </c>
      <c r="G12" s="12">
        <f t="shared" si="4"/>
        <v>47</v>
      </c>
      <c r="H12" s="12">
        <f t="shared" si="4"/>
        <v>0</v>
      </c>
      <c r="I12" s="12">
        <f t="shared" si="4"/>
        <v>15</v>
      </c>
      <c r="J12" s="13">
        <f>SUM(J4:J11)/8</f>
        <v>4.2599702380952378</v>
      </c>
      <c r="K12" s="14">
        <f>SUM(K4:K11)/8</f>
        <v>0.72705938697318018</v>
      </c>
      <c r="L12" s="14">
        <f>SUM(L4:L11)/8</f>
        <v>0.93103448275862066</v>
      </c>
    </row>
  </sheetData>
  <mergeCells count="1">
    <mergeCell ref="A4:A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F17" sqref="F17"/>
    </sheetView>
  </sheetViews>
  <sheetFormatPr defaultRowHeight="15" x14ac:dyDescent="0.25"/>
  <cols>
    <col min="1" max="1" width="19.7109375" customWidth="1"/>
    <col min="2" max="2" width="13.28515625" customWidth="1"/>
    <col min="13" max="13" width="46.28515625" customWidth="1"/>
  </cols>
  <sheetData>
    <row r="1" spans="1:15" x14ac:dyDescent="0.25">
      <c r="B1" t="s">
        <v>59</v>
      </c>
    </row>
    <row r="3" spans="1:15" x14ac:dyDescent="0.25">
      <c r="A3" s="15" t="s">
        <v>0</v>
      </c>
      <c r="B3" s="15" t="s">
        <v>1</v>
      </c>
      <c r="C3" s="15" t="s">
        <v>2</v>
      </c>
      <c r="D3" s="15" t="s">
        <v>3</v>
      </c>
      <c r="E3" s="15">
        <v>5</v>
      </c>
      <c r="F3" s="15">
        <v>4</v>
      </c>
      <c r="G3" s="15">
        <v>3</v>
      </c>
      <c r="H3" s="15">
        <v>2</v>
      </c>
      <c r="I3" s="15" t="s">
        <v>4</v>
      </c>
      <c r="J3" s="16" t="s">
        <v>5</v>
      </c>
      <c r="K3" s="15" t="s">
        <v>6</v>
      </c>
      <c r="L3" s="15" t="s">
        <v>7</v>
      </c>
      <c r="M3" s="15" t="s">
        <v>9</v>
      </c>
      <c r="N3" s="21"/>
      <c r="O3" s="21"/>
    </row>
    <row r="4" spans="1:15" x14ac:dyDescent="0.25">
      <c r="A4" s="31" t="s">
        <v>39</v>
      </c>
      <c r="B4" s="1" t="s">
        <v>50</v>
      </c>
      <c r="C4" s="1">
        <v>30</v>
      </c>
      <c r="D4" s="1">
        <f>SUM(E4:H4)</f>
        <v>30</v>
      </c>
      <c r="E4" s="1">
        <v>13</v>
      </c>
      <c r="F4" s="1">
        <v>2</v>
      </c>
      <c r="G4" s="1">
        <v>8</v>
      </c>
      <c r="H4" s="1">
        <v>7</v>
      </c>
      <c r="I4" s="1">
        <v>0</v>
      </c>
      <c r="J4" s="2">
        <f>((E4*E3)+(F4*F3)+(G4*G3)+(H4*H3))/C4</f>
        <v>3.7</v>
      </c>
      <c r="K4" s="3">
        <f>((E4+F4)/C4)</f>
        <v>0.5</v>
      </c>
      <c r="L4" s="3">
        <f>(E4+F4+G4)/C4</f>
        <v>0.76666666666666672</v>
      </c>
      <c r="M4" s="20"/>
    </row>
    <row r="5" spans="1:15" x14ac:dyDescent="0.25">
      <c r="A5" s="31"/>
      <c r="B5" s="1" t="s">
        <v>51</v>
      </c>
      <c r="C5" s="1">
        <v>30</v>
      </c>
      <c r="D5" s="1">
        <f t="shared" ref="D5:D8" si="0">SUM(E5:H5)</f>
        <v>29</v>
      </c>
      <c r="E5" s="1">
        <v>12</v>
      </c>
      <c r="F5" s="1">
        <v>8</v>
      </c>
      <c r="G5" s="1">
        <v>7</v>
      </c>
      <c r="H5" s="1">
        <v>2</v>
      </c>
      <c r="I5" s="1">
        <v>1</v>
      </c>
      <c r="J5" s="2">
        <f>((E5*E3)+(F5*F3)+(G5*G3)+(H5*H3))/C5</f>
        <v>3.9</v>
      </c>
      <c r="K5" s="3">
        <f>(E5+F5)/C5</f>
        <v>0.66666666666666663</v>
      </c>
      <c r="L5" s="3">
        <f>(E5+F5+G5)/C5</f>
        <v>0.9</v>
      </c>
      <c r="M5" s="1"/>
    </row>
    <row r="6" spans="1:15" x14ac:dyDescent="0.25">
      <c r="A6" s="31"/>
      <c r="B6" s="1" t="s">
        <v>52</v>
      </c>
      <c r="C6" s="1">
        <v>27</v>
      </c>
      <c r="D6" s="1">
        <f t="shared" si="0"/>
        <v>27</v>
      </c>
      <c r="E6" s="1">
        <v>8</v>
      </c>
      <c r="F6" s="1">
        <v>11</v>
      </c>
      <c r="G6" s="1">
        <v>5</v>
      </c>
      <c r="H6" s="1">
        <v>3</v>
      </c>
      <c r="I6" s="1">
        <v>0</v>
      </c>
      <c r="J6" s="2">
        <f>((E6*E3)+(F6*F3)+(G6*G3)+(H6*H3))/D6</f>
        <v>3.8888888888888888</v>
      </c>
      <c r="K6" s="3">
        <f>(E6+F6)/C6</f>
        <v>0.70370370370370372</v>
      </c>
      <c r="L6" s="3">
        <f>(E6+F6+G6)/C6</f>
        <v>0.88888888888888884</v>
      </c>
      <c r="M6" s="1"/>
    </row>
    <row r="7" spans="1:15" x14ac:dyDescent="0.25">
      <c r="A7" s="31"/>
      <c r="B7" s="1" t="s">
        <v>53</v>
      </c>
      <c r="C7" s="1">
        <v>28</v>
      </c>
      <c r="D7" s="1">
        <f t="shared" si="0"/>
        <v>28</v>
      </c>
      <c r="E7" s="1">
        <v>11</v>
      </c>
      <c r="F7" s="1">
        <v>11</v>
      </c>
      <c r="G7" s="1">
        <v>6</v>
      </c>
      <c r="H7" s="1">
        <v>0</v>
      </c>
      <c r="I7" s="1">
        <v>0</v>
      </c>
      <c r="J7" s="2">
        <f>((E7*E3)+(F7*F3)+(G7*G3)+(H7*H3))/D7</f>
        <v>4.1785714285714288</v>
      </c>
      <c r="K7" s="3">
        <f>(E7+F7)/C7</f>
        <v>0.7857142857142857</v>
      </c>
      <c r="L7" s="3">
        <f t="shared" ref="L7" si="1">(E7+F7+G7)/C7</f>
        <v>1</v>
      </c>
      <c r="M7" s="1"/>
    </row>
    <row r="8" spans="1:15" x14ac:dyDescent="0.25">
      <c r="A8" s="31"/>
      <c r="B8" s="1" t="s">
        <v>54</v>
      </c>
      <c r="C8" s="1">
        <v>27</v>
      </c>
      <c r="D8" s="1">
        <f t="shared" si="0"/>
        <v>27</v>
      </c>
      <c r="E8" s="1">
        <v>11</v>
      </c>
      <c r="F8" s="1">
        <v>10</v>
      </c>
      <c r="G8" s="1">
        <v>3</v>
      </c>
      <c r="H8" s="1">
        <v>3</v>
      </c>
      <c r="I8" s="1">
        <v>0</v>
      </c>
      <c r="J8" s="2">
        <f>((E8*E3)+(F8*F3)+(G8*G3)+(H8*H3))/D8</f>
        <v>4.0740740740740744</v>
      </c>
      <c r="K8" s="3">
        <f>(E8+F8)/C8</f>
        <v>0.77777777777777779</v>
      </c>
      <c r="L8" s="3">
        <f>(E8+F8+G8)/C8</f>
        <v>0.88888888888888884</v>
      </c>
      <c r="M8" s="1"/>
    </row>
    <row r="9" spans="1:15" x14ac:dyDescent="0.25">
      <c r="A9" s="31"/>
      <c r="B9" s="17" t="s">
        <v>8</v>
      </c>
      <c r="C9" s="17">
        <f>SUM(C4:C8)</f>
        <v>142</v>
      </c>
      <c r="D9" s="17">
        <f>SUM(E9:H9)</f>
        <v>141</v>
      </c>
      <c r="E9" s="17">
        <f>SUM(E4:E8)</f>
        <v>55</v>
      </c>
      <c r="F9" s="17">
        <f>SUM(F4:F8)</f>
        <v>42</v>
      </c>
      <c r="G9" s="17">
        <f>SUM(G4:G8)</f>
        <v>29</v>
      </c>
      <c r="H9" s="17">
        <f>SUM(H4:H8)</f>
        <v>15</v>
      </c>
      <c r="I9" s="17">
        <f>SUM(I4:I8)</f>
        <v>1</v>
      </c>
      <c r="J9" s="18">
        <f>((E9*E3)+(F9*F3)+(G9*G3)+(H9*H3))/C9</f>
        <v>3.943661971830986</v>
      </c>
      <c r="K9" s="19">
        <f>SUM(K4:K8)/5</f>
        <v>0.6867724867724867</v>
      </c>
      <c r="L9" s="19">
        <f>(E9+F9+G9)/C9</f>
        <v>0.88732394366197187</v>
      </c>
      <c r="M9" s="17"/>
    </row>
  </sheetData>
  <mergeCells count="1">
    <mergeCell ref="A4:A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ОПП.01 Математика</vt:lpstr>
      <vt:lpstr>Химия</vt:lpstr>
      <vt:lpstr>ОПБ.09 Биология</vt:lpstr>
      <vt:lpstr>Физика</vt:lpstr>
      <vt:lpstr>География</vt:lpstr>
      <vt:lpstr>Численные методы</vt:lpstr>
      <vt:lpstr>Теория вероятностией</vt:lpstr>
      <vt:lpstr>ЕН.01 Математика ОИБАС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Сафонова Наталья Николаевна</cp:lastModifiedBy>
  <dcterms:created xsi:type="dcterms:W3CDTF">2022-12-25T17:43:54Z</dcterms:created>
  <dcterms:modified xsi:type="dcterms:W3CDTF">2024-06-20T08:24:45Z</dcterms:modified>
</cp:coreProperties>
</file>