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924" windowHeight="9780" activeTab="1"/>
  </bookViews>
  <sheets>
    <sheet name="Лист1" sheetId="1" r:id="rId1"/>
    <sheet name="Sheet1" sheetId="2" r:id="rId2"/>
  </sheets>
  <definedNames>
    <definedName name="solver_adj" localSheetId="1" hidden="1">Sheet1!$D$3:$F$3</definedName>
    <definedName name="solver_adj" localSheetId="0" hidden="1">Лист1!$D$3:$G$3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100</definedName>
    <definedName name="solver_lhs1" localSheetId="1" hidden="1">Sheet1!$G$5:$G$7</definedName>
    <definedName name="solver_lhs1" localSheetId="0" hidden="1">Лист1!$H$5:$H$7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Sheet1!$G$4</definedName>
    <definedName name="solver_opt" localSheetId="0" hidden="1">Лист1!$H$21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hs1" localSheetId="1" hidden="1">Sheet1!$I$5:$I$7</definedName>
    <definedName name="solver_rhs1" localSheetId="0" hidden="1">Лист1!$J$5:$J$7</definedName>
    <definedName name="solver_rlx" localSheetId="1" hidden="1">2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100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ПЕРЕМ">Sheet1!$D$3:$F$3</definedName>
    <definedName name="ПЕРЕМЕННЫЕ">Лист1!$D$3:$G$3</definedName>
    <definedName name="ПЕРЕМЕННЫЕ1">Лист1!$D$20:$G$20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2" l="1"/>
  <c r="P52" i="2"/>
  <c r="M52" i="2"/>
  <c r="L54" i="2"/>
  <c r="L52" i="2"/>
  <c r="L53" i="2"/>
  <c r="T45" i="2"/>
  <c r="T46" i="2"/>
  <c r="T44" i="2"/>
  <c r="L46" i="2"/>
  <c r="L45" i="2"/>
  <c r="Q44" i="2"/>
  <c r="P44" i="2"/>
  <c r="M44" i="2"/>
  <c r="L44" i="2"/>
  <c r="Q36" i="2"/>
  <c r="M36" i="2"/>
  <c r="L36" i="2"/>
  <c r="P36" i="2"/>
  <c r="L38" i="2"/>
  <c r="L37" i="2"/>
  <c r="T29" i="2"/>
  <c r="T30" i="2"/>
  <c r="T28" i="2"/>
  <c r="G5" i="2"/>
  <c r="G6" i="2"/>
  <c r="G4" i="2"/>
  <c r="G7" i="2" l="1"/>
  <c r="H21" i="1"/>
  <c r="H22" i="1"/>
  <c r="H23" i="1"/>
  <c r="H24" i="1"/>
  <c r="Y24" i="1" l="1"/>
  <c r="Y23" i="1"/>
  <c r="Y22" i="1"/>
  <c r="AD23" i="1"/>
  <c r="AD21" i="1"/>
  <c r="Z23" i="1"/>
  <c r="Z21" i="1"/>
  <c r="AA23" i="1"/>
  <c r="AH23" i="1" l="1"/>
  <c r="AH22" i="1"/>
  <c r="AH21" i="1"/>
  <c r="AH15" i="1"/>
  <c r="AH14" i="1"/>
  <c r="AH13" i="1"/>
  <c r="H5" i="1" l="1"/>
  <c r="H6" i="1"/>
  <c r="H7" i="1"/>
  <c r="H4" i="1"/>
</calcChain>
</file>

<file path=xl/sharedStrings.xml><?xml version="1.0" encoding="utf-8"?>
<sst xmlns="http://schemas.openxmlformats.org/spreadsheetml/2006/main" count="241" uniqueCount="71">
  <si>
    <t>Наименование ресурса</t>
  </si>
  <si>
    <t>Переменные</t>
  </si>
  <si>
    <t>Ресурсы</t>
  </si>
  <si>
    <t>Расчет значений</t>
  </si>
  <si>
    <t>Вид ограничений</t>
  </si>
  <si>
    <t>Кол-во ресурсов</t>
  </si>
  <si>
    <t xml:space="preserve"> </t>
  </si>
  <si>
    <t>Прибыль</t>
  </si>
  <si>
    <t>-</t>
  </si>
  <si>
    <t>I</t>
  </si>
  <si>
    <t>II</t>
  </si>
  <si>
    <t>III</t>
  </si>
  <si>
    <t>Математическая модель задачи имеет вид</t>
  </si>
  <si>
    <t>Z - выручка от реализации</t>
  </si>
  <si>
    <t>≤</t>
  </si>
  <si>
    <r>
      <t>2x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+ 0,5x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+ 4x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≤ 2400</t>
    </r>
  </si>
  <si>
    <r>
      <t>3x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+ 6x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≤ 3000</t>
    </r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</si>
  <si>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, 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, 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≥ 0</t>
    </r>
  </si>
  <si>
    <t>max</t>
  </si>
  <si>
    <r>
      <t>x</t>
    </r>
    <r>
      <rPr>
        <b/>
        <sz val="8"/>
        <color theme="1"/>
        <rFont val="Calibri"/>
        <family val="2"/>
        <charset val="204"/>
        <scheme val="minor"/>
      </rPr>
      <t>1</t>
    </r>
  </si>
  <si>
    <r>
      <t>x</t>
    </r>
    <r>
      <rPr>
        <b/>
        <sz val="8"/>
        <color theme="1"/>
        <rFont val="Calibri"/>
        <family val="2"/>
        <charset val="204"/>
        <scheme val="minor"/>
      </rPr>
      <t>2</t>
    </r>
  </si>
  <si>
    <r>
      <t>x</t>
    </r>
    <r>
      <rPr>
        <b/>
        <sz val="8"/>
        <color theme="1"/>
        <rFont val="Calibri"/>
        <family val="2"/>
        <charset val="204"/>
        <scheme val="minor"/>
      </rPr>
      <t>3</t>
    </r>
  </si>
  <si>
    <r>
      <t>x</t>
    </r>
    <r>
      <rPr>
        <b/>
        <sz val="8"/>
        <color theme="1"/>
        <rFont val="Calibri"/>
        <family val="2"/>
        <charset val="204"/>
        <scheme val="minor"/>
      </rPr>
      <t>4</t>
    </r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</si>
  <si>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≤ 180</t>
    </r>
  </si>
  <si>
    <r>
      <t>max Z = 7,5x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+ 3x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+ 6x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+ 12x</t>
    </r>
    <r>
      <rPr>
        <sz val="8"/>
        <color theme="1"/>
        <rFont val="Calibri"/>
        <family val="2"/>
        <charset val="204"/>
        <scheme val="minor"/>
      </rPr>
      <t>4</t>
    </r>
  </si>
  <si>
    <r>
      <t>max Z = 9x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+ 6x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+ 4x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+7x</t>
    </r>
    <r>
      <rPr>
        <sz val="8"/>
        <color theme="1"/>
        <rFont val="Calibri"/>
        <family val="2"/>
        <charset val="204"/>
        <scheme val="minor"/>
      </rPr>
      <t>4</t>
    </r>
  </si>
  <si>
    <r>
      <t>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+ 3x</t>
    </r>
    <r>
      <rPr>
        <sz val="8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+</t>
    </r>
    <r>
      <rPr>
        <sz val="8"/>
        <color theme="1"/>
        <rFont val="Calibri"/>
        <family val="2"/>
        <charset val="204"/>
        <scheme val="minor"/>
      </rPr>
      <t xml:space="preserve"> 2</t>
    </r>
    <r>
      <rPr>
        <sz val="11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scheme val="minor"/>
      </rPr>
      <t xml:space="preserve"> ≤ 210</t>
    </r>
  </si>
  <si>
    <r>
      <t>4x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+ 2x2 + 4x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≤ 800</t>
    </r>
  </si>
  <si>
    <t>2x1 + x2 + 0,5x3 + 4x4 + x5 = 2400</t>
  </si>
  <si>
    <t>Кононический вид</t>
  </si>
  <si>
    <t>С</t>
  </si>
  <si>
    <t>A1</t>
  </si>
  <si>
    <t>A2</t>
  </si>
  <si>
    <t>A3</t>
  </si>
  <si>
    <t>A4</t>
  </si>
  <si>
    <t>A5</t>
  </si>
  <si>
    <t>3x1 + 6x3 + x4 + x7 = 3000</t>
  </si>
  <si>
    <t>A6</t>
  </si>
  <si>
    <t>A7</t>
  </si>
  <si>
    <t>B</t>
  </si>
  <si>
    <t>N</t>
  </si>
  <si>
    <t>Cf</t>
  </si>
  <si>
    <t>Б</t>
  </si>
  <si>
    <t>А5</t>
  </si>
  <si>
    <t>А6</t>
  </si>
  <si>
    <t>А7</t>
  </si>
  <si>
    <t>delta k</t>
  </si>
  <si>
    <t>Cb</t>
  </si>
  <si>
    <t>max Z = 7,5x1 + 3x2 + 6x3 + 12x4 + 0x5 + 0x6 + 0x7</t>
  </si>
  <si>
    <t>Q</t>
  </si>
  <si>
    <t>А4</t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</si>
  <si>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+ 5x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+ 3x</t>
    </r>
    <r>
      <rPr>
        <sz val="8"/>
        <color theme="1"/>
        <rFont val="Calibri"/>
        <family val="2"/>
        <charset val="204"/>
        <scheme val="minor"/>
      </rPr>
      <t>3 +</t>
    </r>
    <r>
      <rPr>
        <sz val="11"/>
        <color theme="1"/>
        <rFont val="Calibri"/>
        <family val="2"/>
        <charset val="204"/>
        <scheme val="minor"/>
      </rPr>
      <t xml:space="preserve"> x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≤ 1200</t>
    </r>
  </si>
  <si>
    <t>x1 + 5x2 + 3x3 + x4 + x6 = 1200</t>
  </si>
  <si>
    <t>A0</t>
  </si>
  <si>
    <t>Опорный план</t>
  </si>
  <si>
    <t>x = (0, 0, 0, 0, 2400, 1200, 3000)</t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</si>
  <si>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8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≤ 430</t>
    </r>
  </si>
  <si>
    <r>
      <t>3x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sz val="8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scheme val="minor"/>
      </rPr>
      <t>≤ 460</t>
    </r>
  </si>
  <si>
    <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+ 4x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420</t>
    </r>
  </si>
  <si>
    <r>
      <t>max Z = 3x</t>
    </r>
    <r>
      <rPr>
        <sz val="8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+ 2x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+ 5x</t>
    </r>
    <r>
      <rPr>
        <sz val="8"/>
        <color theme="1"/>
        <rFont val="Calibri"/>
        <family val="2"/>
        <charset val="204"/>
        <scheme val="minor"/>
      </rPr>
      <t>3</t>
    </r>
  </si>
  <si>
    <t>max Z = 3x1 + 2x2 + 5x3 + 0x4 + 0x5 + 0x6</t>
  </si>
  <si>
    <t>x1 + 2x2 + 1x3+ x4 = 430</t>
  </si>
  <si>
    <t>3x1 +  2x3+ x5 = 460</t>
  </si>
  <si>
    <t>x1 + 4x2 + x6 = 420</t>
  </si>
  <si>
    <t>solution</t>
  </si>
  <si>
    <t>x = (0, 0 ,0, 430,460,420)</t>
  </si>
  <si>
    <t>А3</t>
  </si>
  <si>
    <t>А2</t>
  </si>
  <si>
    <t>Оптимальный план можно записать так:</t>
  </si>
  <si>
    <t>F(X) = 3*0 + 2*100 + 5*230 = 1350</t>
  </si>
  <si>
    <t>x1 = 0, x2 = 100, x3 =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</si>
</sst>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sz val="14"/>
      <color rgb="FF333333"/>
      <name val="Arial"/>
      <family val="2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6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9" applyNumberFormat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1" borderId="1" xfId="2" applyBorder="1" applyAlignment="1">
      <alignment horizontal="center" vertical="center"/>
    </xf>
    <xf numFmtId="0" fontId="6" fillId="10" borderId="0" xfId="1"/>
    <xf numFmtId="0" fontId="8" fillId="12" borderId="1" xfId="3" applyBorder="1" applyAlignment="1">
      <alignment horizontal="center" vertical="center"/>
    </xf>
    <xf numFmtId="0" fontId="7" fillId="11" borderId="0" xfId="2" applyAlignment="1">
      <alignment horizontal="center"/>
    </xf>
    <xf numFmtId="0" fontId="7" fillId="11" borderId="1" xfId="2" applyBorder="1"/>
    <xf numFmtId="0" fontId="8" fillId="12" borderId="1" xfId="3" applyBorder="1"/>
    <xf numFmtId="0" fontId="7" fillId="11" borderId="1" xfId="2" applyBorder="1" applyAlignment="1">
      <alignment horizontal="center"/>
    </xf>
    <xf numFmtId="0" fontId="9" fillId="13" borderId="9" xfId="4" applyAlignment="1">
      <alignment horizontal="center" vertical="center"/>
    </xf>
    <xf numFmtId="0" fontId="8" fillId="12" borderId="1" xfId="3" applyBorder="1" applyAlignment="1">
      <alignment horizontal="center" vertical="center"/>
    </xf>
    <xf numFmtId="0" fontId="8" fillId="12" borderId="7" xfId="3" applyBorder="1" applyAlignment="1">
      <alignment horizontal="center" vertical="center"/>
    </xf>
    <xf numFmtId="0" fontId="8" fillId="12" borderId="6" xfId="3" applyBorder="1" applyAlignment="1">
      <alignment horizontal="center" vertical="center"/>
    </xf>
    <xf numFmtId="0" fontId="8" fillId="12" borderId="8" xfId="3" applyBorder="1" applyAlignment="1">
      <alignment horizontal="center" vertical="center"/>
    </xf>
    <xf numFmtId="0" fontId="6" fillId="10" borderId="5" xfId="1" applyBorder="1" applyAlignment="1">
      <alignment horizontal="center"/>
    </xf>
    <xf numFmtId="0" fontId="6" fillId="10" borderId="0" xfId="1" applyBorder="1" applyAlignment="1">
      <alignment horizontal="center"/>
    </xf>
    <xf numFmtId="0" fontId="6" fillId="10" borderId="5" xfId="1" applyBorder="1" applyAlignment="1">
      <alignment horizontal="center" vertical="center"/>
    </xf>
    <xf numFmtId="0" fontId="6" fillId="10" borderId="0" xfId="1" applyBorder="1" applyAlignment="1">
      <alignment horizontal="center" vertical="center"/>
    </xf>
    <xf numFmtId="0" fontId="6" fillId="10" borderId="0" xfId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opLeftCell="H1" zoomScale="85" zoomScaleNormal="85" workbookViewId="0">
      <selection activeCell="R9" sqref="R9"/>
    </sheetView>
  </sheetViews>
  <sheetFormatPr defaultRowHeight="14.4" x14ac:dyDescent="0.3"/>
  <cols>
    <col min="8" max="8" width="27.6640625" customWidth="1"/>
    <col min="9" max="9" width="12.6640625" customWidth="1"/>
    <col min="10" max="10" width="13.88671875" customWidth="1"/>
    <col min="18" max="18" width="52.44140625" customWidth="1"/>
    <col min="21" max="21" width="13.5546875" customWidth="1"/>
    <col min="23" max="23" width="9.88671875" customWidth="1"/>
  </cols>
  <sheetData>
    <row r="1" spans="1:34" x14ac:dyDescent="0.3">
      <c r="A1" s="28" t="s">
        <v>0</v>
      </c>
      <c r="B1" s="28"/>
      <c r="C1" s="28"/>
      <c r="D1" s="29" t="s">
        <v>1</v>
      </c>
      <c r="E1" s="29"/>
      <c r="F1" s="29"/>
      <c r="G1" s="29"/>
      <c r="H1" s="29" t="s">
        <v>2</v>
      </c>
      <c r="I1" s="29"/>
      <c r="J1" s="29"/>
    </row>
    <row r="2" spans="1:34" x14ac:dyDescent="0.3">
      <c r="A2" s="28"/>
      <c r="B2" s="28"/>
      <c r="C2" s="28"/>
      <c r="D2" s="5" t="s">
        <v>19</v>
      </c>
      <c r="E2" s="5" t="s">
        <v>20</v>
      </c>
      <c r="F2" s="5" t="s">
        <v>21</v>
      </c>
      <c r="G2" s="5" t="s">
        <v>22</v>
      </c>
      <c r="H2" s="30" t="s">
        <v>3</v>
      </c>
      <c r="I2" s="30" t="s">
        <v>4</v>
      </c>
      <c r="J2" s="31" t="s">
        <v>5</v>
      </c>
      <c r="L2" s="23" t="s">
        <v>12</v>
      </c>
      <c r="M2" s="23"/>
      <c r="N2" s="23"/>
      <c r="O2" s="23"/>
      <c r="P2" s="23"/>
      <c r="R2" s="11"/>
      <c r="T2" s="25" t="s">
        <v>29</v>
      </c>
      <c r="U2" s="27"/>
      <c r="W2" s="4"/>
    </row>
    <row r="3" spans="1:34" x14ac:dyDescent="0.3">
      <c r="A3" s="28"/>
      <c r="B3" s="28"/>
      <c r="C3" s="28"/>
      <c r="D3" s="6">
        <v>0</v>
      </c>
      <c r="E3" s="6">
        <v>0</v>
      </c>
      <c r="F3" s="6">
        <v>400</v>
      </c>
      <c r="G3" s="6">
        <v>550</v>
      </c>
      <c r="H3" s="30"/>
      <c r="I3" s="30"/>
      <c r="J3" s="31"/>
      <c r="L3" s="24" t="s">
        <v>24</v>
      </c>
      <c r="M3" s="24"/>
      <c r="N3" s="24"/>
      <c r="O3" s="24"/>
      <c r="P3" s="24"/>
      <c r="R3" s="9" t="s">
        <v>48</v>
      </c>
      <c r="T3" s="32" t="s">
        <v>30</v>
      </c>
      <c r="U3" s="10">
        <v>7.5</v>
      </c>
      <c r="W3" s="14" t="s">
        <v>40</v>
      </c>
      <c r="X3" s="1">
        <v>1</v>
      </c>
      <c r="Y3" s="14" t="s">
        <v>41</v>
      </c>
      <c r="Z3" s="1">
        <v>7.5</v>
      </c>
      <c r="AA3" s="1">
        <v>3</v>
      </c>
      <c r="AB3" s="1">
        <v>6</v>
      </c>
      <c r="AC3" s="1">
        <v>12</v>
      </c>
      <c r="AD3" s="1">
        <v>0</v>
      </c>
      <c r="AE3" s="1">
        <v>0</v>
      </c>
      <c r="AF3" s="1">
        <v>0</v>
      </c>
    </row>
    <row r="4" spans="1:34" x14ac:dyDescent="0.3">
      <c r="A4" s="25" t="s">
        <v>7</v>
      </c>
      <c r="B4" s="26"/>
      <c r="C4" s="27"/>
      <c r="D4" s="1">
        <v>7.5</v>
      </c>
      <c r="E4" s="1">
        <v>3</v>
      </c>
      <c r="F4" s="1">
        <v>6</v>
      </c>
      <c r="G4" s="1">
        <v>12</v>
      </c>
      <c r="H4" s="7">
        <f xml:space="preserve"> SUMPRODUCT(ПЕРЕМЕННЫЕ, D4:G4)</f>
        <v>9000</v>
      </c>
      <c r="I4" s="4" t="s">
        <v>18</v>
      </c>
      <c r="J4" s="1" t="s">
        <v>8</v>
      </c>
      <c r="L4" s="24" t="s">
        <v>15</v>
      </c>
      <c r="M4" s="24"/>
      <c r="N4" s="24"/>
      <c r="O4" s="24"/>
      <c r="P4" s="24"/>
      <c r="R4" s="9" t="s">
        <v>28</v>
      </c>
      <c r="T4" s="32"/>
      <c r="U4" s="10">
        <v>3</v>
      </c>
      <c r="W4" s="14" t="s">
        <v>42</v>
      </c>
      <c r="X4" s="14" t="s">
        <v>47</v>
      </c>
      <c r="Y4" s="13" t="s">
        <v>39</v>
      </c>
      <c r="Z4" s="15" t="s">
        <v>31</v>
      </c>
      <c r="AA4" s="13" t="s">
        <v>32</v>
      </c>
      <c r="AB4" s="15" t="s">
        <v>33</v>
      </c>
      <c r="AC4" s="13" t="s">
        <v>34</v>
      </c>
      <c r="AD4" s="15" t="s">
        <v>35</v>
      </c>
      <c r="AE4" s="13" t="s">
        <v>37</v>
      </c>
      <c r="AF4" s="15" t="s">
        <v>38</v>
      </c>
    </row>
    <row r="5" spans="1:34" ht="15.6" x14ac:dyDescent="0.3">
      <c r="A5" s="25" t="s">
        <v>9</v>
      </c>
      <c r="B5" s="26"/>
      <c r="C5" s="27"/>
      <c r="D5" s="1">
        <v>2</v>
      </c>
      <c r="E5" s="1">
        <v>1</v>
      </c>
      <c r="F5" s="1">
        <v>0.5</v>
      </c>
      <c r="G5" s="1">
        <v>4</v>
      </c>
      <c r="H5" s="8">
        <f xml:space="preserve"> SUMPRODUCT(ПЕРЕМЕННЫЕ, D5:G5)</f>
        <v>2400</v>
      </c>
      <c r="I5" s="3" t="s">
        <v>14</v>
      </c>
      <c r="J5" s="1">
        <v>2400</v>
      </c>
      <c r="L5" s="24" t="s">
        <v>51</v>
      </c>
      <c r="M5" s="24"/>
      <c r="N5" s="24"/>
      <c r="O5" s="24"/>
      <c r="P5" s="24"/>
      <c r="R5" s="9" t="s">
        <v>52</v>
      </c>
      <c r="T5" s="32"/>
      <c r="U5" s="10">
        <v>6</v>
      </c>
      <c r="W5" s="14" t="s">
        <v>43</v>
      </c>
      <c r="X5" s="1">
        <v>0</v>
      </c>
      <c r="Y5" s="1">
        <v>2400</v>
      </c>
      <c r="Z5" s="1">
        <v>2</v>
      </c>
      <c r="AA5" s="1">
        <v>1</v>
      </c>
      <c r="AB5" s="1">
        <v>0.5</v>
      </c>
      <c r="AC5" s="1">
        <v>4</v>
      </c>
      <c r="AD5" s="1">
        <v>1</v>
      </c>
      <c r="AE5" s="1">
        <v>0</v>
      </c>
      <c r="AF5" s="1">
        <v>0</v>
      </c>
    </row>
    <row r="6" spans="1:34" ht="15.6" x14ac:dyDescent="0.3">
      <c r="A6" s="25" t="s">
        <v>10</v>
      </c>
      <c r="B6" s="26"/>
      <c r="C6" s="27"/>
      <c r="D6" s="1">
        <v>1</v>
      </c>
      <c r="E6" s="1">
        <v>5</v>
      </c>
      <c r="F6" s="1">
        <v>3</v>
      </c>
      <c r="G6" s="1">
        <v>1</v>
      </c>
      <c r="H6" s="8">
        <f xml:space="preserve"> SUMPRODUCT(ПЕРЕМЕННЫЕ, D6:G6)</f>
        <v>1750</v>
      </c>
      <c r="I6" s="3" t="s">
        <v>14</v>
      </c>
      <c r="J6" s="1">
        <v>1200</v>
      </c>
      <c r="L6" s="24" t="s">
        <v>16</v>
      </c>
      <c r="M6" s="24"/>
      <c r="N6" s="24"/>
      <c r="O6" s="24"/>
      <c r="P6" s="24"/>
      <c r="R6" s="9" t="s">
        <v>36</v>
      </c>
      <c r="T6" s="32"/>
      <c r="U6" s="10">
        <v>12</v>
      </c>
      <c r="W6" s="14" t="s">
        <v>44</v>
      </c>
      <c r="X6" s="1">
        <v>0</v>
      </c>
      <c r="Y6" s="1">
        <v>1200</v>
      </c>
      <c r="Z6" s="1">
        <v>1</v>
      </c>
      <c r="AA6" s="1">
        <v>5</v>
      </c>
      <c r="AB6" s="1">
        <v>3</v>
      </c>
      <c r="AC6" s="1">
        <v>1</v>
      </c>
      <c r="AD6" s="1">
        <v>0</v>
      </c>
      <c r="AE6" s="1">
        <v>1</v>
      </c>
      <c r="AF6" s="1">
        <v>0</v>
      </c>
    </row>
    <row r="7" spans="1:34" ht="15.6" x14ac:dyDescent="0.3">
      <c r="A7" s="25" t="s">
        <v>11</v>
      </c>
      <c r="B7" s="26"/>
      <c r="C7" s="27"/>
      <c r="D7" s="1">
        <v>3</v>
      </c>
      <c r="E7" s="1">
        <v>0</v>
      </c>
      <c r="F7" s="1">
        <v>6</v>
      </c>
      <c r="G7" s="1">
        <v>1</v>
      </c>
      <c r="H7" s="8">
        <f xml:space="preserve"> SUMPRODUCT(ПЕРЕМЕННЫЕ, D7:G7)</f>
        <v>2950</v>
      </c>
      <c r="I7" s="3" t="s">
        <v>14</v>
      </c>
      <c r="J7" s="1">
        <v>3000</v>
      </c>
      <c r="L7" s="24" t="s">
        <v>17</v>
      </c>
      <c r="M7" s="24"/>
      <c r="N7" s="24"/>
      <c r="O7" s="24"/>
      <c r="P7" s="24"/>
      <c r="T7" s="32"/>
      <c r="U7" s="10">
        <v>0</v>
      </c>
      <c r="W7" s="14" t="s">
        <v>45</v>
      </c>
      <c r="X7" s="1">
        <v>0</v>
      </c>
      <c r="Y7" s="1">
        <v>3000</v>
      </c>
      <c r="Z7" s="1">
        <v>3</v>
      </c>
      <c r="AA7" s="1">
        <v>0</v>
      </c>
      <c r="AB7" s="1">
        <v>6</v>
      </c>
      <c r="AC7" s="1">
        <v>1</v>
      </c>
      <c r="AD7" s="1">
        <v>0</v>
      </c>
      <c r="AE7" s="1">
        <v>0</v>
      </c>
      <c r="AF7" s="1">
        <v>1</v>
      </c>
    </row>
    <row r="8" spans="1:34" x14ac:dyDescent="0.3">
      <c r="R8" s="13" t="s">
        <v>54</v>
      </c>
      <c r="T8" s="32"/>
      <c r="U8" s="10">
        <v>0</v>
      </c>
      <c r="W8" s="32" t="s">
        <v>46</v>
      </c>
      <c r="X8" s="32"/>
      <c r="Y8" s="1">
        <v>0</v>
      </c>
      <c r="Z8" s="1">
        <v>-7.5</v>
      </c>
      <c r="AA8" s="1">
        <v>-3</v>
      </c>
      <c r="AB8" s="1">
        <v>-6</v>
      </c>
      <c r="AC8" s="1">
        <v>-12</v>
      </c>
      <c r="AD8" s="1">
        <v>0</v>
      </c>
      <c r="AE8" s="1">
        <v>0</v>
      </c>
      <c r="AF8" s="1">
        <v>0</v>
      </c>
    </row>
    <row r="9" spans="1:34" x14ac:dyDescent="0.3">
      <c r="R9" s="1" t="s">
        <v>55</v>
      </c>
      <c r="T9" s="32"/>
      <c r="U9" s="10">
        <v>0</v>
      </c>
      <c r="W9" s="4"/>
      <c r="X9" s="4"/>
      <c r="Y9" s="4"/>
      <c r="Z9" s="4"/>
      <c r="AA9" s="4"/>
      <c r="AB9" s="4"/>
      <c r="AC9" s="4"/>
      <c r="AD9" s="4"/>
    </row>
    <row r="10" spans="1:34" x14ac:dyDescent="0.3">
      <c r="A10" s="2"/>
      <c r="H10" s="23" t="s">
        <v>13</v>
      </c>
      <c r="I10" s="23"/>
      <c r="T10" s="36" t="s">
        <v>31</v>
      </c>
      <c r="U10" s="12">
        <v>2</v>
      </c>
    </row>
    <row r="11" spans="1:34" x14ac:dyDescent="0.3">
      <c r="A11" s="2" t="s">
        <v>6</v>
      </c>
      <c r="T11" s="37"/>
      <c r="U11" s="12">
        <v>1</v>
      </c>
      <c r="W11" s="14" t="s">
        <v>40</v>
      </c>
      <c r="X11" s="1">
        <v>1</v>
      </c>
      <c r="Y11" s="14" t="s">
        <v>41</v>
      </c>
      <c r="Z11" s="1">
        <v>7.5</v>
      </c>
      <c r="AA11" s="1">
        <v>3</v>
      </c>
      <c r="AB11" s="1">
        <v>6</v>
      </c>
      <c r="AC11" s="1">
        <v>12</v>
      </c>
      <c r="AD11" s="1">
        <v>0</v>
      </c>
      <c r="AE11" s="1">
        <v>0</v>
      </c>
      <c r="AF11" s="1">
        <v>0</v>
      </c>
    </row>
    <row r="12" spans="1:34" x14ac:dyDescent="0.3">
      <c r="A12" s="2"/>
      <c r="I12" t="s">
        <v>6</v>
      </c>
      <c r="T12" s="38"/>
      <c r="U12" s="12">
        <v>3</v>
      </c>
      <c r="W12" s="14" t="s">
        <v>42</v>
      </c>
      <c r="X12" s="14" t="s">
        <v>47</v>
      </c>
      <c r="Y12" s="13" t="s">
        <v>39</v>
      </c>
      <c r="Z12" s="15" t="s">
        <v>31</v>
      </c>
      <c r="AA12" s="13" t="s">
        <v>32</v>
      </c>
      <c r="AB12" s="15" t="s">
        <v>33</v>
      </c>
      <c r="AC12" s="13" t="s">
        <v>34</v>
      </c>
      <c r="AD12" s="15" t="s">
        <v>35</v>
      </c>
      <c r="AE12" s="13" t="s">
        <v>37</v>
      </c>
      <c r="AF12" s="15" t="s">
        <v>38</v>
      </c>
      <c r="AG12" s="9"/>
      <c r="AH12" s="14" t="s">
        <v>49</v>
      </c>
    </row>
    <row r="13" spans="1:34" x14ac:dyDescent="0.3">
      <c r="A13" s="2"/>
      <c r="T13" s="33" t="s">
        <v>32</v>
      </c>
      <c r="U13" s="11">
        <v>1</v>
      </c>
      <c r="W13" s="14" t="s">
        <v>43</v>
      </c>
      <c r="X13" s="1">
        <v>0</v>
      </c>
      <c r="Y13" s="1">
        <v>2400</v>
      </c>
      <c r="Z13" s="1">
        <v>2</v>
      </c>
      <c r="AA13" s="1">
        <v>1</v>
      </c>
      <c r="AB13" s="1">
        <v>0.5</v>
      </c>
      <c r="AC13" s="17">
        <v>4</v>
      </c>
      <c r="AD13" s="1">
        <v>1</v>
      </c>
      <c r="AE13" s="1">
        <v>0</v>
      </c>
      <c r="AF13" s="1">
        <v>0</v>
      </c>
      <c r="AG13" s="9"/>
      <c r="AH13" s="9">
        <f xml:space="preserve"> Y13 / AC13</f>
        <v>600</v>
      </c>
    </row>
    <row r="14" spans="1:34" x14ac:dyDescent="0.3">
      <c r="A14" s="2"/>
      <c r="T14" s="34"/>
      <c r="U14" s="11">
        <v>5</v>
      </c>
      <c r="W14" s="14" t="s">
        <v>44</v>
      </c>
      <c r="X14" s="1">
        <v>0</v>
      </c>
      <c r="Y14" s="1">
        <v>1200</v>
      </c>
      <c r="Z14" s="1">
        <v>1</v>
      </c>
      <c r="AA14" s="1">
        <v>5</v>
      </c>
      <c r="AB14" s="1">
        <v>3</v>
      </c>
      <c r="AC14" s="1">
        <v>1</v>
      </c>
      <c r="AD14" s="1">
        <v>0</v>
      </c>
      <c r="AE14" s="1">
        <v>1</v>
      </c>
      <c r="AF14" s="1">
        <v>0</v>
      </c>
      <c r="AG14" s="9"/>
      <c r="AH14" s="9">
        <f xml:space="preserve"> Y14 / AC14</f>
        <v>1200</v>
      </c>
    </row>
    <row r="15" spans="1:34" x14ac:dyDescent="0.3">
      <c r="A15" s="2"/>
      <c r="T15" s="35"/>
      <c r="U15" s="11">
        <v>0</v>
      </c>
      <c r="W15" s="14" t="s">
        <v>45</v>
      </c>
      <c r="X15" s="1">
        <v>0</v>
      </c>
      <c r="Y15" s="1">
        <v>3000</v>
      </c>
      <c r="Z15" s="1">
        <v>3</v>
      </c>
      <c r="AA15" s="1">
        <v>0</v>
      </c>
      <c r="AB15" s="1">
        <v>6</v>
      </c>
      <c r="AC15" s="1">
        <v>1</v>
      </c>
      <c r="AD15" s="1">
        <v>0</v>
      </c>
      <c r="AE15" s="1">
        <v>0</v>
      </c>
      <c r="AF15" s="1">
        <v>1</v>
      </c>
      <c r="AG15" s="9"/>
      <c r="AH15" s="9">
        <f xml:space="preserve"> Y15 / AC15</f>
        <v>3000</v>
      </c>
    </row>
    <row r="16" spans="1:34" x14ac:dyDescent="0.3">
      <c r="T16" s="36" t="s">
        <v>33</v>
      </c>
      <c r="U16" s="12">
        <v>0.5</v>
      </c>
      <c r="W16" s="32" t="s">
        <v>46</v>
      </c>
      <c r="X16" s="32"/>
      <c r="Y16" s="1">
        <v>0</v>
      </c>
      <c r="Z16" s="1">
        <v>-7.5</v>
      </c>
      <c r="AA16" s="1">
        <v>-3</v>
      </c>
      <c r="AB16" s="1">
        <v>-6</v>
      </c>
      <c r="AC16" s="1">
        <v>-12</v>
      </c>
      <c r="AD16" s="1">
        <v>0</v>
      </c>
      <c r="AE16" s="1">
        <v>0</v>
      </c>
      <c r="AF16" s="1">
        <v>0</v>
      </c>
    </row>
    <row r="17" spans="1:34" x14ac:dyDescent="0.3">
      <c r="T17" s="37"/>
      <c r="U17" s="12">
        <v>3</v>
      </c>
    </row>
    <row r="18" spans="1:34" x14ac:dyDescent="0.3">
      <c r="A18" s="28" t="s">
        <v>0</v>
      </c>
      <c r="B18" s="28"/>
      <c r="C18" s="28"/>
      <c r="D18" s="29" t="s">
        <v>1</v>
      </c>
      <c r="E18" s="29"/>
      <c r="F18" s="29"/>
      <c r="G18" s="29"/>
      <c r="H18" s="29" t="s">
        <v>2</v>
      </c>
      <c r="I18" s="29"/>
      <c r="J18" s="29"/>
      <c r="T18" s="38"/>
      <c r="U18" s="12">
        <v>6</v>
      </c>
    </row>
    <row r="19" spans="1:34" x14ac:dyDescent="0.3">
      <c r="A19" s="28"/>
      <c r="B19" s="28"/>
      <c r="C19" s="28"/>
      <c r="D19" s="5" t="s">
        <v>19</v>
      </c>
      <c r="E19" s="5" t="s">
        <v>20</v>
      </c>
      <c r="F19" s="5" t="s">
        <v>21</v>
      </c>
      <c r="G19" s="5" t="s">
        <v>22</v>
      </c>
      <c r="H19" s="30" t="s">
        <v>3</v>
      </c>
      <c r="I19" s="30" t="s">
        <v>4</v>
      </c>
      <c r="J19" s="31" t="s">
        <v>5</v>
      </c>
      <c r="L19" s="23" t="s">
        <v>12</v>
      </c>
      <c r="M19" s="23"/>
      <c r="N19" s="23"/>
      <c r="O19" s="23"/>
      <c r="P19" s="23"/>
      <c r="T19" s="33" t="s">
        <v>34</v>
      </c>
      <c r="U19" s="11">
        <v>4</v>
      </c>
      <c r="W19" s="14" t="s">
        <v>40</v>
      </c>
      <c r="X19" s="1">
        <v>2</v>
      </c>
      <c r="Y19" s="21" t="s">
        <v>39</v>
      </c>
      <c r="Z19" s="1">
        <v>7.5</v>
      </c>
      <c r="AA19" s="1">
        <v>3</v>
      </c>
      <c r="AB19" s="1">
        <v>6</v>
      </c>
      <c r="AC19" s="1">
        <v>12</v>
      </c>
      <c r="AD19" s="1">
        <v>0</v>
      </c>
      <c r="AE19" s="1">
        <v>0</v>
      </c>
      <c r="AF19" s="1">
        <v>0</v>
      </c>
    </row>
    <row r="20" spans="1:34" x14ac:dyDescent="0.3">
      <c r="A20" s="28"/>
      <c r="B20" s="28"/>
      <c r="C20" s="28"/>
      <c r="D20" s="6">
        <v>95</v>
      </c>
      <c r="E20" s="6">
        <v>210</v>
      </c>
      <c r="F20" s="6">
        <v>0</v>
      </c>
      <c r="G20" s="6">
        <v>0</v>
      </c>
      <c r="H20" s="30"/>
      <c r="I20" s="30"/>
      <c r="J20" s="31"/>
      <c r="L20" s="24" t="s">
        <v>25</v>
      </c>
      <c r="M20" s="24"/>
      <c r="N20" s="24"/>
      <c r="O20" s="24"/>
      <c r="P20" s="24"/>
      <c r="T20" s="34"/>
      <c r="U20" s="11">
        <v>1</v>
      </c>
      <c r="W20" s="16" t="s">
        <v>42</v>
      </c>
      <c r="X20" s="16" t="s">
        <v>47</v>
      </c>
      <c r="Y20" s="13" t="s">
        <v>53</v>
      </c>
      <c r="Z20" s="15" t="s">
        <v>31</v>
      </c>
      <c r="AA20" s="13" t="s">
        <v>32</v>
      </c>
      <c r="AB20" s="15" t="s">
        <v>33</v>
      </c>
      <c r="AC20" s="13" t="s">
        <v>34</v>
      </c>
      <c r="AD20" s="15" t="s">
        <v>35</v>
      </c>
      <c r="AE20" s="13" t="s">
        <v>37</v>
      </c>
      <c r="AF20" s="15" t="s">
        <v>38</v>
      </c>
      <c r="AG20" s="9"/>
      <c r="AH20" s="14" t="s">
        <v>49</v>
      </c>
    </row>
    <row r="21" spans="1:34" x14ac:dyDescent="0.3">
      <c r="A21" s="25" t="s">
        <v>7</v>
      </c>
      <c r="B21" s="26"/>
      <c r="C21" s="27"/>
      <c r="D21" s="1">
        <v>9</v>
      </c>
      <c r="E21" s="1">
        <v>6</v>
      </c>
      <c r="F21" s="1">
        <v>4</v>
      </c>
      <c r="G21" s="1">
        <v>7</v>
      </c>
      <c r="H21" s="7">
        <f xml:space="preserve"> SUMPRODUCT(ПЕРЕМЕННЫЕ1, D21:G21)</f>
        <v>2115</v>
      </c>
      <c r="I21" s="4" t="s">
        <v>18</v>
      </c>
      <c r="J21" s="1" t="s">
        <v>8</v>
      </c>
      <c r="L21" s="24" t="s">
        <v>23</v>
      </c>
      <c r="M21" s="24"/>
      <c r="N21" s="24"/>
      <c r="O21" s="24"/>
      <c r="P21" s="24"/>
      <c r="T21" s="35"/>
      <c r="U21" s="11">
        <v>1</v>
      </c>
      <c r="W21" s="14" t="s">
        <v>50</v>
      </c>
      <c r="X21" s="1">
        <v>4</v>
      </c>
      <c r="Y21" s="1">
        <v>600</v>
      </c>
      <c r="Z21" s="22">
        <f>1/2</f>
        <v>0.5</v>
      </c>
      <c r="AA21" s="1">
        <v>0.25</v>
      </c>
      <c r="AB21" s="1">
        <v>0.125</v>
      </c>
      <c r="AC21" s="17">
        <v>1</v>
      </c>
      <c r="AD21" s="1">
        <f>1/4</f>
        <v>0.25</v>
      </c>
      <c r="AE21" s="1">
        <v>0</v>
      </c>
      <c r="AF21" s="1">
        <v>0</v>
      </c>
      <c r="AG21" s="9"/>
      <c r="AH21" s="9">
        <f xml:space="preserve"> Y21 / AC21</f>
        <v>600</v>
      </c>
    </row>
    <row r="22" spans="1:34" ht="15.6" x14ac:dyDescent="0.3">
      <c r="A22" s="25" t="s">
        <v>9</v>
      </c>
      <c r="B22" s="26"/>
      <c r="C22" s="27"/>
      <c r="D22" s="1">
        <v>1</v>
      </c>
      <c r="E22" s="1">
        <v>0</v>
      </c>
      <c r="F22" s="1">
        <v>2</v>
      </c>
      <c r="G22" s="1">
        <v>1</v>
      </c>
      <c r="H22" s="8">
        <f xml:space="preserve"> SUMPRODUCT(ПЕРЕМЕННЫЕ1, D22:G22)</f>
        <v>95</v>
      </c>
      <c r="I22" s="3" t="s">
        <v>14</v>
      </c>
      <c r="J22" s="1">
        <v>180</v>
      </c>
      <c r="L22" s="24" t="s">
        <v>26</v>
      </c>
      <c r="M22" s="24"/>
      <c r="N22" s="24"/>
      <c r="O22" s="24"/>
      <c r="P22" s="24"/>
      <c r="T22" s="36" t="s">
        <v>35</v>
      </c>
      <c r="U22" s="12">
        <v>1</v>
      </c>
      <c r="W22" s="14" t="s">
        <v>44</v>
      </c>
      <c r="X22" s="1">
        <v>0</v>
      </c>
      <c r="Y22" s="1">
        <f>1200/4</f>
        <v>300</v>
      </c>
      <c r="Z22" s="1">
        <v>1</v>
      </c>
      <c r="AA22" s="1">
        <v>5</v>
      </c>
      <c r="AB22" s="1">
        <v>2.875</v>
      </c>
      <c r="AC22" s="1">
        <v>0</v>
      </c>
      <c r="AD22" s="1">
        <v>0</v>
      </c>
      <c r="AE22" s="1">
        <v>1</v>
      </c>
      <c r="AF22" s="1">
        <v>0</v>
      </c>
      <c r="AG22" s="9"/>
      <c r="AH22" s="9" t="e">
        <f xml:space="preserve"> Y22 / AC22</f>
        <v>#DIV/0!</v>
      </c>
    </row>
    <row r="23" spans="1:34" ht="15.6" x14ac:dyDescent="0.3">
      <c r="A23" s="25" t="s">
        <v>10</v>
      </c>
      <c r="B23" s="26"/>
      <c r="C23" s="27"/>
      <c r="D23" s="1">
        <v>0</v>
      </c>
      <c r="E23" s="1">
        <v>1</v>
      </c>
      <c r="F23" s="1">
        <v>3</v>
      </c>
      <c r="G23" s="1">
        <v>2</v>
      </c>
      <c r="H23" s="8">
        <f xml:space="preserve"> SUMPRODUCT(ПЕРЕМЕННЫЕ1, D23:G23)</f>
        <v>210</v>
      </c>
      <c r="I23" s="3" t="s">
        <v>14</v>
      </c>
      <c r="J23" s="1">
        <v>210</v>
      </c>
      <c r="L23" s="24" t="s">
        <v>27</v>
      </c>
      <c r="M23" s="24"/>
      <c r="N23" s="24"/>
      <c r="O23" s="24"/>
      <c r="P23" s="24"/>
      <c r="T23" s="37"/>
      <c r="U23" s="12">
        <v>0</v>
      </c>
      <c r="W23" s="14" t="s">
        <v>45</v>
      </c>
      <c r="X23" s="1">
        <v>0</v>
      </c>
      <c r="Y23" s="1">
        <f>3000/4</f>
        <v>750</v>
      </c>
      <c r="Z23" s="20">
        <f xml:space="preserve"> 5/2</f>
        <v>2.5</v>
      </c>
      <c r="AA23" s="1">
        <f>19/4</f>
        <v>4.75</v>
      </c>
      <c r="AB23" s="1">
        <v>5.875</v>
      </c>
      <c r="AC23" s="1">
        <v>0</v>
      </c>
      <c r="AD23" s="1">
        <f>-1/4</f>
        <v>-0.25</v>
      </c>
      <c r="AE23" s="1">
        <v>0</v>
      </c>
      <c r="AF23" s="1">
        <v>1</v>
      </c>
      <c r="AG23" s="9"/>
      <c r="AH23" s="9" t="e">
        <f xml:space="preserve"> Y23 / AC23</f>
        <v>#DIV/0!</v>
      </c>
    </row>
    <row r="24" spans="1:34" ht="15.6" x14ac:dyDescent="0.3">
      <c r="A24" s="25" t="s">
        <v>11</v>
      </c>
      <c r="B24" s="26"/>
      <c r="C24" s="27"/>
      <c r="D24" s="1">
        <v>4</v>
      </c>
      <c r="E24" s="1">
        <v>2</v>
      </c>
      <c r="F24" s="1">
        <v>0</v>
      </c>
      <c r="G24" s="1">
        <v>4</v>
      </c>
      <c r="H24" s="8">
        <f xml:space="preserve"> SUMPRODUCT(ПЕРЕМЕННЫЕ1, D24:G24)</f>
        <v>800</v>
      </c>
      <c r="I24" s="3" t="s">
        <v>14</v>
      </c>
      <c r="J24" s="1">
        <v>800</v>
      </c>
      <c r="L24" s="24" t="s">
        <v>17</v>
      </c>
      <c r="M24" s="24"/>
      <c r="N24" s="24"/>
      <c r="O24" s="24"/>
      <c r="P24" s="24"/>
      <c r="T24" s="38"/>
      <c r="U24" s="12">
        <v>0</v>
      </c>
      <c r="W24" s="32" t="s">
        <v>46</v>
      </c>
      <c r="X24" s="32"/>
      <c r="Y24" s="1">
        <f xml:space="preserve"> 0 - (-12) * 600</f>
        <v>7200</v>
      </c>
      <c r="Z24" s="1">
        <v>-5.5</v>
      </c>
      <c r="AA24" s="1">
        <v>-2</v>
      </c>
      <c r="AB24" s="1">
        <v>-5.5</v>
      </c>
      <c r="AC24" s="1">
        <v>-8</v>
      </c>
      <c r="AD24" s="1">
        <v>1</v>
      </c>
      <c r="AE24" s="1">
        <v>0</v>
      </c>
      <c r="AF24" s="1">
        <v>0</v>
      </c>
    </row>
    <row r="25" spans="1:34" x14ac:dyDescent="0.3">
      <c r="T25" s="33" t="s">
        <v>37</v>
      </c>
      <c r="U25" s="11">
        <v>0</v>
      </c>
    </row>
    <row r="26" spans="1:34" x14ac:dyDescent="0.3">
      <c r="T26" s="34"/>
      <c r="U26" s="11">
        <v>1</v>
      </c>
    </row>
    <row r="27" spans="1:34" x14ac:dyDescent="0.3">
      <c r="H27" s="23" t="s">
        <v>13</v>
      </c>
      <c r="I27" s="23"/>
      <c r="T27" s="35"/>
      <c r="U27" s="11">
        <v>0</v>
      </c>
    </row>
    <row r="28" spans="1:34" x14ac:dyDescent="0.3">
      <c r="T28" s="36" t="s">
        <v>38</v>
      </c>
      <c r="U28" s="12">
        <v>0</v>
      </c>
    </row>
    <row r="29" spans="1:34" x14ac:dyDescent="0.3">
      <c r="T29" s="37"/>
      <c r="U29" s="12">
        <v>0</v>
      </c>
    </row>
    <row r="30" spans="1:34" x14ac:dyDescent="0.3">
      <c r="T30" s="38"/>
      <c r="U30" s="12">
        <v>1</v>
      </c>
    </row>
    <row r="31" spans="1:34" x14ac:dyDescent="0.3">
      <c r="T31" s="39" t="s">
        <v>39</v>
      </c>
      <c r="U31" s="10">
        <v>2400</v>
      </c>
    </row>
    <row r="32" spans="1:34" x14ac:dyDescent="0.3">
      <c r="T32" s="40"/>
      <c r="U32" s="10">
        <v>1200</v>
      </c>
    </row>
    <row r="33" spans="20:21" x14ac:dyDescent="0.3">
      <c r="T33" s="41"/>
      <c r="U33" s="10">
        <v>3000</v>
      </c>
    </row>
  </sheetData>
  <mergeCells count="47">
    <mergeCell ref="T25:T27"/>
    <mergeCell ref="T28:T30"/>
    <mergeCell ref="T31:T33"/>
    <mergeCell ref="W8:X8"/>
    <mergeCell ref="T3:T9"/>
    <mergeCell ref="T10:T12"/>
    <mergeCell ref="T13:T15"/>
    <mergeCell ref="T16:T18"/>
    <mergeCell ref="W16:X16"/>
    <mergeCell ref="W24:X24"/>
    <mergeCell ref="T2:U2"/>
    <mergeCell ref="D1:G1"/>
    <mergeCell ref="H1:J1"/>
    <mergeCell ref="H2:H3"/>
    <mergeCell ref="I2:I3"/>
    <mergeCell ref="J2:J3"/>
    <mergeCell ref="H10:I10"/>
    <mergeCell ref="L2:P2"/>
    <mergeCell ref="L3:P3"/>
    <mergeCell ref="L4:P4"/>
    <mergeCell ref="L5:P5"/>
    <mergeCell ref="L6:P6"/>
    <mergeCell ref="L7:P7"/>
    <mergeCell ref="T19:T21"/>
    <mergeCell ref="T22:T24"/>
    <mergeCell ref="A4:C4"/>
    <mergeCell ref="A5:C5"/>
    <mergeCell ref="A6:C6"/>
    <mergeCell ref="A7:C7"/>
    <mergeCell ref="A1:C3"/>
    <mergeCell ref="L19:P19"/>
    <mergeCell ref="L21:P21"/>
    <mergeCell ref="L22:P22"/>
    <mergeCell ref="L23:P23"/>
    <mergeCell ref="L24:P24"/>
    <mergeCell ref="H27:I27"/>
    <mergeCell ref="L20:P20"/>
    <mergeCell ref="A21:C21"/>
    <mergeCell ref="A22:C22"/>
    <mergeCell ref="A23:C23"/>
    <mergeCell ref="A24:C24"/>
    <mergeCell ref="A18:C20"/>
    <mergeCell ref="D18:G18"/>
    <mergeCell ref="H18:J18"/>
    <mergeCell ref="H19:H20"/>
    <mergeCell ref="I19:I20"/>
    <mergeCell ref="J19:J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16" zoomScale="85" zoomScaleNormal="85" workbookViewId="0">
      <selection activeCell="S36" sqref="S36"/>
    </sheetView>
  </sheetViews>
  <sheetFormatPr defaultRowHeight="14.4" x14ac:dyDescent="0.3"/>
  <cols>
    <col min="1" max="1" width="10.6640625" customWidth="1"/>
    <col min="7" max="7" width="16.5546875" customWidth="1"/>
  </cols>
  <sheetData>
    <row r="1" spans="1:9" x14ac:dyDescent="0.3">
      <c r="A1" s="28" t="s">
        <v>0</v>
      </c>
      <c r="B1" s="28"/>
      <c r="C1" s="28"/>
      <c r="D1" s="29" t="s">
        <v>1</v>
      </c>
      <c r="E1" s="29"/>
      <c r="F1" s="29"/>
      <c r="G1" s="29" t="s">
        <v>2</v>
      </c>
      <c r="H1" s="29"/>
      <c r="I1" s="29"/>
    </row>
    <row r="2" spans="1:9" x14ac:dyDescent="0.3">
      <c r="A2" s="28"/>
      <c r="B2" s="28"/>
      <c r="C2" s="28"/>
      <c r="D2" s="18" t="s">
        <v>19</v>
      </c>
      <c r="E2" s="18" t="s">
        <v>20</v>
      </c>
      <c r="F2" s="18" t="s">
        <v>21</v>
      </c>
      <c r="G2" s="30" t="s">
        <v>3</v>
      </c>
      <c r="H2" s="30" t="s">
        <v>4</v>
      </c>
      <c r="I2" s="31" t="s">
        <v>5</v>
      </c>
    </row>
    <row r="3" spans="1:9" x14ac:dyDescent="0.3">
      <c r="A3" s="28"/>
      <c r="B3" s="28"/>
      <c r="C3" s="28"/>
      <c r="D3" s="6">
        <v>0</v>
      </c>
      <c r="E3" s="6">
        <v>100</v>
      </c>
      <c r="F3" s="6">
        <v>230</v>
      </c>
      <c r="G3" s="30"/>
      <c r="H3" s="30"/>
      <c r="I3" s="31"/>
    </row>
    <row r="4" spans="1:9" x14ac:dyDescent="0.3">
      <c r="A4" s="25" t="s">
        <v>7</v>
      </c>
      <c r="B4" s="26"/>
      <c r="C4" s="27"/>
      <c r="D4" s="1">
        <v>3</v>
      </c>
      <c r="E4" s="1">
        <v>2</v>
      </c>
      <c r="F4" s="1">
        <v>5</v>
      </c>
      <c r="G4" s="7">
        <f xml:space="preserve"> SUMPRODUCT(ПЕРЕМ, D4:F4)</f>
        <v>1350</v>
      </c>
      <c r="H4" s="4" t="s">
        <v>18</v>
      </c>
      <c r="I4" s="1" t="s">
        <v>8</v>
      </c>
    </row>
    <row r="5" spans="1:9" ht="15.6" x14ac:dyDescent="0.3">
      <c r="A5" s="25" t="s">
        <v>9</v>
      </c>
      <c r="B5" s="26"/>
      <c r="C5" s="27"/>
      <c r="D5" s="1">
        <v>1</v>
      </c>
      <c r="E5" s="1">
        <v>2</v>
      </c>
      <c r="F5" s="1">
        <v>1</v>
      </c>
      <c r="G5" s="8">
        <f xml:space="preserve"> SUMPRODUCT(ПЕРЕМ, D5:F5)</f>
        <v>430</v>
      </c>
      <c r="H5" s="3" t="s">
        <v>14</v>
      </c>
      <c r="I5" s="1">
        <v>430</v>
      </c>
    </row>
    <row r="6" spans="1:9" ht="15.6" x14ac:dyDescent="0.3">
      <c r="A6" s="25" t="s">
        <v>10</v>
      </c>
      <c r="B6" s="26"/>
      <c r="C6" s="27"/>
      <c r="D6" s="1">
        <v>3</v>
      </c>
      <c r="E6" s="1">
        <v>0</v>
      </c>
      <c r="F6" s="1">
        <v>2</v>
      </c>
      <c r="G6" s="8">
        <f xml:space="preserve"> SUMPRODUCT(ПЕРЕМ, D6:F6)</f>
        <v>460</v>
      </c>
      <c r="H6" s="3" t="s">
        <v>14</v>
      </c>
      <c r="I6" s="1">
        <v>460</v>
      </c>
    </row>
    <row r="7" spans="1:9" ht="15.6" x14ac:dyDescent="0.3">
      <c r="A7" s="25" t="s">
        <v>11</v>
      </c>
      <c r="B7" s="26"/>
      <c r="C7" s="27"/>
      <c r="D7" s="1">
        <v>1</v>
      </c>
      <c r="E7" s="1">
        <v>4</v>
      </c>
      <c r="F7" s="1">
        <v>0</v>
      </c>
      <c r="G7" s="8">
        <f xml:space="preserve"> SUMPRODUCT(ПЕРЕМ, D7:F7)</f>
        <v>400</v>
      </c>
      <c r="H7" s="3" t="s">
        <v>14</v>
      </c>
      <c r="I7" s="1">
        <v>420</v>
      </c>
    </row>
    <row r="10" spans="1:9" x14ac:dyDescent="0.3">
      <c r="A10" s="23" t="s">
        <v>12</v>
      </c>
      <c r="B10" s="23"/>
      <c r="C10" s="23"/>
      <c r="D10" s="23"/>
      <c r="E10" s="23"/>
      <c r="G10" s="23" t="s">
        <v>13</v>
      </c>
      <c r="H10" s="23"/>
    </row>
    <row r="11" spans="1:9" x14ac:dyDescent="0.3">
      <c r="A11" s="24" t="s">
        <v>59</v>
      </c>
      <c r="B11" s="24"/>
      <c r="C11" s="24"/>
      <c r="D11" s="24"/>
      <c r="E11" s="24"/>
    </row>
    <row r="12" spans="1:9" x14ac:dyDescent="0.3">
      <c r="A12" s="24" t="s">
        <v>56</v>
      </c>
      <c r="B12" s="24"/>
      <c r="C12" s="24"/>
      <c r="D12" s="24"/>
      <c r="E12" s="24"/>
    </row>
    <row r="13" spans="1:9" x14ac:dyDescent="0.3">
      <c r="A13" s="24" t="s">
        <v>57</v>
      </c>
      <c r="B13" s="24"/>
      <c r="C13" s="24"/>
      <c r="D13" s="24"/>
      <c r="E13" s="24"/>
    </row>
    <row r="14" spans="1:9" x14ac:dyDescent="0.3">
      <c r="A14" s="24" t="s">
        <v>58</v>
      </c>
      <c r="B14" s="24"/>
      <c r="C14" s="24"/>
      <c r="D14" s="24"/>
      <c r="E14" s="24"/>
    </row>
    <row r="15" spans="1:9" x14ac:dyDescent="0.3">
      <c r="A15" s="24" t="s">
        <v>17</v>
      </c>
      <c r="B15" s="24"/>
      <c r="C15" s="24"/>
      <c r="D15" s="24"/>
      <c r="E15" s="24"/>
    </row>
    <row r="17" spans="1:20" x14ac:dyDescent="0.3">
      <c r="A17" s="55"/>
      <c r="B17" s="56"/>
      <c r="C17" s="56"/>
      <c r="D17" s="56"/>
      <c r="E17" s="56"/>
      <c r="G17" s="25" t="s">
        <v>29</v>
      </c>
      <c r="H17" s="27"/>
    </row>
    <row r="18" spans="1:20" x14ac:dyDescent="0.3">
      <c r="A18" s="55" t="s">
        <v>60</v>
      </c>
      <c r="B18" s="56"/>
      <c r="C18" s="56"/>
      <c r="D18" s="56"/>
      <c r="E18" s="56"/>
      <c r="G18" s="51" t="s">
        <v>30</v>
      </c>
      <c r="H18" s="48">
        <v>3</v>
      </c>
      <c r="J18" s="14" t="s">
        <v>40</v>
      </c>
      <c r="K18" s="1">
        <v>1</v>
      </c>
      <c r="L18" s="14" t="s">
        <v>41</v>
      </c>
      <c r="M18" s="1">
        <v>3</v>
      </c>
      <c r="N18" s="1">
        <v>2</v>
      </c>
      <c r="O18" s="1">
        <v>5</v>
      </c>
      <c r="P18" s="1">
        <v>0</v>
      </c>
      <c r="Q18" s="1">
        <v>0</v>
      </c>
      <c r="R18" s="1">
        <v>0</v>
      </c>
    </row>
    <row r="19" spans="1:20" x14ac:dyDescent="0.3">
      <c r="A19" s="55" t="s">
        <v>61</v>
      </c>
      <c r="B19" s="56"/>
      <c r="C19" s="56"/>
      <c r="D19" s="56"/>
      <c r="E19" s="56"/>
      <c r="G19" s="51"/>
      <c r="H19" s="48">
        <v>2</v>
      </c>
      <c r="J19" s="45" t="s">
        <v>42</v>
      </c>
      <c r="K19" s="45" t="s">
        <v>47</v>
      </c>
      <c r="L19" s="45" t="s">
        <v>39</v>
      </c>
      <c r="M19" s="45" t="s">
        <v>31</v>
      </c>
      <c r="N19" s="45" t="s">
        <v>32</v>
      </c>
      <c r="O19" s="45" t="s">
        <v>33</v>
      </c>
      <c r="P19" s="45" t="s">
        <v>34</v>
      </c>
      <c r="Q19" s="45" t="s">
        <v>35</v>
      </c>
      <c r="R19" s="45" t="s">
        <v>37</v>
      </c>
    </row>
    <row r="20" spans="1:20" x14ac:dyDescent="0.3">
      <c r="A20" s="55" t="s">
        <v>62</v>
      </c>
      <c r="B20" s="56"/>
      <c r="C20" s="56"/>
      <c r="D20" s="56"/>
      <c r="E20" s="56"/>
      <c r="G20" s="51"/>
      <c r="H20" s="48">
        <v>5</v>
      </c>
      <c r="J20" s="14" t="s">
        <v>50</v>
      </c>
      <c r="K20" s="1">
        <v>0</v>
      </c>
      <c r="L20" s="1">
        <v>430</v>
      </c>
      <c r="M20" s="1">
        <v>1</v>
      </c>
      <c r="N20" s="1">
        <v>2</v>
      </c>
      <c r="O20" s="1">
        <v>1</v>
      </c>
      <c r="P20" s="1">
        <v>1</v>
      </c>
      <c r="Q20" s="1">
        <v>0</v>
      </c>
      <c r="R20" s="1">
        <v>0</v>
      </c>
    </row>
    <row r="21" spans="1:20" x14ac:dyDescent="0.3">
      <c r="A21" s="55" t="s">
        <v>63</v>
      </c>
      <c r="B21" s="56"/>
      <c r="C21" s="56"/>
      <c r="D21" s="56"/>
      <c r="E21" s="56"/>
      <c r="G21" s="51"/>
      <c r="H21" s="48">
        <v>0</v>
      </c>
      <c r="J21" s="14" t="s">
        <v>43</v>
      </c>
      <c r="K21" s="1">
        <v>0</v>
      </c>
      <c r="L21" s="1">
        <v>460</v>
      </c>
      <c r="M21" s="1">
        <v>3</v>
      </c>
      <c r="N21" s="1">
        <v>0</v>
      </c>
      <c r="O21" s="42">
        <v>2</v>
      </c>
      <c r="P21" s="1">
        <v>0</v>
      </c>
      <c r="Q21" s="1">
        <v>1</v>
      </c>
      <c r="R21" s="1">
        <v>0</v>
      </c>
    </row>
    <row r="22" spans="1:20" x14ac:dyDescent="0.3">
      <c r="A22" s="44"/>
      <c r="B22" s="44"/>
      <c r="C22" s="44"/>
      <c r="D22" s="44"/>
      <c r="E22" s="44"/>
      <c r="G22" s="51"/>
      <c r="H22" s="48">
        <v>0</v>
      </c>
      <c r="J22" s="14" t="s">
        <v>44</v>
      </c>
      <c r="K22" s="1">
        <v>0</v>
      </c>
      <c r="L22" s="1">
        <v>420</v>
      </c>
      <c r="M22" s="1">
        <v>1</v>
      </c>
      <c r="N22" s="1">
        <v>4</v>
      </c>
      <c r="O22" s="1">
        <v>0</v>
      </c>
      <c r="P22" s="1">
        <v>0</v>
      </c>
      <c r="Q22" s="1">
        <v>0</v>
      </c>
      <c r="R22" s="1">
        <v>1</v>
      </c>
    </row>
    <row r="23" spans="1:20" x14ac:dyDescent="0.3">
      <c r="A23" s="57" t="s">
        <v>54</v>
      </c>
      <c r="B23" s="58"/>
      <c r="C23" s="58"/>
      <c r="D23" s="58"/>
      <c r="E23" s="58"/>
      <c r="G23" s="51"/>
      <c r="H23" s="48">
        <v>0</v>
      </c>
      <c r="J23" s="32" t="s">
        <v>46</v>
      </c>
      <c r="K23" s="32"/>
      <c r="L23" s="1">
        <v>0</v>
      </c>
      <c r="M23" s="1">
        <v>-3</v>
      </c>
      <c r="N23" s="1">
        <v>-2</v>
      </c>
      <c r="O23" s="1">
        <v>-5</v>
      </c>
      <c r="P23" s="1">
        <v>0</v>
      </c>
      <c r="Q23" s="1">
        <v>0</v>
      </c>
      <c r="R23" s="1">
        <v>0</v>
      </c>
    </row>
    <row r="24" spans="1:20" x14ac:dyDescent="0.3">
      <c r="A24" s="59" t="s">
        <v>65</v>
      </c>
      <c r="B24" s="59"/>
      <c r="C24" s="59"/>
      <c r="D24" s="59"/>
      <c r="E24" s="59"/>
      <c r="G24" s="52" t="s">
        <v>31</v>
      </c>
      <c r="H24" s="48">
        <v>1</v>
      </c>
    </row>
    <row r="25" spans="1:20" x14ac:dyDescent="0.3">
      <c r="A25" s="44"/>
      <c r="B25" s="44"/>
      <c r="C25" s="44"/>
      <c r="D25" s="44"/>
      <c r="E25" s="44"/>
      <c r="G25" s="53"/>
      <c r="H25" s="48">
        <v>3</v>
      </c>
    </row>
    <row r="26" spans="1:20" x14ac:dyDescent="0.3">
      <c r="G26" s="54"/>
      <c r="H26" s="48">
        <v>1</v>
      </c>
      <c r="J26" s="14" t="s">
        <v>40</v>
      </c>
      <c r="K26" s="1">
        <v>1</v>
      </c>
      <c r="L26" s="14" t="s">
        <v>41</v>
      </c>
      <c r="M26" s="1">
        <v>3</v>
      </c>
      <c r="N26" s="1">
        <v>2</v>
      </c>
      <c r="O26" s="1">
        <v>5</v>
      </c>
      <c r="P26" s="1">
        <v>0</v>
      </c>
      <c r="Q26" s="1">
        <v>0</v>
      </c>
      <c r="R26" s="1">
        <v>0</v>
      </c>
    </row>
    <row r="27" spans="1:20" x14ac:dyDescent="0.3">
      <c r="G27" s="52" t="s">
        <v>32</v>
      </c>
      <c r="H27" s="48">
        <v>2</v>
      </c>
      <c r="J27" s="45" t="s">
        <v>42</v>
      </c>
      <c r="K27" s="45" t="s">
        <v>47</v>
      </c>
      <c r="L27" s="45" t="s">
        <v>39</v>
      </c>
      <c r="M27" s="45" t="s">
        <v>31</v>
      </c>
      <c r="N27" s="45" t="s">
        <v>32</v>
      </c>
      <c r="O27" s="45" t="s">
        <v>33</v>
      </c>
      <c r="P27" s="45" t="s">
        <v>34</v>
      </c>
      <c r="Q27" s="45" t="s">
        <v>35</v>
      </c>
      <c r="R27" s="45" t="s">
        <v>37</v>
      </c>
      <c r="S27" s="9"/>
      <c r="T27" s="14" t="s">
        <v>49</v>
      </c>
    </row>
    <row r="28" spans="1:20" x14ac:dyDescent="0.3">
      <c r="G28" s="53"/>
      <c r="H28" s="48">
        <v>0</v>
      </c>
      <c r="J28" s="14" t="s">
        <v>50</v>
      </c>
      <c r="K28" s="1">
        <v>0</v>
      </c>
      <c r="L28" s="1">
        <v>430</v>
      </c>
      <c r="M28" s="1">
        <v>1</v>
      </c>
      <c r="N28" s="1">
        <v>2</v>
      </c>
      <c r="O28" s="43">
        <v>1</v>
      </c>
      <c r="P28" s="1">
        <v>1</v>
      </c>
      <c r="Q28" s="1">
        <v>0</v>
      </c>
      <c r="R28" s="1">
        <v>0</v>
      </c>
      <c r="S28" s="9"/>
      <c r="T28" s="9">
        <f xml:space="preserve"> L28 / O28</f>
        <v>430</v>
      </c>
    </row>
    <row r="29" spans="1:20" x14ac:dyDescent="0.3">
      <c r="G29" s="54"/>
      <c r="H29" s="48">
        <v>4</v>
      </c>
      <c r="J29" s="14" t="s">
        <v>43</v>
      </c>
      <c r="K29" s="1">
        <v>0</v>
      </c>
      <c r="L29" s="43">
        <v>460</v>
      </c>
      <c r="M29" s="43">
        <v>3</v>
      </c>
      <c r="N29" s="43">
        <v>0</v>
      </c>
      <c r="O29" s="46">
        <v>2</v>
      </c>
      <c r="P29" s="43">
        <v>0</v>
      </c>
      <c r="Q29" s="43">
        <v>1</v>
      </c>
      <c r="R29" s="43">
        <v>0</v>
      </c>
      <c r="S29" s="47"/>
      <c r="T29" s="47">
        <f t="shared" ref="T29:T30" si="0" xml:space="preserve"> L29 / O29</f>
        <v>230</v>
      </c>
    </row>
    <row r="30" spans="1:20" x14ac:dyDescent="0.3">
      <c r="G30" s="52" t="s">
        <v>33</v>
      </c>
      <c r="H30" s="48">
        <v>1</v>
      </c>
      <c r="J30" s="14" t="s">
        <v>44</v>
      </c>
      <c r="K30" s="1">
        <v>0</v>
      </c>
      <c r="L30" s="1">
        <v>420</v>
      </c>
      <c r="M30" s="1">
        <v>1</v>
      </c>
      <c r="N30" s="1">
        <v>4</v>
      </c>
      <c r="O30" s="43">
        <v>0</v>
      </c>
      <c r="P30" s="1">
        <v>0</v>
      </c>
      <c r="Q30" s="1">
        <v>0</v>
      </c>
      <c r="R30" s="1">
        <v>1</v>
      </c>
      <c r="S30" s="9"/>
      <c r="T30" s="9" t="e">
        <f t="shared" si="0"/>
        <v>#DIV/0!</v>
      </c>
    </row>
    <row r="31" spans="1:20" x14ac:dyDescent="0.3">
      <c r="G31" s="53"/>
      <c r="H31" s="48">
        <v>2</v>
      </c>
      <c r="J31" s="32" t="s">
        <v>46</v>
      </c>
      <c r="K31" s="32"/>
      <c r="L31" s="1">
        <v>0</v>
      </c>
      <c r="M31" s="1">
        <v>-3</v>
      </c>
      <c r="N31" s="1">
        <v>-2</v>
      </c>
      <c r="O31" s="43">
        <v>-5</v>
      </c>
      <c r="P31" s="1">
        <v>0</v>
      </c>
      <c r="Q31" s="1">
        <v>0</v>
      </c>
      <c r="R31" s="1">
        <v>0</v>
      </c>
    </row>
    <row r="32" spans="1:20" x14ac:dyDescent="0.3">
      <c r="G32" s="54"/>
      <c r="H32" s="48">
        <v>0</v>
      </c>
    </row>
    <row r="33" spans="7:20" x14ac:dyDescent="0.3">
      <c r="G33" s="52" t="s">
        <v>34</v>
      </c>
      <c r="H33" s="48">
        <v>1</v>
      </c>
    </row>
    <row r="34" spans="7:20" x14ac:dyDescent="0.3">
      <c r="G34" s="53"/>
      <c r="H34" s="48">
        <v>0</v>
      </c>
      <c r="J34" s="14" t="s">
        <v>40</v>
      </c>
      <c r="K34" s="1">
        <v>1</v>
      </c>
      <c r="L34" s="14" t="s">
        <v>41</v>
      </c>
      <c r="M34" s="1">
        <v>3</v>
      </c>
      <c r="N34" s="1">
        <v>2</v>
      </c>
      <c r="O34" s="1">
        <v>5</v>
      </c>
      <c r="P34" s="1">
        <v>0</v>
      </c>
      <c r="Q34" s="1">
        <v>0</v>
      </c>
      <c r="R34" s="1">
        <v>0</v>
      </c>
    </row>
    <row r="35" spans="7:20" x14ac:dyDescent="0.3">
      <c r="G35" s="54"/>
      <c r="H35" s="48">
        <v>0</v>
      </c>
      <c r="J35" s="45" t="s">
        <v>42</v>
      </c>
      <c r="K35" s="45" t="s">
        <v>47</v>
      </c>
      <c r="L35" s="45" t="s">
        <v>39</v>
      </c>
      <c r="M35" s="45" t="s">
        <v>31</v>
      </c>
      <c r="N35" s="45" t="s">
        <v>32</v>
      </c>
      <c r="O35" s="45" t="s">
        <v>33</v>
      </c>
      <c r="P35" s="45" t="s">
        <v>34</v>
      </c>
      <c r="Q35" s="45" t="s">
        <v>35</v>
      </c>
      <c r="R35" s="45" t="s">
        <v>37</v>
      </c>
    </row>
    <row r="36" spans="7:20" x14ac:dyDescent="0.3">
      <c r="G36" s="52" t="s">
        <v>35</v>
      </c>
      <c r="H36" s="48">
        <v>0</v>
      </c>
      <c r="J36" s="14" t="s">
        <v>50</v>
      </c>
      <c r="K36" s="1">
        <v>0</v>
      </c>
      <c r="L36" s="1">
        <f>200</f>
        <v>200</v>
      </c>
      <c r="M36" s="1">
        <f>-1/2</f>
        <v>-0.5</v>
      </c>
      <c r="N36" s="1">
        <v>2</v>
      </c>
      <c r="O36" s="19">
        <v>0</v>
      </c>
      <c r="P36" s="1">
        <f>1</f>
        <v>1</v>
      </c>
      <c r="Q36" s="1">
        <f>-1/2</f>
        <v>-0.5</v>
      </c>
      <c r="R36" s="1">
        <v>0</v>
      </c>
    </row>
    <row r="37" spans="7:20" x14ac:dyDescent="0.3">
      <c r="G37" s="53"/>
      <c r="H37" s="48">
        <v>1</v>
      </c>
      <c r="J37" s="14" t="s">
        <v>66</v>
      </c>
      <c r="K37" s="1">
        <v>0</v>
      </c>
      <c r="L37" s="19">
        <f>460/2</f>
        <v>230</v>
      </c>
      <c r="M37" s="19">
        <v>1.5</v>
      </c>
      <c r="N37" s="19">
        <v>0</v>
      </c>
      <c r="O37" s="19">
        <v>1</v>
      </c>
      <c r="P37" s="19">
        <v>0</v>
      </c>
      <c r="Q37" s="19">
        <v>0.5</v>
      </c>
      <c r="R37" s="19">
        <v>0</v>
      </c>
    </row>
    <row r="38" spans="7:20" x14ac:dyDescent="0.3">
      <c r="G38" s="54"/>
      <c r="H38" s="48">
        <v>0</v>
      </c>
      <c r="J38" s="14" t="s">
        <v>44</v>
      </c>
      <c r="K38" s="1">
        <v>0</v>
      </c>
      <c r="L38" s="1">
        <f>420</f>
        <v>420</v>
      </c>
      <c r="M38" s="1">
        <v>1</v>
      </c>
      <c r="N38" s="1">
        <v>4</v>
      </c>
      <c r="O38" s="19">
        <v>0</v>
      </c>
      <c r="P38" s="1">
        <v>0</v>
      </c>
      <c r="Q38" s="1">
        <v>0</v>
      </c>
      <c r="R38" s="1">
        <v>1</v>
      </c>
    </row>
    <row r="39" spans="7:20" x14ac:dyDescent="0.3">
      <c r="G39" s="52" t="s">
        <v>37</v>
      </c>
      <c r="H39" s="48">
        <v>0</v>
      </c>
      <c r="J39" s="32" t="s">
        <v>46</v>
      </c>
      <c r="K39" s="32"/>
      <c r="L39" s="1">
        <v>1150</v>
      </c>
      <c r="M39" s="1">
        <v>4.5</v>
      </c>
      <c r="N39" s="1">
        <v>-2</v>
      </c>
      <c r="O39" s="19">
        <v>0</v>
      </c>
      <c r="P39" s="1">
        <v>0</v>
      </c>
      <c r="Q39" s="1">
        <v>2.5</v>
      </c>
      <c r="R39" s="1">
        <v>0</v>
      </c>
    </row>
    <row r="40" spans="7:20" x14ac:dyDescent="0.3">
      <c r="G40" s="53"/>
      <c r="H40" s="48">
        <v>0</v>
      </c>
    </row>
    <row r="41" spans="7:20" x14ac:dyDescent="0.3">
      <c r="G41" s="54"/>
      <c r="H41" s="48">
        <v>1</v>
      </c>
    </row>
    <row r="42" spans="7:20" x14ac:dyDescent="0.3">
      <c r="G42" s="52" t="s">
        <v>39</v>
      </c>
      <c r="H42" s="48">
        <v>430</v>
      </c>
      <c r="J42" s="14" t="s">
        <v>40</v>
      </c>
      <c r="K42" s="1">
        <v>1</v>
      </c>
      <c r="L42" s="14" t="s">
        <v>41</v>
      </c>
      <c r="M42" s="1">
        <v>3</v>
      </c>
      <c r="N42" s="1">
        <v>2</v>
      </c>
      <c r="O42" s="1">
        <v>5</v>
      </c>
      <c r="P42" s="1">
        <v>0</v>
      </c>
      <c r="Q42" s="1">
        <v>0</v>
      </c>
      <c r="R42" s="1">
        <v>0</v>
      </c>
    </row>
    <row r="43" spans="7:20" x14ac:dyDescent="0.3">
      <c r="G43" s="53"/>
      <c r="H43" s="48">
        <v>460</v>
      </c>
      <c r="J43" s="45" t="s">
        <v>42</v>
      </c>
      <c r="K43" s="45" t="s">
        <v>47</v>
      </c>
      <c r="L43" s="45" t="s">
        <v>39</v>
      </c>
      <c r="M43" s="45" t="s">
        <v>31</v>
      </c>
      <c r="N43" s="45" t="s">
        <v>32</v>
      </c>
      <c r="O43" s="45" t="s">
        <v>33</v>
      </c>
      <c r="P43" s="45" t="s">
        <v>34</v>
      </c>
      <c r="Q43" s="45" t="s">
        <v>35</v>
      </c>
      <c r="R43" s="45" t="s">
        <v>37</v>
      </c>
      <c r="S43" s="9"/>
      <c r="T43" s="14" t="s">
        <v>49</v>
      </c>
    </row>
    <row r="44" spans="7:20" x14ac:dyDescent="0.3">
      <c r="G44" s="54"/>
      <c r="H44" s="48">
        <v>420</v>
      </c>
      <c r="J44" s="14" t="s">
        <v>50</v>
      </c>
      <c r="K44" s="1">
        <v>0</v>
      </c>
      <c r="L44" s="43">
        <f>200</f>
        <v>200</v>
      </c>
      <c r="M44" s="43">
        <f>-1/2</f>
        <v>-0.5</v>
      </c>
      <c r="N44" s="43">
        <v>2</v>
      </c>
      <c r="O44" s="49">
        <v>0</v>
      </c>
      <c r="P44" s="43">
        <f>1</f>
        <v>1</v>
      </c>
      <c r="Q44" s="43">
        <f>-1/2</f>
        <v>-0.5</v>
      </c>
      <c r="R44" s="43">
        <v>0</v>
      </c>
      <c r="S44" s="47"/>
      <c r="T44" s="47">
        <f xml:space="preserve"> L44 / N44</f>
        <v>100</v>
      </c>
    </row>
    <row r="45" spans="7:20" x14ac:dyDescent="0.3">
      <c r="J45" s="14" t="s">
        <v>66</v>
      </c>
      <c r="K45" s="1">
        <v>0</v>
      </c>
      <c r="L45" s="19">
        <f>460/2</f>
        <v>230</v>
      </c>
      <c r="M45" s="19">
        <v>1.5</v>
      </c>
      <c r="N45" s="49">
        <v>0</v>
      </c>
      <c r="O45" s="19">
        <v>1</v>
      </c>
      <c r="P45" s="19">
        <v>0</v>
      </c>
      <c r="Q45" s="19">
        <v>0.5</v>
      </c>
      <c r="R45" s="19">
        <v>0</v>
      </c>
      <c r="S45" s="9"/>
      <c r="T45" s="9" t="e">
        <f t="shared" ref="T45:T46" si="1" xml:space="preserve"> L45 / N45</f>
        <v>#DIV/0!</v>
      </c>
    </row>
    <row r="46" spans="7:20" x14ac:dyDescent="0.3">
      <c r="J46" s="14" t="s">
        <v>44</v>
      </c>
      <c r="K46" s="1">
        <v>0</v>
      </c>
      <c r="L46" s="1">
        <f>420</f>
        <v>420</v>
      </c>
      <c r="M46" s="1">
        <v>1</v>
      </c>
      <c r="N46" s="43">
        <v>4</v>
      </c>
      <c r="O46" s="19">
        <v>0</v>
      </c>
      <c r="P46" s="1">
        <v>0</v>
      </c>
      <c r="Q46" s="1">
        <v>0</v>
      </c>
      <c r="R46" s="1">
        <v>1</v>
      </c>
      <c r="S46" s="9"/>
      <c r="T46" s="9">
        <f t="shared" si="1"/>
        <v>105</v>
      </c>
    </row>
    <row r="47" spans="7:20" x14ac:dyDescent="0.3">
      <c r="J47" s="32" t="s">
        <v>46</v>
      </c>
      <c r="K47" s="32"/>
      <c r="L47" s="1">
        <v>1150</v>
      </c>
      <c r="M47" s="1">
        <v>4.5</v>
      </c>
      <c r="N47" s="43">
        <v>-2</v>
      </c>
      <c r="O47" s="19">
        <v>0</v>
      </c>
      <c r="P47" s="1">
        <v>0</v>
      </c>
      <c r="Q47" s="1">
        <v>2.5</v>
      </c>
      <c r="R47" s="1">
        <v>0</v>
      </c>
    </row>
    <row r="50" spans="10:18" x14ac:dyDescent="0.3">
      <c r="J50" s="14" t="s">
        <v>40</v>
      </c>
      <c r="K50" s="1">
        <v>1</v>
      </c>
      <c r="L50" s="14" t="s">
        <v>41</v>
      </c>
      <c r="M50" s="1">
        <v>3</v>
      </c>
      <c r="N50" s="1">
        <v>2</v>
      </c>
      <c r="O50" s="1">
        <v>5</v>
      </c>
      <c r="P50" s="1">
        <v>0</v>
      </c>
      <c r="Q50" s="1">
        <v>0</v>
      </c>
      <c r="R50" s="1">
        <v>0</v>
      </c>
    </row>
    <row r="51" spans="10:18" x14ac:dyDescent="0.3">
      <c r="J51" s="45" t="s">
        <v>42</v>
      </c>
      <c r="K51" s="45" t="s">
        <v>47</v>
      </c>
      <c r="L51" s="45" t="s">
        <v>39</v>
      </c>
      <c r="M51" s="45" t="s">
        <v>31</v>
      </c>
      <c r="N51" s="45" t="s">
        <v>32</v>
      </c>
      <c r="O51" s="45" t="s">
        <v>33</v>
      </c>
      <c r="P51" s="45" t="s">
        <v>34</v>
      </c>
      <c r="Q51" s="45" t="s">
        <v>35</v>
      </c>
      <c r="R51" s="45" t="s">
        <v>37</v>
      </c>
    </row>
    <row r="52" spans="10:18" x14ac:dyDescent="0.3">
      <c r="J52" s="14" t="s">
        <v>67</v>
      </c>
      <c r="K52" s="1">
        <v>0</v>
      </c>
      <c r="L52" s="1">
        <f>100</f>
        <v>100</v>
      </c>
      <c r="M52" s="1">
        <f>-1/4</f>
        <v>-0.25</v>
      </c>
      <c r="N52" s="1">
        <v>1</v>
      </c>
      <c r="O52" s="19">
        <v>0</v>
      </c>
      <c r="P52" s="1">
        <f>1/2</f>
        <v>0.5</v>
      </c>
      <c r="Q52" s="1">
        <f>-1/4</f>
        <v>-0.25</v>
      </c>
      <c r="R52" s="1">
        <v>0</v>
      </c>
    </row>
    <row r="53" spans="10:18" x14ac:dyDescent="0.3">
      <c r="J53" s="14" t="s">
        <v>66</v>
      </c>
      <c r="K53" s="1">
        <v>0</v>
      </c>
      <c r="L53" s="19">
        <f>460/2</f>
        <v>230</v>
      </c>
      <c r="M53" s="19">
        <v>1.5</v>
      </c>
      <c r="N53" s="19">
        <v>0</v>
      </c>
      <c r="O53" s="19">
        <v>1</v>
      </c>
      <c r="P53" s="19">
        <v>0</v>
      </c>
      <c r="Q53" s="19">
        <v>0.5</v>
      </c>
      <c r="R53" s="19">
        <v>0</v>
      </c>
    </row>
    <row r="54" spans="10:18" ht="15" thickBot="1" x14ac:dyDescent="0.35">
      <c r="J54" s="14" t="s">
        <v>44</v>
      </c>
      <c r="K54" s="1">
        <v>0</v>
      </c>
      <c r="L54" s="1">
        <f>20</f>
        <v>20</v>
      </c>
      <c r="M54" s="1">
        <v>2</v>
      </c>
      <c r="N54" s="1">
        <v>0</v>
      </c>
      <c r="O54" s="19">
        <v>0</v>
      </c>
      <c r="P54" s="1">
        <v>-2</v>
      </c>
      <c r="Q54" s="1">
        <v>1</v>
      </c>
      <c r="R54" s="1">
        <v>1</v>
      </c>
    </row>
    <row r="55" spans="10:18" ht="15.6" thickTop="1" thickBot="1" x14ac:dyDescent="0.35">
      <c r="J55" s="32" t="s">
        <v>46</v>
      </c>
      <c r="K55" s="32"/>
      <c r="L55" s="50">
        <v>1350</v>
      </c>
      <c r="M55" s="1">
        <v>4</v>
      </c>
      <c r="N55" s="1">
        <v>0</v>
      </c>
      <c r="O55" s="19">
        <v>0</v>
      </c>
      <c r="P55" s="1">
        <v>1</v>
      </c>
      <c r="Q55" s="1">
        <v>2</v>
      </c>
      <c r="R55" s="1">
        <v>0</v>
      </c>
    </row>
    <row r="56" spans="10:18" ht="15" thickTop="1" x14ac:dyDescent="0.3">
      <c r="L56" t="s">
        <v>64</v>
      </c>
    </row>
    <row r="57" spans="10:18" ht="18" x14ac:dyDescent="0.35">
      <c r="J57" s="61" t="s">
        <v>68</v>
      </c>
      <c r="M57" s="60"/>
      <c r="P57" s="62" t="s">
        <v>70</v>
      </c>
    </row>
    <row r="58" spans="10:18" ht="18" x14ac:dyDescent="0.35">
      <c r="J58" s="62" t="s">
        <v>69</v>
      </c>
    </row>
  </sheetData>
  <mergeCells count="38">
    <mergeCell ref="J47:K47"/>
    <mergeCell ref="J55:K55"/>
    <mergeCell ref="G17:H17"/>
    <mergeCell ref="G18:G23"/>
    <mergeCell ref="G24:G26"/>
    <mergeCell ref="J23:K23"/>
    <mergeCell ref="J31:K31"/>
    <mergeCell ref="J39:K39"/>
    <mergeCell ref="G42:G44"/>
    <mergeCell ref="G27:G29"/>
    <mergeCell ref="G30:G32"/>
    <mergeCell ref="G33:G35"/>
    <mergeCell ref="G36:G38"/>
    <mergeCell ref="G39:G41"/>
    <mergeCell ref="A24:E24"/>
    <mergeCell ref="A21:E21"/>
    <mergeCell ref="A20:E20"/>
    <mergeCell ref="A17:E17"/>
    <mergeCell ref="A18:E18"/>
    <mergeCell ref="A19:E19"/>
    <mergeCell ref="A23:E23"/>
    <mergeCell ref="A6:C6"/>
    <mergeCell ref="A14:E14"/>
    <mergeCell ref="A7:C7"/>
    <mergeCell ref="A15:E15"/>
    <mergeCell ref="G10:H10"/>
    <mergeCell ref="A10:E10"/>
    <mergeCell ref="A11:E11"/>
    <mergeCell ref="A4:C4"/>
    <mergeCell ref="A12:E12"/>
    <mergeCell ref="A5:C5"/>
    <mergeCell ref="A13:E13"/>
    <mergeCell ref="A1:C3"/>
    <mergeCell ref="D1:F1"/>
    <mergeCell ref="G1:I1"/>
    <mergeCell ref="G2:G3"/>
    <mergeCell ref="H2:H3"/>
    <mergeCell ref="I2:I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Лист1</vt:lpstr>
      <vt:lpstr>Sheet1</vt:lpstr>
      <vt:lpstr>ПЕРЕМ</vt:lpstr>
      <vt:lpstr>ПЕРЕМЕННЫЕ</vt:lpstr>
      <vt:lpstr>ПЕРЕМЕННЫЕ1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2020-09-30T14:42:58Z</dcterms:modified>
</cp:coreProperties>
</file>