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gl67\Box\1Dr. Renata Ivanek Laboratory\Salmonella Dublin ODEs model\S. Dublin 2024\Final analysis\Article\Supplementary material\Appendices\"/>
    </mc:Choice>
  </mc:AlternateContent>
  <xr:revisionPtr revIDLastSave="0" documentId="13_ncr:1_{71CEB892-4FAA-4681-BB16-3A11504789CF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Cleaning efficacy estimation" sheetId="3" r:id="rId1"/>
  </sheets>
  <definedNames>
    <definedName name="_Hlk156051445" localSheetId="0">'Cleaning efficacy estimation'!#REF!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9" i="3" l="1"/>
  <c r="E49" i="3"/>
  <c r="F49" i="3"/>
  <c r="G49" i="3"/>
  <c r="H49" i="3"/>
  <c r="I49" i="3"/>
  <c r="C49" i="3"/>
  <c r="D48" i="3"/>
  <c r="E48" i="3"/>
  <c r="F48" i="3"/>
  <c r="G48" i="3"/>
  <c r="H48" i="3"/>
  <c r="I48" i="3"/>
  <c r="C48" i="3"/>
  <c r="C13" i="3"/>
  <c r="C15" i="3" s="1"/>
  <c r="D13" i="3"/>
  <c r="E13" i="3"/>
  <c r="F13" i="3"/>
  <c r="G13" i="3"/>
  <c r="H13" i="3"/>
  <c r="I13" i="3"/>
  <c r="J13" i="3"/>
  <c r="K13" i="3"/>
  <c r="L13" i="3"/>
  <c r="M13" i="3"/>
  <c r="B13" i="3"/>
  <c r="B15" i="3" s="1"/>
  <c r="D15" i="3" l="1"/>
  <c r="E15" i="3" l="1"/>
  <c r="F15" i="3" l="1"/>
  <c r="G15" i="3" l="1"/>
  <c r="H15" i="3" l="1"/>
  <c r="I15" i="3" l="1"/>
  <c r="J15" i="3" l="1"/>
  <c r="K15" i="3" l="1"/>
  <c r="E50" i="3"/>
  <c r="M15" i="3" l="1"/>
  <c r="L15" i="3"/>
  <c r="I50" i="3"/>
  <c r="E51" i="3"/>
  <c r="E52" i="3" s="1"/>
  <c r="F50" i="3"/>
  <c r="F51" i="3" s="1"/>
  <c r="F52" i="3" s="1"/>
  <c r="G50" i="3"/>
  <c r="H50" i="3"/>
  <c r="D50" i="3"/>
  <c r="D51" i="3" s="1"/>
  <c r="D52" i="3" s="1"/>
  <c r="C50" i="3"/>
  <c r="C51" i="3" s="1"/>
  <c r="C52" i="3" s="1"/>
  <c r="G51" i="3" l="1"/>
  <c r="G52" i="3" s="1"/>
  <c r="H51" i="3"/>
  <c r="H52" i="3" s="1"/>
  <c r="I51" i="3"/>
  <c r="I52" i="3" s="1"/>
</calcChain>
</file>

<file path=xl/sharedStrings.xml><?xml version="1.0" encoding="utf-8"?>
<sst xmlns="http://schemas.openxmlformats.org/spreadsheetml/2006/main" count="43" uniqueCount="42">
  <si>
    <t>N</t>
  </si>
  <si>
    <t>Growing heifers</t>
  </si>
  <si>
    <t>Pregnant heifers</t>
  </si>
  <si>
    <t>Kg feces/day</t>
  </si>
  <si>
    <t>Total kg of feces produced in the barn/hour</t>
  </si>
  <si>
    <t>Weaned calves</t>
  </si>
  <si>
    <t>Hour</t>
  </si>
  <si>
    <t>A</t>
  </si>
  <si>
    <t>B</t>
  </si>
  <si>
    <t>Raising stage 1</t>
  </si>
  <si>
    <t>Raising stage 2</t>
  </si>
  <si>
    <t>Raising stage 3</t>
  </si>
  <si>
    <t>Raising stage 4</t>
  </si>
  <si>
    <t>Raising stage 5</t>
  </si>
  <si>
    <t>Raising stage 6</t>
  </si>
  <si>
    <t>Raising stage 7</t>
  </si>
  <si>
    <t>Raising stage 8</t>
  </si>
  <si>
    <t>Cleaning efficacy in terms of % of feces removed at each cleaning instance from the environment</t>
  </si>
  <si>
    <t>C = (A+B)/2</t>
  </si>
  <si>
    <t>Amount of feces before cleaning (kg)</t>
  </si>
  <si>
    <t>Amount of feces after cleaning (kg)</t>
  </si>
  <si>
    <t>Amount of feces accumulated in the barn (limit) (kg)</t>
  </si>
  <si>
    <t>Cleaning frequency (per day)</t>
  </si>
  <si>
    <t>Table to indicate the frequency of cleaning per day.</t>
  </si>
  <si>
    <t xml:space="preserve">Average amount of feces per day (kg) </t>
  </si>
  <si>
    <t>D = 1-C/A</t>
  </si>
  <si>
    <t>Percent reduction in feces compared to no cleaning (%)</t>
  </si>
  <si>
    <t>In cases where cleaning was done in a per week basis, the estimated rate of S. Dublin removal by cleaning (day-1) obtained when cleaning once per day (parameter µ in the model) was multiplied by the frequency of cleaning per week. For example, if cleaning was done three times per week then</t>
  </si>
  <si>
    <t>the value for µ obtained for cleaning once per week was multiplied by 3/7 (clean three times per week). This was necessary for most scenarios in which a skid steer was employed for cleaning (cleaning 1x, 3x, and 5x per week).</t>
  </si>
  <si>
    <t>Numbers in orange font can be changed</t>
  </si>
  <si>
    <t>Symbols and formulas</t>
  </si>
  <si>
    <t>Items</t>
  </si>
  <si>
    <t>1) Department of Population Medicine and Diagnostic Sciences, Cornell University; 2) Department of Food Science, Cornell University; 3) School of Hotel Administration, Cornell University; 4) Animal Health Diagnostic Center, Cornell University</t>
  </si>
  <si>
    <r>
      <t xml:space="preserve">Integration of mathematical modeling and economics approaches to evaluate strategies for control of </t>
    </r>
    <r>
      <rPr>
        <b/>
        <i/>
        <sz val="14"/>
        <color rgb="FF000000"/>
        <rFont val="Arial"/>
        <family val="2"/>
      </rPr>
      <t>Salmonella</t>
    </r>
    <r>
      <rPr>
        <b/>
        <sz val="14"/>
        <color rgb="FF000000"/>
        <rFont val="Arial"/>
        <family val="2"/>
      </rPr>
      <t xml:space="preserve"> Dublin in a heifer-raising operation</t>
    </r>
  </si>
  <si>
    <r>
      <t>Sebastian Llanos-Soto</t>
    </r>
    <r>
      <rPr>
        <vertAlign val="superscript"/>
        <sz val="14"/>
        <color rgb="FF000000"/>
        <rFont val="Arial"/>
        <family val="2"/>
      </rPr>
      <t>1*</t>
    </r>
    <r>
      <rPr>
        <sz val="14"/>
        <color rgb="FF000000"/>
        <rFont val="Arial"/>
        <family val="2"/>
      </rPr>
      <t>, Martin Wiedmann</t>
    </r>
    <r>
      <rPr>
        <vertAlign val="superscript"/>
        <sz val="14"/>
        <color rgb="FF000000"/>
        <rFont val="Arial"/>
        <family val="2"/>
      </rPr>
      <t>2</t>
    </r>
    <r>
      <rPr>
        <sz val="14"/>
        <color rgb="FF000000"/>
        <rFont val="Arial"/>
        <family val="2"/>
      </rPr>
      <t>, Aaron Adalja</t>
    </r>
    <r>
      <rPr>
        <vertAlign val="superscript"/>
        <sz val="14"/>
        <color rgb="FF000000"/>
        <rFont val="Arial"/>
        <family val="2"/>
      </rPr>
      <t>3</t>
    </r>
    <r>
      <rPr>
        <sz val="14"/>
        <color rgb="FF000000"/>
        <rFont val="Arial"/>
        <family val="2"/>
      </rPr>
      <t>, Christopher Henry</t>
    </r>
    <r>
      <rPr>
        <vertAlign val="superscript"/>
        <sz val="14"/>
        <color rgb="FF000000"/>
        <rFont val="Arial"/>
        <family val="2"/>
      </rPr>
      <t>1</t>
    </r>
    <r>
      <rPr>
        <sz val="14"/>
        <color rgb="FF000000"/>
        <rFont val="Arial"/>
        <family val="2"/>
      </rPr>
      <t>, Paolo Moroni</t>
    </r>
    <r>
      <rPr>
        <vertAlign val="superscript"/>
        <sz val="14"/>
        <color rgb="FF000000"/>
        <rFont val="Arial"/>
        <family val="2"/>
      </rPr>
      <t>1,4</t>
    </r>
    <r>
      <rPr>
        <sz val="14"/>
        <color rgb="FF000000"/>
        <rFont val="Arial"/>
        <family val="2"/>
      </rPr>
      <t>, Elisha Frye</t>
    </r>
    <r>
      <rPr>
        <vertAlign val="superscript"/>
        <sz val="14"/>
        <color rgb="FF000000"/>
        <rFont val="Arial"/>
        <family val="2"/>
      </rPr>
      <t>1</t>
    </r>
    <r>
      <rPr>
        <sz val="14"/>
        <color rgb="FF000000"/>
        <rFont val="Arial"/>
        <family val="2"/>
      </rPr>
      <t>, Renata Ivanek</t>
    </r>
    <r>
      <rPr>
        <vertAlign val="superscript"/>
        <sz val="14"/>
        <color rgb="FF000000"/>
        <rFont val="Arial"/>
        <family val="2"/>
      </rPr>
      <t>1</t>
    </r>
    <r>
      <rPr>
        <sz val="14"/>
        <color rgb="FF000000"/>
        <rFont val="Arial"/>
        <family val="2"/>
      </rPr>
      <t> </t>
    </r>
  </si>
  <si>
    <r>
      <rPr>
        <b/>
        <sz val="14"/>
        <color theme="1"/>
        <rFont val="Arial"/>
        <family val="2"/>
      </rPr>
      <t>S2 Appendix.</t>
    </r>
    <r>
      <rPr>
        <sz val="14"/>
        <color theme="1"/>
        <rFont val="Arial"/>
        <family val="2"/>
      </rPr>
      <t xml:space="preserve"> Tool sheet used to determine cleaning efficacy per day at different scrapping frequencies in a heifer-raising operation. Information about cleaning efficacy was obtained through expert elicitation.</t>
    </r>
  </si>
  <si>
    <t>Herd size</t>
  </si>
  <si>
    <t>Raising stage 9</t>
  </si>
  <si>
    <t>Raising stage 10</t>
  </si>
  <si>
    <t>Raising stage 11</t>
  </si>
  <si>
    <t>Raising stage 12</t>
  </si>
  <si>
    <t>Default values in the sheet represent a heifer-raising operation with 1,000 cattle (baseline for the model).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</si>
</sst>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_(* #,##0.0000_);_(* \(#,##0.0000\);_(* &quot;-&quot;??_);_(@_)"/>
    <numFmt numFmtId="167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u/>
      <sz val="12"/>
      <color theme="10"/>
      <name val="Arial"/>
      <family val="2"/>
    </font>
    <font>
      <sz val="12"/>
      <color rgb="FFFF0000"/>
      <name val="Arial"/>
      <family val="2"/>
    </font>
    <font>
      <b/>
      <sz val="12"/>
      <color rgb="FF00B0F0"/>
      <name val="Arial"/>
      <family val="2"/>
    </font>
    <font>
      <b/>
      <sz val="12"/>
      <name val="Arial"/>
      <family val="2"/>
    </font>
    <font>
      <b/>
      <sz val="12"/>
      <color rgb="FFFF6600"/>
      <name val="Arial"/>
      <family val="2"/>
    </font>
    <font>
      <b/>
      <sz val="14"/>
      <color rgb="FF000000"/>
      <name val="Arial"/>
      <family val="2"/>
    </font>
    <font>
      <b/>
      <i/>
      <sz val="14"/>
      <color rgb="FF000000"/>
      <name val="Arial"/>
      <family val="2"/>
    </font>
    <font>
      <sz val="14"/>
      <color rgb="FF000000"/>
      <name val="Arial"/>
      <family val="2"/>
    </font>
    <font>
      <vertAlign val="superscript"/>
      <sz val="14"/>
      <color rgb="FF000000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DF5E7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2">
    <xf numFmtId="0" fontId="0" fillId="0" borderId="0" xfId="0"/>
    <xf numFmtId="0" fontId="3" fillId="0" borderId="0" xfId="0" applyFont="1"/>
    <xf numFmtId="164" fontId="3" fillId="0" borderId="0" xfId="1" applyNumberFormat="1" applyFont="1"/>
    <xf numFmtId="0" fontId="5" fillId="0" borderId="1" xfId="0" applyFont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164" fontId="6" fillId="0" borderId="1" xfId="1" applyNumberFormat="1" applyFont="1" applyBorder="1"/>
    <xf numFmtId="0" fontId="8" fillId="0" borderId="0" xfId="2" applyFont="1"/>
    <xf numFmtId="164" fontId="5" fillId="0" borderId="0" xfId="1" applyNumberFormat="1" applyFont="1"/>
    <xf numFmtId="0" fontId="5" fillId="0" borderId="0" xfId="0" applyFont="1"/>
    <xf numFmtId="166" fontId="6" fillId="0" borderId="0" xfId="1" applyNumberFormat="1" applyFont="1" applyBorder="1"/>
    <xf numFmtId="0" fontId="6" fillId="0" borderId="0" xfId="0" applyFont="1" applyAlignment="1">
      <alignment wrapText="1"/>
    </xf>
    <xf numFmtId="166" fontId="7" fillId="0" borderId="0" xfId="1" applyNumberFormat="1" applyFont="1" applyBorder="1"/>
    <xf numFmtId="0" fontId="9" fillId="0" borderId="0" xfId="0" applyFont="1"/>
    <xf numFmtId="43" fontId="5" fillId="0" borderId="0" xfId="0" applyNumberFormat="1" applyFont="1"/>
    <xf numFmtId="2" fontId="5" fillId="0" borderId="0" xfId="1" applyNumberFormat="1" applyFont="1"/>
    <xf numFmtId="165" fontId="6" fillId="0" borderId="1" xfId="0" applyNumberFormat="1" applyFont="1" applyBorder="1"/>
    <xf numFmtId="0" fontId="5" fillId="0" borderId="2" xfId="0" applyFont="1" applyBorder="1"/>
    <xf numFmtId="164" fontId="6" fillId="0" borderId="0" xfId="1" applyNumberFormat="1" applyFont="1" applyFill="1" applyBorder="1"/>
    <xf numFmtId="164" fontId="5" fillId="0" borderId="0" xfId="1" applyNumberFormat="1" applyFont="1" applyFill="1" applyBorder="1"/>
    <xf numFmtId="0" fontId="5" fillId="2" borderId="7" xfId="0" applyFont="1" applyFill="1" applyBorder="1"/>
    <xf numFmtId="0" fontId="5" fillId="2" borderId="8" xfId="0" applyFont="1" applyFill="1" applyBorder="1"/>
    <xf numFmtId="0" fontId="5" fillId="2" borderId="9" xfId="0" applyFont="1" applyFill="1" applyBorder="1"/>
    <xf numFmtId="0" fontId="5" fillId="0" borderId="11" xfId="0" applyFont="1" applyBorder="1"/>
    <xf numFmtId="0" fontId="5" fillId="0" borderId="12" xfId="0" applyFont="1" applyBorder="1"/>
    <xf numFmtId="0" fontId="6" fillId="2" borderId="1" xfId="0" applyFont="1" applyFill="1" applyBorder="1"/>
    <xf numFmtId="1" fontId="5" fillId="0" borderId="8" xfId="0" applyNumberFormat="1" applyFont="1" applyBorder="1"/>
    <xf numFmtId="1" fontId="5" fillId="0" borderId="0" xfId="0" applyNumberFormat="1" applyFont="1"/>
    <xf numFmtId="1" fontId="5" fillId="0" borderId="10" xfId="0" applyNumberFormat="1" applyFont="1" applyBorder="1"/>
    <xf numFmtId="1" fontId="5" fillId="0" borderId="3" xfId="0" applyNumberFormat="1" applyFont="1" applyBorder="1"/>
    <xf numFmtId="1" fontId="11" fillId="0" borderId="8" xfId="0" applyNumberFormat="1" applyFont="1" applyBorder="1"/>
    <xf numFmtId="1" fontId="11" fillId="0" borderId="9" xfId="0" applyNumberFormat="1" applyFont="1" applyBorder="1"/>
    <xf numFmtId="0" fontId="5" fillId="0" borderId="0" xfId="0" applyFont="1" applyAlignment="1">
      <alignment wrapText="1"/>
    </xf>
    <xf numFmtId="166" fontId="12" fillId="0" borderId="1" xfId="1" applyNumberFormat="1" applyFont="1" applyBorder="1"/>
    <xf numFmtId="164" fontId="12" fillId="0" borderId="1" xfId="1" applyNumberFormat="1" applyFont="1" applyBorder="1" applyAlignment="1">
      <alignment horizontal="left" indent="1"/>
    </xf>
    <xf numFmtId="165" fontId="12" fillId="0" borderId="1" xfId="1" applyNumberFormat="1" applyFont="1" applyBorder="1"/>
    <xf numFmtId="165" fontId="12" fillId="0" borderId="0" xfId="1" applyNumberFormat="1" applyFont="1" applyBorder="1"/>
    <xf numFmtId="165" fontId="12" fillId="0" borderId="1" xfId="0" applyNumberFormat="1" applyFont="1" applyBorder="1"/>
    <xf numFmtId="165" fontId="12" fillId="0" borderId="0" xfId="0" applyNumberFormat="1" applyFont="1"/>
    <xf numFmtId="164" fontId="12" fillId="0" borderId="0" xfId="1" applyNumberFormat="1" applyFont="1" applyAlignment="1">
      <alignment horizontal="left"/>
    </xf>
    <xf numFmtId="0" fontId="6" fillId="2" borderId="6" xfId="0" applyFont="1" applyFill="1" applyBorder="1"/>
    <xf numFmtId="0" fontId="10" fillId="0" borderId="11" xfId="0" applyFont="1" applyBorder="1" applyAlignment="1">
      <alignment horizontal="left"/>
    </xf>
    <xf numFmtId="0" fontId="10" fillId="0" borderId="12" xfId="0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5" fillId="0" borderId="11" xfId="0" applyFont="1" applyBorder="1" applyAlignment="1">
      <alignment wrapText="1"/>
    </xf>
    <xf numFmtId="0" fontId="5" fillId="0" borderId="12" xfId="0" applyFont="1" applyBorder="1" applyAlignment="1">
      <alignment wrapText="1"/>
    </xf>
    <xf numFmtId="0" fontId="5" fillId="0" borderId="2" xfId="0" applyFont="1" applyBorder="1" applyAlignment="1">
      <alignment wrapText="1"/>
    </xf>
    <xf numFmtId="164" fontId="6" fillId="3" borderId="1" xfId="1" applyNumberFormat="1" applyFont="1" applyFill="1" applyBorder="1" applyAlignment="1">
      <alignment horizontal="center"/>
    </xf>
    <xf numFmtId="164" fontId="5" fillId="3" borderId="4" xfId="1" applyNumberFormat="1" applyFont="1" applyFill="1" applyBorder="1"/>
    <xf numFmtId="0" fontId="5" fillId="3" borderId="5" xfId="0" applyFont="1" applyFill="1" applyBorder="1"/>
    <xf numFmtId="164" fontId="6" fillId="3" borderId="5" xfId="1" applyNumberFormat="1" applyFont="1" applyFill="1" applyBorder="1" applyAlignment="1">
      <alignment horizontal="center"/>
    </xf>
    <xf numFmtId="0" fontId="5" fillId="3" borderId="4" xfId="0" applyFont="1" applyFill="1" applyBorder="1"/>
    <xf numFmtId="164" fontId="6" fillId="4" borderId="1" xfId="1" applyNumberFormat="1" applyFont="1" applyFill="1" applyBorder="1" applyAlignment="1">
      <alignment horizontal="center"/>
    </xf>
    <xf numFmtId="164" fontId="6" fillId="4" borderId="2" xfId="1" applyNumberFormat="1" applyFont="1" applyFill="1" applyBorder="1" applyAlignment="1">
      <alignment horizontal="center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164" fontId="17" fillId="0" borderId="0" xfId="1" applyNumberFormat="1" applyFont="1" applyAlignment="1">
      <alignment horizontal="left"/>
    </xf>
    <xf numFmtId="0" fontId="5" fillId="2" borderId="11" xfId="0" applyFont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0" fontId="6" fillId="0" borderId="0" xfId="0" applyFont="1"/>
    <xf numFmtId="167" fontId="11" fillId="0" borderId="10" xfId="0" applyNumberFormat="1" applyFont="1" applyBorder="1"/>
    <xf numFmtId="167" fontId="11" fillId="0" borderId="3" xfId="0" applyNumberFormat="1" applyFont="1" applyBorder="1"/>
  </cellXfs>
  <cellStyles count="3">
    <cellStyle name="Comma" xfId="1" builtinId="3"/>
    <cellStyle name="Hyperlink" xfId="2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DF5E7"/>
      <color rgb="FFFF6600"/>
      <color rgb="FFDE70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56980-6A5A-4F1C-AA81-4F94BF251944}">
  <dimension ref="A1:Q133"/>
  <sheetViews>
    <sheetView tabSelected="1" zoomScale="70" zoomScaleNormal="70" workbookViewId="0">
      <selection activeCell="B16" sqref="B16"/>
    </sheetView>
  </sheetViews>
  <sheetFormatPr defaultRowHeight="15" x14ac:dyDescent="0.2"/>
  <cols>
    <col min="1" max="1" width="26.85546875" style="9" customWidth="1"/>
    <col min="2" max="2" width="25.7109375" style="8" customWidth="1"/>
    <col min="3" max="3" width="20.7109375" style="8" customWidth="1"/>
    <col min="4" max="9" width="20.7109375" style="9" customWidth="1"/>
    <col min="10" max="10" width="20.140625" style="9" bestFit="1" customWidth="1"/>
    <col min="11" max="11" width="22.42578125" style="9" bestFit="1" customWidth="1"/>
    <col min="12" max="12" width="20.140625" style="9" bestFit="1" customWidth="1"/>
    <col min="13" max="13" width="21.140625" style="9" bestFit="1" customWidth="1"/>
    <col min="14" max="16384" width="9.140625" style="9"/>
  </cols>
  <sheetData>
    <row r="1" spans="1:17" s="1" customFormat="1" ht="18.75" x14ac:dyDescent="0.25">
      <c r="A1" s="54" t="s">
        <v>33</v>
      </c>
      <c r="B1" s="2"/>
      <c r="C1" s="2"/>
    </row>
    <row r="2" spans="1:17" s="1" customFormat="1" ht="21" x14ac:dyDescent="0.25">
      <c r="A2" s="55" t="s">
        <v>34</v>
      </c>
      <c r="B2" s="2"/>
      <c r="C2" s="2"/>
    </row>
    <row r="3" spans="1:17" s="1" customFormat="1" ht="18" x14ac:dyDescent="0.25">
      <c r="A3" s="55" t="s">
        <v>32</v>
      </c>
      <c r="B3" s="2"/>
      <c r="C3" s="2"/>
    </row>
    <row r="4" spans="1:17" x14ac:dyDescent="0.2">
      <c r="A4" s="7"/>
    </row>
    <row r="5" spans="1:17" ht="18" x14ac:dyDescent="0.25">
      <c r="A5" s="1" t="s">
        <v>35</v>
      </c>
      <c r="B5" s="2"/>
      <c r="C5" s="2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8" x14ac:dyDescent="0.25">
      <c r="A6" s="1" t="s">
        <v>27</v>
      </c>
      <c r="B6" s="2"/>
      <c r="C6" s="2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8" x14ac:dyDescent="0.25">
      <c r="A7" s="1" t="s">
        <v>28</v>
      </c>
      <c r="B7" s="2"/>
      <c r="C7" s="2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8" x14ac:dyDescent="0.25">
      <c r="A8" s="56" t="s">
        <v>41</v>
      </c>
      <c r="B8" s="2"/>
      <c r="C8" s="2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10" spans="1:17" ht="15.75" x14ac:dyDescent="0.25">
      <c r="B10" s="39" t="s">
        <v>29</v>
      </c>
      <c r="C10" s="19"/>
      <c r="E10" s="18"/>
      <c r="H10" s="18"/>
    </row>
    <row r="11" spans="1:17" ht="15.75" x14ac:dyDescent="0.25">
      <c r="B11" s="47" t="s">
        <v>5</v>
      </c>
      <c r="C11" s="48"/>
      <c r="D11" s="49"/>
      <c r="E11" s="49"/>
      <c r="F11" s="49"/>
      <c r="G11" s="50" t="s">
        <v>1</v>
      </c>
      <c r="H11" s="49"/>
      <c r="I11" s="49"/>
      <c r="J11" s="51"/>
      <c r="K11" s="50" t="s">
        <v>2</v>
      </c>
      <c r="L11" s="49"/>
      <c r="M11" s="49"/>
    </row>
    <row r="12" spans="1:17" ht="15.75" x14ac:dyDescent="0.25">
      <c r="A12" s="59" t="s">
        <v>36</v>
      </c>
      <c r="B12" s="52" t="s">
        <v>9</v>
      </c>
      <c r="C12" s="53" t="s">
        <v>10</v>
      </c>
      <c r="D12" s="53" t="s">
        <v>11</v>
      </c>
      <c r="E12" s="53" t="s">
        <v>12</v>
      </c>
      <c r="F12" s="53" t="s">
        <v>13</v>
      </c>
      <c r="G12" s="53" t="s">
        <v>14</v>
      </c>
      <c r="H12" s="53" t="s">
        <v>15</v>
      </c>
      <c r="I12" s="53" t="s">
        <v>16</v>
      </c>
      <c r="J12" s="53" t="s">
        <v>37</v>
      </c>
      <c r="K12" s="53" t="s">
        <v>38</v>
      </c>
      <c r="L12" s="53" t="s">
        <v>39</v>
      </c>
      <c r="M12" s="53" t="s">
        <v>40</v>
      </c>
    </row>
    <row r="13" spans="1:17" ht="15.75" x14ac:dyDescent="0.25">
      <c r="A13" s="9">
        <v>1000</v>
      </c>
      <c r="B13" s="34">
        <f>$A$13/12</f>
        <v>83.333333333333329</v>
      </c>
      <c r="C13" s="34">
        <f t="shared" ref="C13:M13" si="0">$A$13/12</f>
        <v>83.333333333333329</v>
      </c>
      <c r="D13" s="34">
        <f t="shared" si="0"/>
        <v>83.333333333333329</v>
      </c>
      <c r="E13" s="34">
        <f t="shared" si="0"/>
        <v>83.333333333333329</v>
      </c>
      <c r="F13" s="34">
        <f t="shared" si="0"/>
        <v>83.333333333333329</v>
      </c>
      <c r="G13" s="34">
        <f t="shared" si="0"/>
        <v>83.333333333333329</v>
      </c>
      <c r="H13" s="34">
        <f t="shared" si="0"/>
        <v>83.333333333333329</v>
      </c>
      <c r="I13" s="34">
        <f t="shared" si="0"/>
        <v>83.333333333333329</v>
      </c>
      <c r="J13" s="34">
        <f t="shared" si="0"/>
        <v>83.333333333333329</v>
      </c>
      <c r="K13" s="34">
        <f t="shared" si="0"/>
        <v>83.333333333333329</v>
      </c>
      <c r="L13" s="34">
        <f t="shared" si="0"/>
        <v>83.333333333333329</v>
      </c>
      <c r="M13" s="34">
        <f t="shared" si="0"/>
        <v>83.333333333333329</v>
      </c>
    </row>
    <row r="14" spans="1:17" ht="15.75" x14ac:dyDescent="0.25">
      <c r="A14" s="17"/>
      <c r="B14" s="35">
        <v>7.4</v>
      </c>
      <c r="C14" s="36">
        <v>9.1999999999999993</v>
      </c>
      <c r="D14" s="37">
        <v>11</v>
      </c>
      <c r="E14" s="35">
        <v>12.7</v>
      </c>
      <c r="F14" s="38">
        <v>14.5</v>
      </c>
      <c r="G14" s="37">
        <v>16.3</v>
      </c>
      <c r="H14" s="35">
        <v>18.100000000000001</v>
      </c>
      <c r="I14" s="38">
        <v>19.899999999999999</v>
      </c>
      <c r="J14" s="37">
        <v>21.7</v>
      </c>
      <c r="K14" s="35">
        <v>23.5</v>
      </c>
      <c r="L14" s="37">
        <v>25.2</v>
      </c>
      <c r="M14" s="37">
        <v>27</v>
      </c>
    </row>
    <row r="15" spans="1:17" ht="15.75" x14ac:dyDescent="0.25">
      <c r="A15" s="3"/>
      <c r="B15" s="6">
        <f>B13*B14/24</f>
        <v>25.694444444444443</v>
      </c>
      <c r="C15" s="6">
        <f t="shared" ref="C15:F15" si="1">C13*C14/24</f>
        <v>31.944444444444439</v>
      </c>
      <c r="D15" s="6">
        <f t="shared" si="1"/>
        <v>38.194444444444443</v>
      </c>
      <c r="E15" s="6">
        <f t="shared" si="1"/>
        <v>44.097222222222221</v>
      </c>
      <c r="F15" s="6">
        <f t="shared" si="1"/>
        <v>50.347222222222221</v>
      </c>
      <c r="G15" s="6">
        <f t="shared" ref="G15:I15" si="2">G13*G14/24</f>
        <v>56.597222222222221</v>
      </c>
      <c r="H15" s="6">
        <f t="shared" si="2"/>
        <v>62.847222222222221</v>
      </c>
      <c r="I15" s="6">
        <f t="shared" si="2"/>
        <v>69.097222222222214</v>
      </c>
      <c r="J15" s="6">
        <f>J13*J14/24</f>
        <v>75.347222222222214</v>
      </c>
      <c r="K15" s="6">
        <f>K13*K14/24</f>
        <v>81.597222222222214</v>
      </c>
      <c r="L15" s="6">
        <f>L13*L14/24</f>
        <v>87.5</v>
      </c>
      <c r="M15" s="6">
        <f>M13*M14/24</f>
        <v>93.75</v>
      </c>
    </row>
    <row r="16" spans="1:17" ht="15.75" x14ac:dyDescent="0.25">
      <c r="A16" s="4" t="s">
        <v>0</v>
      </c>
      <c r="B16" s="33">
        <v>0.95</v>
      </c>
      <c r="C16" s="10"/>
      <c r="D16" s="11"/>
      <c r="E16" s="12"/>
      <c r="G16" s="11"/>
      <c r="H16" s="12"/>
    </row>
    <row r="17" spans="1:9" ht="15.75" x14ac:dyDescent="0.25">
      <c r="A17" s="16" t="s">
        <v>3</v>
      </c>
      <c r="D17" s="13"/>
    </row>
    <row r="18" spans="1:9" ht="47.25" x14ac:dyDescent="0.25">
      <c r="A18" s="5" t="s">
        <v>4</v>
      </c>
      <c r="C18" s="8" t="s">
        <v>23</v>
      </c>
    </row>
    <row r="19" spans="1:9" ht="78.75" x14ac:dyDescent="0.25">
      <c r="A19" s="5" t="s">
        <v>17</v>
      </c>
      <c r="B19" s="23"/>
      <c r="C19" s="20" t="s">
        <v>22</v>
      </c>
      <c r="D19" s="21"/>
      <c r="E19" s="21"/>
      <c r="F19" s="21"/>
      <c r="G19" s="21"/>
      <c r="H19" s="21"/>
      <c r="I19" s="22"/>
    </row>
    <row r="20" spans="1:9" ht="15.75" x14ac:dyDescent="0.25">
      <c r="B20" s="17" t="s">
        <v>6</v>
      </c>
      <c r="C20" s="25">
        <v>1</v>
      </c>
      <c r="D20" s="25">
        <v>2</v>
      </c>
      <c r="E20" s="25">
        <v>3</v>
      </c>
      <c r="F20" s="25">
        <v>4</v>
      </c>
      <c r="G20" s="25">
        <v>6</v>
      </c>
      <c r="H20" s="25">
        <v>8</v>
      </c>
      <c r="I20" s="25">
        <v>12</v>
      </c>
    </row>
    <row r="21" spans="1:9" x14ac:dyDescent="0.2">
      <c r="B21" s="23">
        <v>1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</row>
    <row r="22" spans="1:9" x14ac:dyDescent="0.2">
      <c r="B22" s="24">
        <v>2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4">
        <v>1</v>
      </c>
    </row>
    <row r="23" spans="1:9" x14ac:dyDescent="0.2">
      <c r="B23" s="24">
        <v>3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1</v>
      </c>
      <c r="I23" s="24">
        <v>0</v>
      </c>
    </row>
    <row r="24" spans="1:9" x14ac:dyDescent="0.2">
      <c r="B24" s="24">
        <v>4</v>
      </c>
      <c r="C24" s="24">
        <v>0</v>
      </c>
      <c r="D24" s="24">
        <v>0</v>
      </c>
      <c r="E24" s="24">
        <v>0</v>
      </c>
      <c r="F24" s="24">
        <v>0</v>
      </c>
      <c r="G24" s="24">
        <v>1</v>
      </c>
      <c r="H24" s="24">
        <v>0</v>
      </c>
      <c r="I24" s="24">
        <v>1</v>
      </c>
    </row>
    <row r="25" spans="1:9" x14ac:dyDescent="0.2">
      <c r="B25" s="24">
        <v>5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4">
        <v>0</v>
      </c>
    </row>
    <row r="26" spans="1:9" x14ac:dyDescent="0.2">
      <c r="B26" s="24">
        <v>6</v>
      </c>
      <c r="C26" s="24">
        <v>0</v>
      </c>
      <c r="D26" s="24">
        <v>0</v>
      </c>
      <c r="E26" s="24">
        <v>0</v>
      </c>
      <c r="F26" s="24">
        <v>1</v>
      </c>
      <c r="G26" s="24">
        <v>0</v>
      </c>
      <c r="H26" s="24">
        <v>1</v>
      </c>
      <c r="I26" s="24">
        <v>1</v>
      </c>
    </row>
    <row r="27" spans="1:9" x14ac:dyDescent="0.2">
      <c r="B27" s="24">
        <v>7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v>0</v>
      </c>
    </row>
    <row r="28" spans="1:9" x14ac:dyDescent="0.2">
      <c r="B28" s="24">
        <v>8</v>
      </c>
      <c r="C28" s="24">
        <v>0</v>
      </c>
      <c r="D28" s="24">
        <v>0</v>
      </c>
      <c r="E28" s="24">
        <v>1</v>
      </c>
      <c r="F28" s="24">
        <v>0</v>
      </c>
      <c r="G28" s="24">
        <v>1</v>
      </c>
      <c r="H28" s="24">
        <v>0</v>
      </c>
      <c r="I28" s="24">
        <v>1</v>
      </c>
    </row>
    <row r="29" spans="1:9" x14ac:dyDescent="0.2">
      <c r="B29" s="24">
        <v>9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1</v>
      </c>
      <c r="I29" s="24">
        <v>0</v>
      </c>
    </row>
    <row r="30" spans="1:9" x14ac:dyDescent="0.2">
      <c r="B30" s="24">
        <v>10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4">
        <v>1</v>
      </c>
    </row>
    <row r="31" spans="1:9" x14ac:dyDescent="0.2">
      <c r="B31" s="24">
        <v>11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v>0</v>
      </c>
    </row>
    <row r="32" spans="1:9" x14ac:dyDescent="0.2">
      <c r="B32" s="24">
        <v>12</v>
      </c>
      <c r="C32" s="24">
        <v>0</v>
      </c>
      <c r="D32" s="24">
        <v>1</v>
      </c>
      <c r="E32" s="24">
        <v>0</v>
      </c>
      <c r="F32" s="24">
        <v>1</v>
      </c>
      <c r="G32" s="24">
        <v>1</v>
      </c>
      <c r="H32" s="24">
        <v>1</v>
      </c>
      <c r="I32" s="24">
        <v>1</v>
      </c>
    </row>
    <row r="33" spans="1:9" x14ac:dyDescent="0.2">
      <c r="B33" s="24">
        <v>13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4">
        <v>0</v>
      </c>
    </row>
    <row r="34" spans="1:9" x14ac:dyDescent="0.2">
      <c r="B34" s="24">
        <v>14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4">
        <v>1</v>
      </c>
    </row>
    <row r="35" spans="1:9" x14ac:dyDescent="0.2">
      <c r="B35" s="24">
        <v>15</v>
      </c>
      <c r="C35" s="24">
        <v>0</v>
      </c>
      <c r="D35" s="24">
        <v>0</v>
      </c>
      <c r="E35" s="24">
        <v>0</v>
      </c>
      <c r="F35" s="24">
        <v>0</v>
      </c>
      <c r="G35" s="24">
        <v>0</v>
      </c>
      <c r="H35" s="24">
        <v>1</v>
      </c>
      <c r="I35" s="24">
        <v>0</v>
      </c>
    </row>
    <row r="36" spans="1:9" x14ac:dyDescent="0.2">
      <c r="B36" s="24">
        <v>16</v>
      </c>
      <c r="C36" s="24">
        <v>0</v>
      </c>
      <c r="D36" s="24">
        <v>0</v>
      </c>
      <c r="E36" s="24">
        <v>1</v>
      </c>
      <c r="F36" s="24">
        <v>0</v>
      </c>
      <c r="G36" s="24">
        <v>1</v>
      </c>
      <c r="H36" s="24">
        <v>0</v>
      </c>
      <c r="I36" s="24">
        <v>1</v>
      </c>
    </row>
    <row r="37" spans="1:9" x14ac:dyDescent="0.2">
      <c r="B37" s="24">
        <v>17</v>
      </c>
      <c r="C37" s="24">
        <v>0</v>
      </c>
      <c r="D37" s="24">
        <v>0</v>
      </c>
      <c r="E37" s="24">
        <v>0</v>
      </c>
      <c r="F37" s="24">
        <v>0</v>
      </c>
      <c r="G37" s="24">
        <v>0</v>
      </c>
      <c r="H37" s="24">
        <v>0</v>
      </c>
      <c r="I37" s="24">
        <v>0</v>
      </c>
    </row>
    <row r="38" spans="1:9" x14ac:dyDescent="0.2">
      <c r="B38" s="24">
        <v>18</v>
      </c>
      <c r="C38" s="24">
        <v>0</v>
      </c>
      <c r="D38" s="24">
        <v>0</v>
      </c>
      <c r="E38" s="24">
        <v>0</v>
      </c>
      <c r="F38" s="24">
        <v>1</v>
      </c>
      <c r="G38" s="24">
        <v>0</v>
      </c>
      <c r="H38" s="24">
        <v>1</v>
      </c>
      <c r="I38" s="24">
        <v>1</v>
      </c>
    </row>
    <row r="39" spans="1:9" x14ac:dyDescent="0.2">
      <c r="B39" s="24">
        <v>19</v>
      </c>
      <c r="C39" s="24">
        <v>0</v>
      </c>
      <c r="D39" s="24">
        <v>0</v>
      </c>
      <c r="E39" s="24">
        <v>0</v>
      </c>
      <c r="F39" s="24">
        <v>0</v>
      </c>
      <c r="G39" s="24">
        <v>0</v>
      </c>
      <c r="H39" s="24">
        <v>0</v>
      </c>
      <c r="I39" s="24">
        <v>0</v>
      </c>
    </row>
    <row r="40" spans="1:9" x14ac:dyDescent="0.2">
      <c r="B40" s="24">
        <v>20</v>
      </c>
      <c r="C40" s="24">
        <v>0</v>
      </c>
      <c r="D40" s="24">
        <v>0</v>
      </c>
      <c r="E40" s="24">
        <v>0</v>
      </c>
      <c r="F40" s="24">
        <v>0</v>
      </c>
      <c r="G40" s="24">
        <v>1</v>
      </c>
      <c r="H40" s="24">
        <v>0</v>
      </c>
      <c r="I40" s="24">
        <v>1</v>
      </c>
    </row>
    <row r="41" spans="1:9" x14ac:dyDescent="0.2">
      <c r="B41" s="24">
        <v>21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1</v>
      </c>
      <c r="I41" s="24">
        <v>0</v>
      </c>
    </row>
    <row r="42" spans="1:9" x14ac:dyDescent="0.2">
      <c r="B42" s="24">
        <v>22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1</v>
      </c>
    </row>
    <row r="43" spans="1:9" x14ac:dyDescent="0.2">
      <c r="B43" s="24">
        <v>23</v>
      </c>
      <c r="C43" s="24">
        <v>0</v>
      </c>
      <c r="D43" s="24">
        <v>0</v>
      </c>
      <c r="E43" s="24">
        <v>0</v>
      </c>
      <c r="F43" s="24">
        <v>0</v>
      </c>
      <c r="G43" s="24">
        <v>0</v>
      </c>
      <c r="H43" s="24">
        <v>0</v>
      </c>
      <c r="I43" s="24">
        <v>0</v>
      </c>
    </row>
    <row r="44" spans="1:9" x14ac:dyDescent="0.2">
      <c r="B44" s="17">
        <v>24</v>
      </c>
      <c r="C44" s="17">
        <v>1</v>
      </c>
      <c r="D44" s="17">
        <v>1</v>
      </c>
      <c r="E44" s="17">
        <v>1</v>
      </c>
      <c r="F44" s="17">
        <v>1</v>
      </c>
      <c r="G44" s="17">
        <v>1</v>
      </c>
      <c r="H44" s="17">
        <v>1</v>
      </c>
      <c r="I44" s="17">
        <v>1</v>
      </c>
    </row>
    <row r="45" spans="1:9" x14ac:dyDescent="0.2">
      <c r="B45" s="9"/>
      <c r="C45" s="9"/>
    </row>
    <row r="46" spans="1:9" x14ac:dyDescent="0.2">
      <c r="B46" s="9"/>
      <c r="C46" s="20" t="s">
        <v>22</v>
      </c>
      <c r="D46" s="21"/>
      <c r="E46" s="21"/>
      <c r="F46" s="21"/>
      <c r="G46" s="21"/>
      <c r="H46" s="21"/>
      <c r="I46" s="22"/>
    </row>
    <row r="47" spans="1:9" ht="15.75" x14ac:dyDescent="0.25">
      <c r="A47" s="3" t="s">
        <v>31</v>
      </c>
      <c r="B47" s="3" t="s">
        <v>30</v>
      </c>
      <c r="C47" s="40">
        <v>1</v>
      </c>
      <c r="D47" s="25">
        <v>2</v>
      </c>
      <c r="E47" s="25">
        <v>3</v>
      </c>
      <c r="F47" s="25">
        <v>4</v>
      </c>
      <c r="G47" s="25">
        <v>6</v>
      </c>
      <c r="H47" s="25">
        <v>8</v>
      </c>
      <c r="I47" s="25">
        <v>12</v>
      </c>
    </row>
    <row r="48" spans="1:9" ht="30.75" x14ac:dyDescent="0.25">
      <c r="A48" s="44" t="s">
        <v>19</v>
      </c>
      <c r="B48" s="41" t="s">
        <v>7</v>
      </c>
      <c r="C48" s="26">
        <f>($B$13*$B$14+$C$13*$C$14+$D$13*$D$14+$E$13*$E$14+$F$13*$F$14+$G$13*$G$14+$H$13*$H$14+$I$13*$I$14+$J$13*$J$14+$K$13*$K$14+$L$13*$L$14+$M$13*$M$14)/C20</f>
        <v>17208.333333333332</v>
      </c>
      <c r="D48" s="26">
        <f t="shared" ref="D48:I48" si="3">($B$13*$B$14+$C$13*$C$14+$D$13*$D$14+$E$13*$E$14+$F$13*$F$14+$G$13*$G$14+$H$13*$H$14+$I$13*$I$14+$J$13*$J$14+$K$13*$K$14+$L$13*$L$14+$M$13*$M$14)/D20</f>
        <v>8604.1666666666661</v>
      </c>
      <c r="E48" s="26">
        <f t="shared" si="3"/>
        <v>5736.1111111111104</v>
      </c>
      <c r="F48" s="26">
        <f t="shared" si="3"/>
        <v>4302.083333333333</v>
      </c>
      <c r="G48" s="26">
        <f t="shared" si="3"/>
        <v>2868.0555555555552</v>
      </c>
      <c r="H48" s="26">
        <f t="shared" si="3"/>
        <v>2151.0416666666665</v>
      </c>
      <c r="I48" s="26">
        <f t="shared" si="3"/>
        <v>1434.0277777777776</v>
      </c>
    </row>
    <row r="49" spans="1:9" ht="30.75" x14ac:dyDescent="0.25">
      <c r="A49" s="45" t="s">
        <v>20</v>
      </c>
      <c r="B49" s="42"/>
      <c r="C49" s="27">
        <f>((1-$B$16))*($B$13*$B$14+$C$13*$C$14+$D$13*$D$14+$E$13*$E$14+$F$13*$F$14+$G$13*$G$14+$H$13*$H$14+$I$13*$I$14+$J$13*$J$14+$K$13*$K$14+$L$13*$L$14+$M$13*$M$14)/C20</f>
        <v>860.41666666666742</v>
      </c>
      <c r="D49" s="27">
        <f t="shared" ref="D49:I49" si="4">((1-$B$16))*($B$13*$B$14+$C$13*$C$14+$D$13*$D$14+$E$13*$E$14+$F$13*$F$14+$G$13*$G$14+$H$13*$H$14+$I$13*$I$14+$J$13*$J$14+$K$13*$K$14+$L$13*$L$14+$M$13*$M$14)/D20</f>
        <v>430.20833333333371</v>
      </c>
      <c r="E49" s="27">
        <f t="shared" si="4"/>
        <v>286.80555555555583</v>
      </c>
      <c r="F49" s="27">
        <f t="shared" si="4"/>
        <v>215.10416666666686</v>
      </c>
      <c r="G49" s="27">
        <f t="shared" si="4"/>
        <v>143.40277777777791</v>
      </c>
      <c r="H49" s="27">
        <f t="shared" si="4"/>
        <v>107.55208333333343</v>
      </c>
      <c r="I49" s="27">
        <f t="shared" si="4"/>
        <v>71.701388888888957</v>
      </c>
    </row>
    <row r="50" spans="1:9" ht="45.75" x14ac:dyDescent="0.25">
      <c r="A50" s="46" t="s">
        <v>21</v>
      </c>
      <c r="B50" s="43" t="s">
        <v>8</v>
      </c>
      <c r="C50" s="28">
        <f t="shared" ref="C50:I50" si="5">C49/$B$16</f>
        <v>905.70175438596573</v>
      </c>
      <c r="D50" s="28">
        <f t="shared" si="5"/>
        <v>452.85087719298286</v>
      </c>
      <c r="E50" s="28">
        <f t="shared" si="5"/>
        <v>301.90058479532195</v>
      </c>
      <c r="F50" s="28">
        <f t="shared" si="5"/>
        <v>226.42543859649143</v>
      </c>
      <c r="G50" s="28">
        <f t="shared" si="5"/>
        <v>150.95029239766097</v>
      </c>
      <c r="H50" s="28">
        <f t="shared" si="5"/>
        <v>113.21271929824572</v>
      </c>
      <c r="I50" s="29">
        <f t="shared" si="5"/>
        <v>75.475146198830487</v>
      </c>
    </row>
    <row r="51" spans="1:9" ht="30.75" x14ac:dyDescent="0.25">
      <c r="A51" s="57" t="s">
        <v>24</v>
      </c>
      <c r="B51" s="41" t="s">
        <v>18</v>
      </c>
      <c r="C51" s="30">
        <f t="shared" ref="C51:I51" si="6">(C48+C50)/2</f>
        <v>9057.0175438596489</v>
      </c>
      <c r="D51" s="30">
        <f t="shared" si="6"/>
        <v>4528.5087719298244</v>
      </c>
      <c r="E51" s="30">
        <f t="shared" si="6"/>
        <v>3019.0058479532163</v>
      </c>
      <c r="F51" s="30">
        <f t="shared" si="6"/>
        <v>2264.2543859649122</v>
      </c>
      <c r="G51" s="30">
        <f t="shared" si="6"/>
        <v>1509.5029239766081</v>
      </c>
      <c r="H51" s="30">
        <f t="shared" si="6"/>
        <v>1132.1271929824561</v>
      </c>
      <c r="I51" s="31">
        <f t="shared" si="6"/>
        <v>754.75146198830407</v>
      </c>
    </row>
    <row r="52" spans="1:9" ht="45.75" x14ac:dyDescent="0.25">
      <c r="A52" s="58" t="s">
        <v>26</v>
      </c>
      <c r="B52" s="43" t="s">
        <v>25</v>
      </c>
      <c r="C52" s="60">
        <f t="shared" ref="C52:I52" si="7">1-C51/$C$48</f>
        <v>0.47368421052631582</v>
      </c>
      <c r="D52" s="60">
        <f t="shared" si="7"/>
        <v>0.73684210526315796</v>
      </c>
      <c r="E52" s="60">
        <f t="shared" si="7"/>
        <v>0.82456140350877194</v>
      </c>
      <c r="F52" s="60">
        <f t="shared" si="7"/>
        <v>0.86842105263157898</v>
      </c>
      <c r="G52" s="60">
        <f t="shared" si="7"/>
        <v>0.91228070175438591</v>
      </c>
      <c r="H52" s="60">
        <f t="shared" si="7"/>
        <v>0.93421052631578949</v>
      </c>
      <c r="I52" s="61">
        <f t="shared" si="7"/>
        <v>0.95614035087719296</v>
      </c>
    </row>
    <row r="53" spans="1:9" x14ac:dyDescent="0.2">
      <c r="B53" s="9"/>
      <c r="C53" s="9"/>
    </row>
    <row r="54" spans="1:9" x14ac:dyDescent="0.2">
      <c r="B54" s="9"/>
      <c r="C54" s="9"/>
    </row>
    <row r="55" spans="1:9" x14ac:dyDescent="0.2">
      <c r="B55" s="9"/>
      <c r="C55" s="9"/>
    </row>
    <row r="56" spans="1:9" x14ac:dyDescent="0.2">
      <c r="A56" s="32"/>
      <c r="B56" s="9"/>
      <c r="C56" s="9"/>
    </row>
    <row r="57" spans="1:9" x14ac:dyDescent="0.2">
      <c r="B57" s="9"/>
      <c r="C57" s="9"/>
    </row>
    <row r="58" spans="1:9" x14ac:dyDescent="0.2">
      <c r="B58" s="14"/>
      <c r="C58" s="9"/>
      <c r="D58" s="14"/>
    </row>
    <row r="59" spans="1:9" x14ac:dyDescent="0.2">
      <c r="B59" s="14"/>
      <c r="C59" s="9"/>
      <c r="E59" s="14"/>
    </row>
    <row r="60" spans="1:9" x14ac:dyDescent="0.2">
      <c r="B60" s="9"/>
      <c r="C60" s="9"/>
      <c r="E60" s="14"/>
    </row>
    <row r="61" spans="1:9" x14ac:dyDescent="0.2">
      <c r="B61" s="9"/>
      <c r="C61" s="9"/>
      <c r="E61" s="14"/>
    </row>
    <row r="62" spans="1:9" x14ac:dyDescent="0.2">
      <c r="B62" s="9"/>
      <c r="C62" s="9"/>
      <c r="E62" s="14"/>
    </row>
    <row r="63" spans="1:9" x14ac:dyDescent="0.2">
      <c r="B63" s="9"/>
      <c r="C63" s="9"/>
      <c r="E63" s="14"/>
    </row>
    <row r="64" spans="1:9" x14ac:dyDescent="0.2">
      <c r="B64" s="9"/>
      <c r="C64" s="9"/>
      <c r="E64" s="14"/>
    </row>
    <row r="65" spans="2:5" x14ac:dyDescent="0.2">
      <c r="B65" s="14"/>
      <c r="C65" s="9"/>
      <c r="E65" s="14"/>
    </row>
    <row r="66" spans="2:5" x14ac:dyDescent="0.2">
      <c r="B66" s="14"/>
      <c r="C66" s="9"/>
      <c r="E66" s="14"/>
    </row>
    <row r="67" spans="2:5" x14ac:dyDescent="0.2">
      <c r="B67" s="14"/>
      <c r="C67" s="9"/>
      <c r="E67" s="14"/>
    </row>
    <row r="68" spans="2:5" x14ac:dyDescent="0.2">
      <c r="B68" s="14"/>
      <c r="C68" s="9"/>
      <c r="E68" s="14"/>
    </row>
    <row r="69" spans="2:5" x14ac:dyDescent="0.2">
      <c r="B69" s="14"/>
      <c r="C69" s="9"/>
      <c r="E69" s="14"/>
    </row>
    <row r="70" spans="2:5" x14ac:dyDescent="0.2">
      <c r="B70" s="14"/>
      <c r="C70" s="9"/>
      <c r="E70" s="14"/>
    </row>
    <row r="71" spans="2:5" x14ac:dyDescent="0.2">
      <c r="B71" s="14"/>
      <c r="C71" s="9"/>
      <c r="E71" s="14"/>
    </row>
    <row r="72" spans="2:5" x14ac:dyDescent="0.2">
      <c r="B72" s="14"/>
      <c r="C72" s="9"/>
      <c r="E72" s="14"/>
    </row>
    <row r="73" spans="2:5" x14ac:dyDescent="0.2">
      <c r="B73" s="14"/>
      <c r="C73" s="9"/>
      <c r="E73" s="14"/>
    </row>
    <row r="74" spans="2:5" x14ac:dyDescent="0.2">
      <c r="B74" s="14"/>
      <c r="C74" s="9"/>
      <c r="E74" s="14"/>
    </row>
    <row r="75" spans="2:5" x14ac:dyDescent="0.2">
      <c r="B75" s="14"/>
      <c r="C75" s="9"/>
      <c r="E75" s="14"/>
    </row>
    <row r="76" spans="2:5" x14ac:dyDescent="0.2">
      <c r="B76" s="14"/>
      <c r="C76" s="9"/>
      <c r="E76" s="14"/>
    </row>
    <row r="77" spans="2:5" x14ac:dyDescent="0.2">
      <c r="B77" s="14"/>
      <c r="C77" s="9"/>
      <c r="E77" s="14"/>
    </row>
    <row r="78" spans="2:5" x14ac:dyDescent="0.2">
      <c r="B78" s="14"/>
      <c r="C78" s="9"/>
      <c r="E78" s="14"/>
    </row>
    <row r="79" spans="2:5" x14ac:dyDescent="0.2">
      <c r="B79" s="14"/>
      <c r="C79" s="9"/>
      <c r="E79" s="14"/>
    </row>
    <row r="80" spans="2:5" x14ac:dyDescent="0.2">
      <c r="B80" s="14"/>
      <c r="C80" s="9"/>
      <c r="E80" s="14"/>
    </row>
    <row r="81" spans="2:5" x14ac:dyDescent="0.2">
      <c r="B81" s="14"/>
      <c r="C81" s="9"/>
      <c r="E81" s="14"/>
    </row>
    <row r="82" spans="2:5" x14ac:dyDescent="0.2">
      <c r="B82" s="14"/>
      <c r="C82" s="9"/>
      <c r="E82" s="14"/>
    </row>
    <row r="83" spans="2:5" x14ac:dyDescent="0.2">
      <c r="B83" s="14"/>
      <c r="C83" s="9"/>
      <c r="E83" s="14"/>
    </row>
    <row r="84" spans="2:5" x14ac:dyDescent="0.2">
      <c r="B84" s="14"/>
      <c r="C84" s="9"/>
      <c r="E84" s="14"/>
    </row>
    <row r="85" spans="2:5" x14ac:dyDescent="0.2">
      <c r="B85" s="14"/>
      <c r="C85" s="9"/>
      <c r="E85" s="14"/>
    </row>
    <row r="86" spans="2:5" x14ac:dyDescent="0.2">
      <c r="B86" s="14"/>
      <c r="C86" s="9"/>
      <c r="E86" s="14"/>
    </row>
    <row r="87" spans="2:5" x14ac:dyDescent="0.2">
      <c r="B87" s="14"/>
      <c r="C87" s="9"/>
      <c r="E87" s="14"/>
    </row>
    <row r="88" spans="2:5" x14ac:dyDescent="0.2">
      <c r="B88" s="14"/>
      <c r="C88" s="9"/>
      <c r="E88" s="14"/>
    </row>
    <row r="89" spans="2:5" x14ac:dyDescent="0.2">
      <c r="B89" s="14"/>
      <c r="C89" s="9"/>
      <c r="E89" s="14"/>
    </row>
    <row r="90" spans="2:5" x14ac:dyDescent="0.2">
      <c r="B90" s="14"/>
      <c r="C90" s="9"/>
      <c r="E90" s="14"/>
    </row>
    <row r="91" spans="2:5" x14ac:dyDescent="0.2">
      <c r="B91" s="14"/>
      <c r="C91" s="9"/>
      <c r="E91" s="14"/>
    </row>
    <row r="92" spans="2:5" x14ac:dyDescent="0.2">
      <c r="B92" s="14"/>
      <c r="C92" s="9"/>
      <c r="E92" s="14"/>
    </row>
    <row r="93" spans="2:5" x14ac:dyDescent="0.2">
      <c r="B93" s="14"/>
      <c r="C93" s="9"/>
      <c r="E93" s="14"/>
    </row>
    <row r="94" spans="2:5" x14ac:dyDescent="0.2">
      <c r="B94" s="14"/>
      <c r="C94" s="9"/>
      <c r="E94" s="14"/>
    </row>
    <row r="95" spans="2:5" x14ac:dyDescent="0.2">
      <c r="B95" s="14"/>
      <c r="C95" s="9"/>
      <c r="E95" s="14"/>
    </row>
    <row r="96" spans="2:5" x14ac:dyDescent="0.2">
      <c r="B96" s="14"/>
      <c r="C96" s="9"/>
      <c r="E96" s="14"/>
    </row>
    <row r="97" spans="2:5" x14ac:dyDescent="0.2">
      <c r="B97" s="14"/>
      <c r="C97" s="9"/>
      <c r="E97" s="14"/>
    </row>
    <row r="98" spans="2:5" x14ac:dyDescent="0.2">
      <c r="B98" s="14"/>
      <c r="C98" s="9"/>
      <c r="E98" s="14"/>
    </row>
    <row r="99" spans="2:5" x14ac:dyDescent="0.2">
      <c r="B99" s="14"/>
      <c r="C99" s="9"/>
      <c r="E99" s="14"/>
    </row>
    <row r="100" spans="2:5" x14ac:dyDescent="0.2">
      <c r="B100" s="14"/>
      <c r="C100" s="9"/>
      <c r="E100" s="14"/>
    </row>
    <row r="101" spans="2:5" x14ac:dyDescent="0.2">
      <c r="B101" s="14"/>
      <c r="C101" s="9"/>
      <c r="E101" s="14"/>
    </row>
    <row r="102" spans="2:5" x14ac:dyDescent="0.2">
      <c r="B102" s="14"/>
      <c r="C102" s="9"/>
      <c r="E102" s="14"/>
    </row>
    <row r="103" spans="2:5" x14ac:dyDescent="0.2">
      <c r="B103" s="14"/>
      <c r="C103" s="9"/>
      <c r="E103" s="14"/>
    </row>
    <row r="104" spans="2:5" x14ac:dyDescent="0.2">
      <c r="B104" s="14"/>
      <c r="C104" s="9"/>
      <c r="E104" s="14"/>
    </row>
    <row r="105" spans="2:5" x14ac:dyDescent="0.2">
      <c r="B105" s="14"/>
      <c r="C105" s="9"/>
      <c r="E105" s="14"/>
    </row>
    <row r="106" spans="2:5" x14ac:dyDescent="0.2">
      <c r="B106" s="14"/>
      <c r="C106" s="9"/>
      <c r="E106" s="14"/>
    </row>
    <row r="107" spans="2:5" x14ac:dyDescent="0.2">
      <c r="B107" s="14"/>
      <c r="C107" s="9"/>
      <c r="E107" s="14"/>
    </row>
    <row r="108" spans="2:5" x14ac:dyDescent="0.2">
      <c r="B108" s="14"/>
      <c r="C108" s="9"/>
      <c r="E108" s="14"/>
    </row>
    <row r="109" spans="2:5" x14ac:dyDescent="0.2">
      <c r="B109" s="14"/>
      <c r="C109" s="9"/>
      <c r="E109" s="14"/>
    </row>
    <row r="110" spans="2:5" x14ac:dyDescent="0.2">
      <c r="B110" s="14"/>
      <c r="C110" s="9"/>
      <c r="E110" s="14"/>
    </row>
    <row r="111" spans="2:5" x14ac:dyDescent="0.2">
      <c r="B111" s="14"/>
      <c r="C111" s="9"/>
      <c r="E111" s="14"/>
    </row>
    <row r="112" spans="2:5" x14ac:dyDescent="0.2">
      <c r="B112" s="14"/>
      <c r="C112" s="9"/>
      <c r="E112" s="14"/>
    </row>
    <row r="113" spans="2:6" x14ac:dyDescent="0.2">
      <c r="B113" s="14"/>
      <c r="C113" s="9"/>
      <c r="E113" s="14"/>
    </row>
    <row r="114" spans="2:6" x14ac:dyDescent="0.2">
      <c r="B114" s="14"/>
      <c r="C114" s="9"/>
      <c r="E114" s="14"/>
    </row>
    <row r="115" spans="2:6" x14ac:dyDescent="0.2">
      <c r="B115" s="14"/>
      <c r="C115" s="9"/>
      <c r="E115" s="14"/>
    </row>
    <row r="116" spans="2:6" x14ac:dyDescent="0.2">
      <c r="B116" s="14"/>
      <c r="C116" s="9"/>
      <c r="E116" s="14"/>
    </row>
    <row r="117" spans="2:6" x14ac:dyDescent="0.2">
      <c r="B117" s="14"/>
      <c r="C117" s="9"/>
      <c r="E117" s="14"/>
    </row>
    <row r="118" spans="2:6" x14ac:dyDescent="0.2">
      <c r="B118" s="14"/>
      <c r="C118" s="9"/>
      <c r="E118" s="14"/>
    </row>
    <row r="119" spans="2:6" x14ac:dyDescent="0.2">
      <c r="B119" s="14"/>
      <c r="C119" s="9"/>
      <c r="E119" s="14"/>
    </row>
    <row r="120" spans="2:6" x14ac:dyDescent="0.2">
      <c r="B120" s="14"/>
      <c r="C120" s="9"/>
      <c r="E120" s="14"/>
    </row>
    <row r="121" spans="2:6" x14ac:dyDescent="0.2">
      <c r="B121" s="14"/>
      <c r="C121" s="9"/>
      <c r="E121" s="14"/>
    </row>
    <row r="122" spans="2:6" x14ac:dyDescent="0.2">
      <c r="B122" s="14"/>
      <c r="C122" s="15"/>
      <c r="E122" s="14"/>
      <c r="F122" s="15"/>
    </row>
    <row r="123" spans="2:6" x14ac:dyDescent="0.2">
      <c r="B123" s="14"/>
      <c r="C123" s="15"/>
      <c r="E123" s="14"/>
      <c r="F123" s="15"/>
    </row>
    <row r="124" spans="2:6" x14ac:dyDescent="0.2">
      <c r="B124" s="14"/>
      <c r="C124" s="15"/>
      <c r="E124" s="14"/>
      <c r="F124" s="15"/>
    </row>
    <row r="125" spans="2:6" x14ac:dyDescent="0.2">
      <c r="B125" s="14"/>
      <c r="C125" s="15"/>
      <c r="E125" s="14"/>
      <c r="F125" s="15"/>
    </row>
    <row r="126" spans="2:6" x14ac:dyDescent="0.2">
      <c r="B126" s="14"/>
      <c r="C126" s="15"/>
      <c r="E126" s="14"/>
      <c r="F126" s="15"/>
    </row>
    <row r="127" spans="2:6" x14ac:dyDescent="0.2">
      <c r="B127" s="14"/>
      <c r="C127" s="15"/>
      <c r="E127" s="14"/>
      <c r="F127" s="15"/>
    </row>
    <row r="128" spans="2:6" x14ac:dyDescent="0.2">
      <c r="B128" s="14"/>
      <c r="C128" s="15"/>
      <c r="E128" s="14"/>
      <c r="F128" s="15"/>
    </row>
    <row r="129" spans="2:6" x14ac:dyDescent="0.2">
      <c r="B129" s="14"/>
      <c r="C129" s="15"/>
      <c r="E129" s="14"/>
      <c r="F129" s="15"/>
    </row>
    <row r="130" spans="2:6" x14ac:dyDescent="0.2">
      <c r="B130" s="15"/>
      <c r="C130" s="15"/>
    </row>
    <row r="131" spans="2:6" x14ac:dyDescent="0.2">
      <c r="B131" s="15"/>
      <c r="C131" s="15"/>
    </row>
    <row r="132" spans="2:6" x14ac:dyDescent="0.2">
      <c r="B132" s="15"/>
      <c r="C132" s="15"/>
    </row>
    <row r="133" spans="2:6" x14ac:dyDescent="0.2">
      <c r="B133" s="15"/>
      <c r="C133" s="15"/>
    </row>
  </sheetData>
  <conditionalFormatting sqref="C21:I44">
    <cfRule type="cellIs" dxfId="0" priority="2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Cleaning efficacy estimation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Renata Ivanek Miojevic</dc:creator>
  <cp:lastModifiedBy>Sebastian Gonzalo Llanos Soto</cp:lastModifiedBy>
  <dcterms:created xsi:type="dcterms:W3CDTF">2022-10-05T17:22:39Z</dcterms:created>
  <dcterms:modified xsi:type="dcterms:W3CDTF">2024-07-17T14:36:35Z</dcterms:modified>
</cp:coreProperties>
</file>