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D5F5EC4-20DC-4E0C-9363-A27F1CDB6C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" l="1"/>
  <c r="E9" i="2" s="1"/>
  <c r="L15" i="2" l="1"/>
  <c r="F7" i="2"/>
  <c r="L14" i="2"/>
  <c r="L13" i="2"/>
  <c r="L12" i="2"/>
  <c r="E7" i="2"/>
  <c r="L11" i="2"/>
  <c r="E16" i="2"/>
  <c r="L10" i="2"/>
  <c r="E12" i="2"/>
  <c r="L7" i="2"/>
  <c r="L9" i="2"/>
  <c r="E10" i="2"/>
  <c r="L16" i="2"/>
  <c r="L8" i="2"/>
  <c r="E15" i="2"/>
  <c r="E14" i="2"/>
  <c r="E13" i="2"/>
  <c r="E11" i="2"/>
  <c r="E8" i="2"/>
  <c r="G7" i="2" l="1"/>
  <c r="J7" i="2"/>
  <c r="K7" i="2" s="1"/>
  <c r="F8" i="2"/>
  <c r="J8" i="2" s="1"/>
  <c r="K8" i="2" s="1"/>
  <c r="F9" i="2" l="1"/>
  <c r="J9" i="2"/>
  <c r="K9" i="2" s="1"/>
  <c r="G8" i="2"/>
  <c r="G9" i="2" l="1"/>
  <c r="F10" i="2"/>
  <c r="G10" i="2" l="1"/>
  <c r="F11" i="2"/>
  <c r="J10" i="2"/>
  <c r="K10" i="2" s="1"/>
  <c r="G11" i="2" l="1"/>
  <c r="F12" i="2"/>
  <c r="J11" i="2"/>
  <c r="K11" i="2" s="1"/>
  <c r="F13" i="2" l="1"/>
  <c r="G12" i="2"/>
  <c r="J12" i="2"/>
  <c r="K12" i="2" s="1"/>
  <c r="F14" i="2" l="1"/>
  <c r="G13" i="2"/>
  <c r="J13" i="2"/>
  <c r="K13" i="2" s="1"/>
  <c r="F15" i="2" l="1"/>
  <c r="G14" i="2"/>
  <c r="J14" i="2"/>
  <c r="K14" i="2" s="1"/>
  <c r="F16" i="2" l="1"/>
  <c r="G16" i="2" s="1"/>
  <c r="G15" i="2"/>
  <c r="J15" i="2"/>
  <c r="K15" i="2" s="1"/>
  <c r="G18" i="2" l="1"/>
  <c r="B22" i="2" s="1"/>
  <c r="H12" i="2" s="1"/>
  <c r="I12" i="2" s="1"/>
  <c r="H16" i="2"/>
  <c r="I16" i="2" s="1"/>
  <c r="H11" i="2"/>
  <c r="I11" i="2" s="1"/>
  <c r="H14" i="2"/>
  <c r="I14" i="2" s="1"/>
  <c r="H9" i="2"/>
  <c r="I9" i="2" s="1"/>
  <c r="H8" i="2"/>
  <c r="I8" i="2" s="1"/>
  <c r="H7" i="2"/>
  <c r="I7" i="2" s="1"/>
  <c r="H15" i="2"/>
  <c r="I15" i="2" s="1"/>
  <c r="H10" i="2"/>
  <c r="I10" i="2" s="1"/>
  <c r="J16" i="2"/>
  <c r="H13" i="2" l="1"/>
  <c r="I13" i="2" s="1"/>
  <c r="I18" i="2" s="1"/>
  <c r="B25" i="2" s="1"/>
  <c r="B28" i="2" s="1"/>
</calcChain>
</file>

<file path=xl/sharedStrings.xml><?xml version="1.0" encoding="utf-8"?>
<sst xmlns="http://schemas.openxmlformats.org/spreadsheetml/2006/main" count="27" uniqueCount="21">
  <si>
    <t>P</t>
  </si>
  <si>
    <t>Q</t>
  </si>
  <si>
    <t>L</t>
  </si>
  <si>
    <t>t</t>
  </si>
  <si>
    <t>n</t>
  </si>
  <si>
    <t>№</t>
  </si>
  <si>
    <t>N(t)</t>
  </si>
  <si>
    <t>N(t)*t</t>
  </si>
  <si>
    <t>СУММЫ</t>
  </si>
  <si>
    <t>дельта t</t>
  </si>
  <si>
    <t>T*ср</t>
  </si>
  <si>
    <t>(t-T*ср)^2</t>
  </si>
  <si>
    <t>(t-T*ср)^2*n</t>
  </si>
  <si>
    <t>D*</t>
  </si>
  <si>
    <t>N ср</t>
  </si>
  <si>
    <t>f*(t)</t>
  </si>
  <si>
    <t>Среднее время безотказной работы</t>
  </si>
  <si>
    <t>Дисперсия времени безотказной работы</t>
  </si>
  <si>
    <t>Среднее квадратическое отклонение</t>
  </si>
  <si>
    <t>Вычисление количественных показателей надёжности объектов (Task2)</t>
  </si>
  <si>
    <t>вариант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</si>
</sst>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4" xfId="0" applyFon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Вероятность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безотказной работы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task2!$C$31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task2!$B$32:$B$41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task2!$C$32:$C$41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0.14285714285714285</c:v>
                </c:pt>
                <c:pt idx="2">
                  <c:v>7.1428571428571425E-2</c:v>
                </c:pt>
                <c:pt idx="3">
                  <c:v>4.2857142857142858E-2</c:v>
                </c:pt>
                <c:pt idx="4">
                  <c:v>2.8571428571428571E-2</c:v>
                </c:pt>
                <c:pt idx="5">
                  <c:v>2.7142857142857142E-2</c:v>
                </c:pt>
                <c:pt idx="6">
                  <c:v>1.5714285714285715E-2</c:v>
                </c:pt>
                <c:pt idx="7">
                  <c:v>1.2857142857142857E-2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C-4910-A749-9F418A43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81008"/>
        <c:axId val="521982976"/>
      </c:scatterChart>
      <c:valAx>
        <c:axId val="521981008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21982976"/>
        <c:crosses val="autoZero"/>
        <c:crossBetween val="midCat"/>
      </c:valAx>
      <c:valAx>
        <c:axId val="5219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219810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Плотность распределения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времени до отказа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task2!$B$48:$B$57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task2!$C$48:$C$57</c:f>
              <c:numCache>
                <c:formatCode>General</c:formatCode>
                <c:ptCount val="10"/>
                <c:pt idx="0">
                  <c:v>7.1428571428571425E-2</c:v>
                </c:pt>
                <c:pt idx="1">
                  <c:v>1.4285714285714285E-2</c:v>
                </c:pt>
                <c:pt idx="2">
                  <c:v>7.1428571428571426E-3</c:v>
                </c:pt>
                <c:pt idx="3">
                  <c:v>2.8571428571428571E-3</c:v>
                </c:pt>
                <c:pt idx="4">
                  <c:v>1.4285714285714286E-3</c:v>
                </c:pt>
                <c:pt idx="5">
                  <c:v>1.4285714285714287E-4</c:v>
                </c:pt>
                <c:pt idx="6">
                  <c:v>1.1428571428571429E-3</c:v>
                </c:pt>
                <c:pt idx="7">
                  <c:v>2.8571428571428574E-4</c:v>
                </c:pt>
                <c:pt idx="8">
                  <c:v>1.2857142857142856E-3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D-4456-A833-A26E70D5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08760"/>
        <c:axId val="372709088"/>
      </c:scatterChart>
      <c:valAx>
        <c:axId val="37270876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72709088"/>
        <c:crosses val="autoZero"/>
        <c:crossBetween val="midCat"/>
      </c:valAx>
      <c:valAx>
        <c:axId val="372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7270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Интенсивность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отказов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652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task2!$B$64:$B$73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task2!$C$64:$C$73</c:f>
              <c:numCache>
                <c:formatCode>General</c:formatCode>
                <c:ptCount val="10"/>
                <c:pt idx="0">
                  <c:v>0.5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0.04</c:v>
                </c:pt>
                <c:pt idx="5">
                  <c:v>5.1282051282051282E-3</c:v>
                </c:pt>
                <c:pt idx="6">
                  <c:v>5.3333333333333337E-2</c:v>
                </c:pt>
                <c:pt idx="7">
                  <c:v>0.02</c:v>
                </c:pt>
                <c:pt idx="8">
                  <c:v>0.2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C-4481-A24A-0852E60B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64408"/>
        <c:axId val="381869000"/>
      </c:scatterChart>
      <c:valAx>
        <c:axId val="381864408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81869000"/>
        <c:crosses val="autoZero"/>
        <c:crossBetween val="midCat"/>
      </c:valAx>
      <c:valAx>
        <c:axId val="38186900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81864408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28</xdr:row>
      <xdr:rowOff>148590</xdr:rowOff>
    </xdr:from>
    <xdr:to>
      <xdr:col>10</xdr:col>
      <xdr:colOff>358140</xdr:colOff>
      <xdr:row>42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43</xdr:row>
      <xdr:rowOff>125730</xdr:rowOff>
    </xdr:from>
    <xdr:to>
      <xdr:col>10</xdr:col>
      <xdr:colOff>419100</xdr:colOff>
      <xdr:row>57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60</xdr:row>
      <xdr:rowOff>133350</xdr:rowOff>
    </xdr:from>
    <xdr:to>
      <xdr:col>10</xdr:col>
      <xdr:colOff>464820</xdr:colOff>
      <xdr:row>75</xdr:row>
      <xdr:rowOff>30480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9525</xdr:colOff>
      <xdr:row>1</xdr:row>
      <xdr:rowOff>9525</xdr:rowOff>
    </xdr:from>
    <xdr:to>
      <xdr:col>23</xdr:col>
      <xdr:colOff>439034</xdr:colOff>
      <xdr:row>22</xdr:row>
      <xdr:rowOff>29139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674EF3-223A-4150-A7D8-C9657EAB5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200025"/>
          <a:ext cx="6335009" cy="40391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19050</xdr:rowOff>
    </xdr:from>
    <xdr:to>
      <xdr:col>19</xdr:col>
      <xdr:colOff>57653</xdr:colOff>
      <xdr:row>28</xdr:row>
      <xdr:rowOff>85867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844C2E7-B71D-4B3F-BCA9-69BE62FBA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44100" y="4419600"/>
          <a:ext cx="3600953" cy="1019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3"/>
  <sheetViews>
    <sheetView tabSelected="1" workbookViewId="0">
      <selection activeCell="K27" sqref="K27"/>
    </sheetView>
  </sheetViews>
  <sheetFormatPr defaultColWidth="8.85546875" defaultRowHeight="15" x14ac:dyDescent="0.25"/>
  <cols>
    <col min="1" max="2" width="8.85546875" style="3"/>
    <col min="3" max="3" width="13.85546875" style="3" customWidth="1"/>
    <col min="4" max="4" width="8.85546875" style="3"/>
    <col min="5" max="5" width="12.42578125" style="3" customWidth="1"/>
    <col min="6" max="7" width="8.85546875" style="3"/>
    <col min="8" max="8" width="14.28515625" style="3" customWidth="1"/>
    <col min="9" max="9" width="14.7109375" style="3" customWidth="1"/>
    <col min="10" max="10" width="13.42578125" style="3" customWidth="1"/>
    <col min="11" max="11" width="13.5703125" style="3" customWidth="1"/>
    <col min="12" max="12" width="13.7109375" style="3" customWidth="1"/>
    <col min="13" max="16384" width="8.85546875" style="3"/>
  </cols>
  <sheetData>
    <row r="2" spans="1:12" ht="18" customHeight="1" x14ac:dyDescent="0.25">
      <c r="A2" s="14" t="s">
        <v>9</v>
      </c>
      <c r="B2" s="14"/>
      <c r="D2" s="13" t="s">
        <v>19</v>
      </c>
      <c r="E2" s="13"/>
      <c r="F2" s="13"/>
      <c r="G2" s="13"/>
      <c r="H2" s="13"/>
      <c r="I2" s="13"/>
      <c r="J2" s="13"/>
      <c r="K2" s="13"/>
      <c r="L2" s="13"/>
    </row>
    <row r="3" spans="1:12" ht="14.45" customHeight="1" x14ac:dyDescent="0.25">
      <c r="A3" s="11">
        <v>10</v>
      </c>
      <c r="B3" s="11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D4" s="14" t="s">
        <v>20</v>
      </c>
      <c r="E4" s="14"/>
    </row>
    <row r="6" spans="1:12" x14ac:dyDescent="0.25">
      <c r="B6" s="9" t="s">
        <v>5</v>
      </c>
      <c r="C6" s="9" t="s">
        <v>3</v>
      </c>
      <c r="D6" s="9" t="s">
        <v>4</v>
      </c>
      <c r="E6" s="8" t="s">
        <v>0</v>
      </c>
      <c r="F6" s="8" t="s">
        <v>6</v>
      </c>
      <c r="G6" s="8" t="s">
        <v>7</v>
      </c>
      <c r="H6" s="8" t="s">
        <v>11</v>
      </c>
      <c r="I6" s="8" t="s">
        <v>12</v>
      </c>
      <c r="J6" s="8" t="s">
        <v>14</v>
      </c>
      <c r="K6" s="8" t="s">
        <v>2</v>
      </c>
      <c r="L6" s="8" t="s">
        <v>15</v>
      </c>
    </row>
    <row r="7" spans="1:12" x14ac:dyDescent="0.25">
      <c r="B7" s="1">
        <v>1</v>
      </c>
      <c r="C7" s="1">
        <v>10</v>
      </c>
      <c r="D7" s="1">
        <v>500</v>
      </c>
      <c r="E7" s="4">
        <f>(D18-D7)/D18</f>
        <v>0.2857142857142857</v>
      </c>
      <c r="F7" s="6">
        <f>$D$18-D7</f>
        <v>200</v>
      </c>
      <c r="G7" s="6">
        <f t="shared" ref="G7:G16" si="0">F7*$A$3</f>
        <v>2000</v>
      </c>
      <c r="H7" s="6">
        <f>(C7-$B$22)^2</f>
        <v>13.902244897959184</v>
      </c>
      <c r="I7" s="4">
        <f>H7*C7</f>
        <v>139.02244897959184</v>
      </c>
      <c r="J7" s="4">
        <f>F7/2</f>
        <v>100</v>
      </c>
      <c r="K7" s="4">
        <f>D7/(J7*$A$3)</f>
        <v>0.5</v>
      </c>
      <c r="L7" s="4">
        <f>D7/($D$18*$A$3)</f>
        <v>7.1428571428571425E-2</v>
      </c>
    </row>
    <row r="8" spans="1:12" x14ac:dyDescent="0.25">
      <c r="B8" s="1">
        <v>2</v>
      </c>
      <c r="C8" s="1">
        <v>20</v>
      </c>
      <c r="D8" s="1">
        <v>100</v>
      </c>
      <c r="E8" s="4">
        <f>($D$18-SUM($D$7:D8))/$D$18</f>
        <v>0.14285714285714285</v>
      </c>
      <c r="F8" s="4">
        <f>F7-D8</f>
        <v>100</v>
      </c>
      <c r="G8" s="4">
        <f t="shared" si="0"/>
        <v>1000</v>
      </c>
      <c r="H8" s="4">
        <f t="shared" ref="H8:H16" si="1">(C8-$B$22)^2</f>
        <v>188.47367346938773</v>
      </c>
      <c r="I8" s="4">
        <f t="shared" ref="I8:I16" si="2">H8*C8</f>
        <v>3769.4734693877544</v>
      </c>
      <c r="J8" s="4">
        <f>SUM(F7:F8)/2</f>
        <v>150</v>
      </c>
      <c r="K8" s="4">
        <f t="shared" ref="K8:K15" si="3">D8/(J8*$A$3)</f>
        <v>6.6666666666666666E-2</v>
      </c>
      <c r="L8" s="4">
        <f t="shared" ref="L8:L16" si="4">D8/($D$18*$A$3)</f>
        <v>1.4285714285714285E-2</v>
      </c>
    </row>
    <row r="9" spans="1:12" x14ac:dyDescent="0.25">
      <c r="B9" s="1">
        <v>3</v>
      </c>
      <c r="C9" s="1">
        <v>30</v>
      </c>
      <c r="D9" s="1">
        <v>50</v>
      </c>
      <c r="E9" s="4">
        <f>($D$18-SUM($D$7:D9))/$D$18</f>
        <v>7.1428571428571425E-2</v>
      </c>
      <c r="F9" s="4">
        <f t="shared" ref="F9:F15" si="5">F8-D9</f>
        <v>50</v>
      </c>
      <c r="G9" s="4">
        <f t="shared" si="0"/>
        <v>500</v>
      </c>
      <c r="H9" s="4">
        <f t="shared" si="1"/>
        <v>563.04510204081623</v>
      </c>
      <c r="I9" s="4">
        <f t="shared" si="2"/>
        <v>16891.353061224487</v>
      </c>
      <c r="J9" s="4">
        <f t="shared" ref="J9:J16" si="6">SUM(F8:F9)/2</f>
        <v>75</v>
      </c>
      <c r="K9" s="4">
        <f t="shared" si="3"/>
        <v>6.6666666666666666E-2</v>
      </c>
      <c r="L9" s="4">
        <f t="shared" si="4"/>
        <v>7.1428571428571426E-3</v>
      </c>
    </row>
    <row r="10" spans="1:12" x14ac:dyDescent="0.25">
      <c r="B10" s="1">
        <v>4</v>
      </c>
      <c r="C10" s="1">
        <v>40</v>
      </c>
      <c r="D10" s="1">
        <v>20</v>
      </c>
      <c r="E10" s="4">
        <f>($D$18-SUM($D$7:D10))/$D$18</f>
        <v>4.2857142857142858E-2</v>
      </c>
      <c r="F10" s="4">
        <f t="shared" si="5"/>
        <v>30</v>
      </c>
      <c r="G10" s="4">
        <f t="shared" si="0"/>
        <v>300</v>
      </c>
      <c r="H10" s="4">
        <f t="shared" si="1"/>
        <v>1137.6165306122448</v>
      </c>
      <c r="I10" s="4">
        <f t="shared" si="2"/>
        <v>45504.661224489791</v>
      </c>
      <c r="J10" s="4">
        <f t="shared" si="6"/>
        <v>40</v>
      </c>
      <c r="K10" s="4">
        <f t="shared" si="3"/>
        <v>0.05</v>
      </c>
      <c r="L10" s="4">
        <f t="shared" si="4"/>
        <v>2.8571428571428571E-3</v>
      </c>
    </row>
    <row r="11" spans="1:12" x14ac:dyDescent="0.25">
      <c r="B11" s="1">
        <v>5</v>
      </c>
      <c r="C11" s="1">
        <v>50</v>
      </c>
      <c r="D11" s="1">
        <v>10</v>
      </c>
      <c r="E11" s="4">
        <f>($D$18-SUM($D$7:D11))/$D$18</f>
        <v>2.8571428571428571E-2</v>
      </c>
      <c r="F11" s="4">
        <f t="shared" si="5"/>
        <v>20</v>
      </c>
      <c r="G11" s="4">
        <f t="shared" si="0"/>
        <v>200</v>
      </c>
      <c r="H11" s="4">
        <f t="shared" si="1"/>
        <v>1912.1879591836735</v>
      </c>
      <c r="I11" s="4">
        <f t="shared" si="2"/>
        <v>95609.397959183669</v>
      </c>
      <c r="J11" s="4">
        <f t="shared" si="6"/>
        <v>25</v>
      </c>
      <c r="K11" s="4">
        <f t="shared" si="3"/>
        <v>0.04</v>
      </c>
      <c r="L11" s="4">
        <f t="shared" si="4"/>
        <v>1.4285714285714286E-3</v>
      </c>
    </row>
    <row r="12" spans="1:12" x14ac:dyDescent="0.25">
      <c r="B12" s="1">
        <v>6</v>
      </c>
      <c r="C12" s="1">
        <v>60</v>
      </c>
      <c r="D12" s="1">
        <v>1</v>
      </c>
      <c r="E12" s="4">
        <f>($D$18-SUM($D$7:D12))/$D$18</f>
        <v>2.7142857142857142E-2</v>
      </c>
      <c r="F12" s="4">
        <f t="shared" si="5"/>
        <v>19</v>
      </c>
      <c r="G12" s="4">
        <f t="shared" si="0"/>
        <v>190</v>
      </c>
      <c r="H12" s="4">
        <f t="shared" si="1"/>
        <v>2886.7593877551021</v>
      </c>
      <c r="I12" s="4">
        <f t="shared" si="2"/>
        <v>173205.56326530612</v>
      </c>
      <c r="J12" s="4">
        <f t="shared" si="6"/>
        <v>19.5</v>
      </c>
      <c r="K12" s="4">
        <f t="shared" si="3"/>
        <v>5.1282051282051282E-3</v>
      </c>
      <c r="L12" s="4">
        <f t="shared" si="4"/>
        <v>1.4285714285714287E-4</v>
      </c>
    </row>
    <row r="13" spans="1:12" x14ac:dyDescent="0.25">
      <c r="B13" s="1">
        <v>7</v>
      </c>
      <c r="C13" s="1">
        <v>70</v>
      </c>
      <c r="D13" s="1">
        <v>8</v>
      </c>
      <c r="E13" s="4">
        <f>($D$18-SUM($D$7:D13))/$D$18</f>
        <v>1.5714285714285715E-2</v>
      </c>
      <c r="F13" s="4">
        <f t="shared" si="5"/>
        <v>11</v>
      </c>
      <c r="G13" s="4">
        <f t="shared" si="0"/>
        <v>110</v>
      </c>
      <c r="H13" s="4">
        <f t="shared" si="1"/>
        <v>4061.3308163265306</v>
      </c>
      <c r="I13" s="4">
        <f t="shared" si="2"/>
        <v>284293.15714285715</v>
      </c>
      <c r="J13" s="4">
        <f t="shared" si="6"/>
        <v>15</v>
      </c>
      <c r="K13" s="4">
        <f t="shared" si="3"/>
        <v>5.3333333333333337E-2</v>
      </c>
      <c r="L13" s="4">
        <f t="shared" si="4"/>
        <v>1.1428571428571429E-3</v>
      </c>
    </row>
    <row r="14" spans="1:12" x14ac:dyDescent="0.25">
      <c r="B14" s="1">
        <v>8</v>
      </c>
      <c r="C14" s="1">
        <v>80</v>
      </c>
      <c r="D14" s="1">
        <v>2</v>
      </c>
      <c r="E14" s="4">
        <f>($D$18-SUM($D$7:D14))/$D$18</f>
        <v>1.2857142857142857E-2</v>
      </c>
      <c r="F14" s="4">
        <f t="shared" si="5"/>
        <v>9</v>
      </c>
      <c r="G14" s="4">
        <f t="shared" si="0"/>
        <v>90</v>
      </c>
      <c r="H14" s="4">
        <f t="shared" si="1"/>
        <v>5435.9022448979595</v>
      </c>
      <c r="I14" s="4">
        <f t="shared" si="2"/>
        <v>434872.17959183676</v>
      </c>
      <c r="J14" s="4">
        <f t="shared" si="6"/>
        <v>10</v>
      </c>
      <c r="K14" s="4">
        <f t="shared" si="3"/>
        <v>0.02</v>
      </c>
      <c r="L14" s="4">
        <f t="shared" si="4"/>
        <v>2.8571428571428574E-4</v>
      </c>
    </row>
    <row r="15" spans="1:12" x14ac:dyDescent="0.25">
      <c r="B15" s="1">
        <v>9</v>
      </c>
      <c r="C15" s="1">
        <v>90</v>
      </c>
      <c r="D15" s="1">
        <v>9</v>
      </c>
      <c r="E15" s="4">
        <f>($D$18-SUM($D$7:D15))/$D$18</f>
        <v>0</v>
      </c>
      <c r="F15" s="4">
        <f t="shared" si="5"/>
        <v>0</v>
      </c>
      <c r="G15" s="4">
        <f t="shared" si="0"/>
        <v>0</v>
      </c>
      <c r="H15" s="4">
        <f t="shared" si="1"/>
        <v>7010.4736734693879</v>
      </c>
      <c r="I15" s="4">
        <f t="shared" si="2"/>
        <v>630942.63061224495</v>
      </c>
      <c r="J15" s="4">
        <f t="shared" si="6"/>
        <v>4.5</v>
      </c>
      <c r="K15" s="4">
        <f t="shared" si="3"/>
        <v>0.2</v>
      </c>
      <c r="L15" s="4">
        <f t="shared" si="4"/>
        <v>1.2857142857142856E-3</v>
      </c>
    </row>
    <row r="16" spans="1:12" x14ac:dyDescent="0.25">
      <c r="B16" s="1">
        <v>10</v>
      </c>
      <c r="C16" s="1">
        <v>100</v>
      </c>
      <c r="D16" s="1">
        <v>0</v>
      </c>
      <c r="E16" s="4">
        <f>($D$18-SUM($D$7:D16))/$D$18</f>
        <v>0</v>
      </c>
      <c r="F16" s="4">
        <f>F15-D16</f>
        <v>0</v>
      </c>
      <c r="G16" s="4">
        <f t="shared" si="0"/>
        <v>0</v>
      </c>
      <c r="H16" s="4">
        <f t="shared" si="1"/>
        <v>8785.0451020408163</v>
      </c>
      <c r="I16" s="4">
        <f t="shared" si="2"/>
        <v>878504.51020408166</v>
      </c>
      <c r="J16" s="4">
        <f t="shared" si="6"/>
        <v>0</v>
      </c>
      <c r="K16" s="4">
        <v>0</v>
      </c>
      <c r="L16" s="4">
        <f t="shared" si="4"/>
        <v>0</v>
      </c>
    </row>
    <row r="18" spans="1:12" x14ac:dyDescent="0.25">
      <c r="A18" s="15" t="s">
        <v>8</v>
      </c>
      <c r="B18" s="16"/>
      <c r="C18" s="4"/>
      <c r="D18" s="5">
        <f>SUM(D7:D16)</f>
        <v>700</v>
      </c>
      <c r="E18" s="4"/>
      <c r="F18" s="4"/>
      <c r="G18" s="5">
        <f>SUM(G7:G16)</f>
        <v>4390</v>
      </c>
      <c r="H18" s="4"/>
      <c r="I18" s="5">
        <f>SUM(I7:I16)</f>
        <v>2563731.948979592</v>
      </c>
      <c r="J18" s="4"/>
      <c r="K18" s="4"/>
      <c r="L18" s="4"/>
    </row>
    <row r="21" spans="1:12" x14ac:dyDescent="0.25">
      <c r="B21" s="10" t="s">
        <v>10</v>
      </c>
      <c r="C21" s="10"/>
      <c r="D21" s="10"/>
      <c r="E21" s="12" t="s">
        <v>16</v>
      </c>
      <c r="F21" s="12"/>
      <c r="G21" s="12"/>
      <c r="H21" s="12"/>
    </row>
    <row r="22" spans="1:12" ht="14.45" customHeight="1" x14ac:dyDescent="0.25">
      <c r="B22" s="11">
        <f>G18/D18</f>
        <v>6.2714285714285714</v>
      </c>
      <c r="C22" s="11"/>
      <c r="D22" s="11"/>
      <c r="E22" s="12"/>
      <c r="F22" s="12"/>
      <c r="G22" s="12"/>
      <c r="H22" s="12"/>
    </row>
    <row r="24" spans="1:12" x14ac:dyDescent="0.25">
      <c r="B24" s="10" t="s">
        <v>13</v>
      </c>
      <c r="C24" s="10"/>
      <c r="D24" s="10"/>
      <c r="E24" s="12" t="s">
        <v>17</v>
      </c>
      <c r="F24" s="12"/>
      <c r="G24" s="12"/>
      <c r="H24" s="12"/>
    </row>
    <row r="25" spans="1:12" x14ac:dyDescent="0.25">
      <c r="B25" s="11">
        <f>I18/(D18-1)</f>
        <v>3667.7138039765264</v>
      </c>
      <c r="C25" s="11"/>
      <c r="D25" s="11"/>
      <c r="E25" s="12"/>
      <c r="F25" s="12"/>
      <c r="G25" s="12"/>
      <c r="H25" s="12"/>
    </row>
    <row r="27" spans="1:12" x14ac:dyDescent="0.25">
      <c r="B27" s="10" t="s">
        <v>1</v>
      </c>
      <c r="C27" s="10"/>
      <c r="D27" s="10"/>
      <c r="E27" s="12" t="s">
        <v>18</v>
      </c>
      <c r="F27" s="12"/>
      <c r="G27" s="12"/>
      <c r="H27" s="12"/>
    </row>
    <row r="28" spans="1:12" x14ac:dyDescent="0.25">
      <c r="B28" s="11">
        <f>SQRT(B25)</f>
        <v>60.561652916482771</v>
      </c>
      <c r="C28" s="11"/>
      <c r="D28" s="11"/>
      <c r="E28" s="12"/>
      <c r="F28" s="12"/>
      <c r="G28" s="12"/>
      <c r="H28" s="12"/>
    </row>
    <row r="31" spans="1:12" x14ac:dyDescent="0.25">
      <c r="B31" s="2" t="s">
        <v>3</v>
      </c>
      <c r="C31" s="7" t="s">
        <v>0</v>
      </c>
    </row>
    <row r="32" spans="1:12" x14ac:dyDescent="0.25">
      <c r="B32" s="1">
        <v>10</v>
      </c>
      <c r="C32" s="4">
        <v>0.2857142857142857</v>
      </c>
    </row>
    <row r="33" spans="2:3" x14ac:dyDescent="0.25">
      <c r="B33" s="1">
        <v>20</v>
      </c>
      <c r="C33" s="4">
        <v>0.14285714285714285</v>
      </c>
    </row>
    <row r="34" spans="2:3" x14ac:dyDescent="0.25">
      <c r="B34" s="1">
        <v>30</v>
      </c>
      <c r="C34" s="4">
        <v>7.1428571428571425E-2</v>
      </c>
    </row>
    <row r="35" spans="2:3" x14ac:dyDescent="0.25">
      <c r="B35" s="1">
        <v>40</v>
      </c>
      <c r="C35" s="4">
        <v>4.2857142857142858E-2</v>
      </c>
    </row>
    <row r="36" spans="2:3" x14ac:dyDescent="0.25">
      <c r="B36" s="1">
        <v>50</v>
      </c>
      <c r="C36" s="4">
        <v>2.8571428571428571E-2</v>
      </c>
    </row>
    <row r="37" spans="2:3" x14ac:dyDescent="0.25">
      <c r="B37" s="1">
        <v>60</v>
      </c>
      <c r="C37" s="4">
        <v>2.7142857142857142E-2</v>
      </c>
    </row>
    <row r="38" spans="2:3" x14ac:dyDescent="0.25">
      <c r="B38" s="1">
        <v>70</v>
      </c>
      <c r="C38" s="4">
        <v>1.5714285714285715E-2</v>
      </c>
    </row>
    <row r="39" spans="2:3" x14ac:dyDescent="0.25">
      <c r="B39" s="1">
        <v>80</v>
      </c>
      <c r="C39" s="4">
        <v>1.2857142857142857E-2</v>
      </c>
    </row>
    <row r="40" spans="2:3" x14ac:dyDescent="0.25">
      <c r="B40" s="1">
        <v>90</v>
      </c>
      <c r="C40" s="4">
        <v>0</v>
      </c>
    </row>
    <row r="41" spans="2:3" x14ac:dyDescent="0.25">
      <c r="B41" s="1">
        <v>100</v>
      </c>
      <c r="C41" s="4">
        <v>0</v>
      </c>
    </row>
    <row r="47" spans="2:3" x14ac:dyDescent="0.25">
      <c r="B47" s="2" t="s">
        <v>3</v>
      </c>
      <c r="C47" s="7" t="s">
        <v>15</v>
      </c>
    </row>
    <row r="48" spans="2:3" x14ac:dyDescent="0.25">
      <c r="B48" s="1">
        <v>10</v>
      </c>
      <c r="C48" s="4">
        <v>7.1428571428571425E-2</v>
      </c>
    </row>
    <row r="49" spans="2:3" x14ac:dyDescent="0.25">
      <c r="B49" s="1">
        <v>20</v>
      </c>
      <c r="C49" s="4">
        <v>1.4285714285714285E-2</v>
      </c>
    </row>
    <row r="50" spans="2:3" x14ac:dyDescent="0.25">
      <c r="B50" s="1">
        <v>30</v>
      </c>
      <c r="C50" s="4">
        <v>7.1428571428571426E-3</v>
      </c>
    </row>
    <row r="51" spans="2:3" x14ac:dyDescent="0.25">
      <c r="B51" s="1">
        <v>40</v>
      </c>
      <c r="C51" s="4">
        <v>2.8571428571428571E-3</v>
      </c>
    </row>
    <row r="52" spans="2:3" x14ac:dyDescent="0.25">
      <c r="B52" s="1">
        <v>50</v>
      </c>
      <c r="C52" s="4">
        <v>1.4285714285714286E-3</v>
      </c>
    </row>
    <row r="53" spans="2:3" x14ac:dyDescent="0.25">
      <c r="B53" s="1">
        <v>60</v>
      </c>
      <c r="C53" s="4">
        <v>1.4285714285714287E-4</v>
      </c>
    </row>
    <row r="54" spans="2:3" x14ac:dyDescent="0.25">
      <c r="B54" s="1">
        <v>70</v>
      </c>
      <c r="C54" s="4">
        <v>1.1428571428571429E-3</v>
      </c>
    </row>
    <row r="55" spans="2:3" x14ac:dyDescent="0.25">
      <c r="B55" s="1">
        <v>80</v>
      </c>
      <c r="C55" s="4">
        <v>2.8571428571428574E-4</v>
      </c>
    </row>
    <row r="56" spans="2:3" x14ac:dyDescent="0.25">
      <c r="B56" s="1">
        <v>90</v>
      </c>
      <c r="C56" s="4">
        <v>1.2857142857142856E-3</v>
      </c>
    </row>
    <row r="57" spans="2:3" x14ac:dyDescent="0.25">
      <c r="B57" s="1">
        <v>100</v>
      </c>
      <c r="C57" s="4">
        <v>0</v>
      </c>
    </row>
    <row r="63" spans="2:3" x14ac:dyDescent="0.25">
      <c r="B63" s="2" t="s">
        <v>3</v>
      </c>
      <c r="C63" s="7" t="s">
        <v>2</v>
      </c>
    </row>
    <row r="64" spans="2:3" x14ac:dyDescent="0.25">
      <c r="B64" s="1">
        <v>10</v>
      </c>
      <c r="C64" s="4">
        <v>0.5</v>
      </c>
    </row>
    <row r="65" spans="2:3" x14ac:dyDescent="0.25">
      <c r="B65" s="1">
        <v>20</v>
      </c>
      <c r="C65" s="4">
        <v>6.6666666666666666E-2</v>
      </c>
    </row>
    <row r="66" spans="2:3" x14ac:dyDescent="0.25">
      <c r="B66" s="1">
        <v>30</v>
      </c>
      <c r="C66" s="4">
        <v>6.6666666666666666E-2</v>
      </c>
    </row>
    <row r="67" spans="2:3" x14ac:dyDescent="0.25">
      <c r="B67" s="1">
        <v>40</v>
      </c>
      <c r="C67" s="4">
        <v>0.05</v>
      </c>
    </row>
    <row r="68" spans="2:3" x14ac:dyDescent="0.25">
      <c r="B68" s="1">
        <v>50</v>
      </c>
      <c r="C68" s="4">
        <v>0.04</v>
      </c>
    </row>
    <row r="69" spans="2:3" x14ac:dyDescent="0.25">
      <c r="B69" s="1">
        <v>60</v>
      </c>
      <c r="C69" s="4">
        <v>5.1282051282051282E-3</v>
      </c>
    </row>
    <row r="70" spans="2:3" x14ac:dyDescent="0.25">
      <c r="B70" s="1">
        <v>70</v>
      </c>
      <c r="C70" s="4">
        <v>5.3333333333333337E-2</v>
      </c>
    </row>
    <row r="71" spans="2:3" x14ac:dyDescent="0.25">
      <c r="B71" s="1">
        <v>80</v>
      </c>
      <c r="C71" s="4">
        <v>0.02</v>
      </c>
    </row>
    <row r="72" spans="2:3" x14ac:dyDescent="0.25">
      <c r="B72" s="1">
        <v>90</v>
      </c>
      <c r="C72" s="4">
        <v>0.2</v>
      </c>
    </row>
    <row r="73" spans="2:3" x14ac:dyDescent="0.25">
      <c r="B73" s="1">
        <v>100</v>
      </c>
      <c r="C73" s="4">
        <v>0</v>
      </c>
    </row>
  </sheetData>
  <mergeCells count="14">
    <mergeCell ref="D2:L3"/>
    <mergeCell ref="D4:E4"/>
    <mergeCell ref="A18:B18"/>
    <mergeCell ref="A2:B2"/>
    <mergeCell ref="A3:B3"/>
    <mergeCell ref="B27:D27"/>
    <mergeCell ref="B28:D28"/>
    <mergeCell ref="E21:H22"/>
    <mergeCell ref="E24:H25"/>
    <mergeCell ref="E27:H28"/>
    <mergeCell ref="B21:D21"/>
    <mergeCell ref="B22:D22"/>
    <mergeCell ref="B25:D25"/>
    <mergeCell ref="B24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2023-11-20T20:19:00Z</dcterms:modified>
</cp:coreProperties>
</file>