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sus\Desktop\itmo-4course\modeling\lab2\"/>
    </mc:Choice>
  </mc:AlternateContent>
  <xr:revisionPtr revIDLastSave="0" documentId="13_ncr:1_{C58377FF-FE99-4B32-9191-493C1DEA5AD4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СИСТЕМА_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4" i="2" l="1"/>
  <c r="V47" i="2"/>
  <c r="V45" i="2"/>
  <c r="V43" i="2"/>
  <c r="V40" i="2"/>
  <c r="V36" i="2"/>
  <c r="V34" i="2"/>
  <c r="V27" i="2"/>
  <c r="Y4" i="2"/>
  <c r="Y3" i="2"/>
  <c r="Y2" i="2"/>
  <c r="V23" i="2" s="1"/>
  <c r="V39" i="2" l="1"/>
  <c r="V29" i="2"/>
  <c r="V49" i="2" s="1"/>
  <c r="V28" i="2"/>
  <c r="V48" i="2" s="1"/>
  <c r="V41" i="2"/>
  <c r="V37" i="2"/>
  <c r="V33" i="2"/>
  <c r="V32" i="2"/>
  <c r="V44" i="2" s="1"/>
  <c r="V31" i="2"/>
  <c r="V25" i="2"/>
  <c r="V24" i="2"/>
  <c r="V26" i="2" l="1"/>
  <c r="V53" i="2"/>
  <c r="V57" i="2" s="1"/>
  <c r="Y12" i="2" s="1"/>
  <c r="Z12" i="2" s="1"/>
  <c r="V38" i="2"/>
  <c r="V52" i="2"/>
  <c r="V56" i="2" s="1"/>
  <c r="Y11" i="2" s="1"/>
  <c r="Z11" i="2" s="1"/>
  <c r="V51" i="2"/>
  <c r="V55" i="2" s="1"/>
  <c r="Y10" i="2" s="1"/>
  <c r="Z10" i="2" s="1"/>
  <c r="V46" i="2"/>
  <c r="V42" i="2"/>
  <c r="V30" i="2"/>
  <c r="Y8" i="2" l="1"/>
  <c r="Z8" i="2" s="1"/>
  <c r="V50" i="2"/>
  <c r="V58" i="2"/>
  <c r="V63" i="2" s="1"/>
  <c r="Y9" i="2" l="1"/>
  <c r="Z9" i="2" s="1"/>
</calcChain>
</file>

<file path=xl/sharedStrings.xml><?xml version="1.0" encoding="utf-8"?>
<sst xmlns="http://schemas.openxmlformats.org/spreadsheetml/2006/main" count="204" uniqueCount="87">
  <si>
    <t>C1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</si>
  <si>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</si>
  <si>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</si>
  <si>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</si>
  <si>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</si>
  <si>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</si>
  <si>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</si>
  <si>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</si>
  <si>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</si>
  <si>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</si>
  <si>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</si>
  <si>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µ</t>
  </si>
  <si>
    <t>S10</t>
  </si>
  <si>
    <t>S11</t>
  </si>
  <si>
    <t>S12</t>
  </si>
  <si>
    <t>S13</t>
  </si>
  <si>
    <t>S14</t>
  </si>
  <si>
    <t>S15</t>
  </si>
  <si>
    <t>S16</t>
  </si>
  <si>
    <t>S17</t>
  </si>
  <si>
    <t>λ1</t>
  </si>
  <si>
    <t>λ2</t>
  </si>
  <si>
    <t>λ3</t>
  </si>
  <si>
    <t>ро1=</t>
  </si>
  <si>
    <t>ро2=</t>
  </si>
  <si>
    <t>ро=</t>
  </si>
  <si>
    <t>l1=</t>
  </si>
  <si>
    <t>l2=</t>
  </si>
  <si>
    <t>l=</t>
  </si>
  <si>
    <t>m1=</t>
  </si>
  <si>
    <t>m2=</t>
  </si>
  <si>
    <t>m=</t>
  </si>
  <si>
    <t>л1=</t>
  </si>
  <si>
    <t>л2=</t>
  </si>
  <si>
    <t>л=</t>
  </si>
  <si>
    <t>л2_к=</t>
  </si>
  <si>
    <t>л1_к=</t>
  </si>
  <si>
    <t>н1=</t>
  </si>
  <si>
    <t>н2=</t>
  </si>
  <si>
    <t>н=</t>
  </si>
  <si>
    <t>w1=</t>
  </si>
  <si>
    <t>w2=</t>
  </si>
  <si>
    <t>w=</t>
  </si>
  <si>
    <t>u1=</t>
  </si>
  <si>
    <t>u2=</t>
  </si>
  <si>
    <t>u=</t>
  </si>
  <si>
    <t>b=</t>
  </si>
  <si>
    <t>л3_к=</t>
  </si>
  <si>
    <t>л_к=</t>
  </si>
  <si>
    <t>y1=</t>
  </si>
  <si>
    <t>y2=</t>
  </si>
  <si>
    <t>y3=</t>
  </si>
  <si>
    <t>Y=</t>
  </si>
  <si>
    <t>ро3=</t>
  </si>
  <si>
    <t>пи1=</t>
  </si>
  <si>
    <t>пи2=</t>
  </si>
  <si>
    <t>пи3=</t>
  </si>
  <si>
    <t>пи=</t>
  </si>
  <si>
    <t>l3=</t>
  </si>
  <si>
    <t>m3=</t>
  </si>
  <si>
    <t>л3=</t>
  </si>
  <si>
    <t>н3=</t>
  </si>
  <si>
    <t>w3=</t>
  </si>
  <si>
    <t>u3=</t>
  </si>
  <si>
    <t>Загрузка:</t>
  </si>
  <si>
    <t>Литтл:</t>
  </si>
  <si>
    <t>Литтл1:</t>
  </si>
  <si>
    <t>Литтл2:</t>
  </si>
  <si>
    <t>Литтл3:</t>
  </si>
  <si>
    <t xml:space="preserve">p0 </t>
  </si>
  <si>
    <t xml:space="preserve">p1 </t>
  </si>
  <si>
    <t xml:space="preserve">p2 </t>
  </si>
  <si>
    <t xml:space="preserve">p3 </t>
  </si>
  <si>
    <t xml:space="preserve">p4 </t>
  </si>
  <si>
    <t xml:space="preserve">p5 </t>
  </si>
  <si>
    <t xml:space="preserve">p6 </t>
  </si>
  <si>
    <t xml:space="preserve">p7 </t>
  </si>
  <si>
    <t xml:space="preserve">p8 </t>
  </si>
  <si>
    <t xml:space="preserve">p9 </t>
  </si>
  <si>
    <t xml:space="preserve">p10 </t>
  </si>
  <si>
    <t xml:space="preserve">p11 </t>
  </si>
  <si>
    <t xml:space="preserve">p12 </t>
  </si>
  <si>
    <t xml:space="preserve">p13 </t>
  </si>
  <si>
    <t xml:space="preserve">p14 </t>
  </si>
  <si>
    <t xml:space="preserve">p15 </t>
  </si>
  <si>
    <t xml:space="preserve">p16 </t>
  </si>
  <si>
    <t xml:space="preserve">p17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</si>
</sst>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2" fontId="3" fillId="0" borderId="1" xfId="0" applyNumberFormat="1" applyFont="1" applyBorder="1" applyAlignment="1">
      <alignment horizontal="center"/>
    </xf>
    <xf numFmtId="9" fontId="0" fillId="0" borderId="0" xfId="1" applyFont="1"/>
    <xf numFmtId="165" fontId="0" fillId="0" borderId="0" xfId="1" applyNumberFormat="1" applyFont="1"/>
    <xf numFmtId="0" fontId="7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33A0-FE89-48D7-B93F-7D60624729D1}">
  <dimension ref="A1:Z63"/>
  <sheetViews>
    <sheetView tabSelected="1" workbookViewId="0">
      <selection activeCell="Z7" sqref="Z7"/>
    </sheetView>
  </sheetViews>
  <sheetFormatPr defaultRowHeight="14.25" x14ac:dyDescent="0.45"/>
  <cols>
    <col min="1" max="11" width="4.73046875" style="1" customWidth="1"/>
    <col min="12" max="19" width="4.73046875" customWidth="1"/>
    <col min="22" max="22" width="11.265625" customWidth="1"/>
    <col min="26" max="26" width="12.86328125" bestFit="1" customWidth="1"/>
  </cols>
  <sheetData>
    <row r="1" spans="1:2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X1" t="s">
        <v>48</v>
      </c>
      <c r="Y1">
        <v>0.4</v>
      </c>
    </row>
    <row r="2" spans="1:26" ht="17.649999999999999" x14ac:dyDescent="0.5">
      <c r="A2" s="2" t="s">
        <v>1</v>
      </c>
      <c r="B2" s="3">
        <v>0</v>
      </c>
      <c r="C2" s="6" t="s">
        <v>20</v>
      </c>
      <c r="D2" s="6" t="s">
        <v>21</v>
      </c>
      <c r="E2" s="6" t="s">
        <v>22</v>
      </c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U2" s="14" t="s">
        <v>69</v>
      </c>
      <c r="V2">
        <v>3.1621000000000003E-2</v>
      </c>
      <c r="X2" t="s">
        <v>36</v>
      </c>
      <c r="Y2">
        <f>0.6*Y1</f>
        <v>0.24</v>
      </c>
    </row>
    <row r="3" spans="1:26" ht="17.649999999999999" x14ac:dyDescent="0.5">
      <c r="A3" s="2" t="s">
        <v>2</v>
      </c>
      <c r="B3" s="6" t="s">
        <v>11</v>
      </c>
      <c r="C3" s="3">
        <v>1</v>
      </c>
      <c r="D3" s="4"/>
      <c r="E3" s="7"/>
      <c r="F3" s="6" t="s">
        <v>21</v>
      </c>
      <c r="G3" s="6" t="s">
        <v>22</v>
      </c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5"/>
      <c r="U3" s="14" t="s">
        <v>70</v>
      </c>
      <c r="V3">
        <v>0.103867</v>
      </c>
      <c r="X3" t="s">
        <v>35</v>
      </c>
      <c r="Y3">
        <f>0.25*Y1</f>
        <v>0.1</v>
      </c>
    </row>
    <row r="4" spans="1:26" ht="17.649999999999999" x14ac:dyDescent="0.5">
      <c r="A4" s="2" t="s">
        <v>3</v>
      </c>
      <c r="B4" s="6" t="s">
        <v>11</v>
      </c>
      <c r="C4" s="4"/>
      <c r="D4" s="3">
        <v>2</v>
      </c>
      <c r="E4" s="7"/>
      <c r="F4" s="6" t="s">
        <v>20</v>
      </c>
      <c r="G4" s="4"/>
      <c r="H4" s="6" t="s">
        <v>22</v>
      </c>
      <c r="I4" s="6" t="s">
        <v>21</v>
      </c>
      <c r="J4" s="7"/>
      <c r="K4" s="4"/>
      <c r="L4" s="5"/>
      <c r="M4" s="5"/>
      <c r="N4" s="5"/>
      <c r="O4" s="5"/>
      <c r="P4" s="5"/>
      <c r="Q4" s="5"/>
      <c r="R4" s="5"/>
      <c r="S4" s="5"/>
      <c r="U4" s="14" t="s">
        <v>71</v>
      </c>
      <c r="V4">
        <v>4.4711000000000001E-2</v>
      </c>
      <c r="X4" t="s">
        <v>47</v>
      </c>
      <c r="Y4">
        <f>0.15*Y1</f>
        <v>0.06</v>
      </c>
    </row>
    <row r="5" spans="1:26" ht="17.649999999999999" x14ac:dyDescent="0.5">
      <c r="A5" s="2" t="s">
        <v>4</v>
      </c>
      <c r="B5" s="6" t="s">
        <v>11</v>
      </c>
      <c r="C5" s="4"/>
      <c r="D5" s="7"/>
      <c r="E5" s="3">
        <v>3</v>
      </c>
      <c r="F5" s="4"/>
      <c r="G5" s="6" t="s">
        <v>20</v>
      </c>
      <c r="H5" s="6" t="s">
        <v>21</v>
      </c>
      <c r="I5" s="4"/>
      <c r="J5" s="6" t="s">
        <v>22</v>
      </c>
      <c r="K5" s="4"/>
      <c r="L5" s="5"/>
      <c r="M5" s="5"/>
      <c r="N5" s="5"/>
      <c r="O5" s="5"/>
      <c r="P5" s="5"/>
      <c r="Q5" s="5"/>
      <c r="R5" s="5"/>
      <c r="S5" s="5"/>
      <c r="U5" s="14" t="s">
        <v>72</v>
      </c>
      <c r="V5">
        <v>4.4351000000000002E-2</v>
      </c>
      <c r="X5" t="s">
        <v>46</v>
      </c>
      <c r="Y5">
        <v>10</v>
      </c>
    </row>
    <row r="6" spans="1:26" ht="17.649999999999999" x14ac:dyDescent="0.5">
      <c r="A6" s="2" t="s">
        <v>5</v>
      </c>
      <c r="B6" s="4"/>
      <c r="C6" s="6" t="s">
        <v>11</v>
      </c>
      <c r="D6" s="6" t="s">
        <v>11</v>
      </c>
      <c r="E6" s="4"/>
      <c r="F6" s="3">
        <v>4</v>
      </c>
      <c r="G6" s="7"/>
      <c r="H6" s="4"/>
      <c r="I6" s="4"/>
      <c r="J6" s="4"/>
      <c r="K6" s="6" t="s">
        <v>22</v>
      </c>
      <c r="L6" s="6" t="s">
        <v>21</v>
      </c>
      <c r="M6" s="5"/>
      <c r="N6" s="5"/>
      <c r="O6" s="5"/>
      <c r="P6" s="5"/>
      <c r="Q6" s="5"/>
      <c r="R6" s="5"/>
      <c r="S6" s="5"/>
      <c r="U6" s="14" t="s">
        <v>73</v>
      </c>
      <c r="V6">
        <v>0.112233</v>
      </c>
    </row>
    <row r="7" spans="1:26" ht="17.649999999999999" x14ac:dyDescent="0.5">
      <c r="A7" s="2" t="s">
        <v>6</v>
      </c>
      <c r="B7" s="4"/>
      <c r="C7" s="6" t="s">
        <v>11</v>
      </c>
      <c r="D7" s="4"/>
      <c r="E7" s="6" t="s">
        <v>11</v>
      </c>
      <c r="F7" s="7"/>
      <c r="G7" s="3">
        <v>5</v>
      </c>
      <c r="H7" s="4"/>
      <c r="I7" s="7"/>
      <c r="J7" s="4"/>
      <c r="K7" s="6" t="s">
        <v>21</v>
      </c>
      <c r="L7" s="5"/>
      <c r="M7" s="6" t="s">
        <v>22</v>
      </c>
      <c r="N7" s="5"/>
      <c r="O7" s="5"/>
      <c r="P7" s="5"/>
      <c r="Q7" s="5"/>
      <c r="R7" s="5"/>
      <c r="S7" s="5"/>
      <c r="U7" s="14" t="s">
        <v>74</v>
      </c>
      <c r="V7">
        <v>8.1931000000000004E-2</v>
      </c>
    </row>
    <row r="8" spans="1:26" ht="17.649999999999999" x14ac:dyDescent="0.5">
      <c r="A8" s="2" t="s">
        <v>7</v>
      </c>
      <c r="B8" s="4"/>
      <c r="C8" s="4"/>
      <c r="D8" s="6" t="s">
        <v>11</v>
      </c>
      <c r="E8" s="6" t="s">
        <v>11</v>
      </c>
      <c r="F8" s="4"/>
      <c r="G8" s="4"/>
      <c r="H8" s="3">
        <v>6</v>
      </c>
      <c r="I8" s="4"/>
      <c r="J8" s="4"/>
      <c r="K8" s="6" t="s">
        <v>20</v>
      </c>
      <c r="L8" s="5"/>
      <c r="M8" s="5"/>
      <c r="N8" s="6" t="s">
        <v>21</v>
      </c>
      <c r="O8" s="6" t="s">
        <v>22</v>
      </c>
      <c r="P8" s="5"/>
      <c r="Q8" s="5"/>
      <c r="R8" s="5"/>
      <c r="S8" s="5"/>
      <c r="U8" s="14" t="s">
        <v>75</v>
      </c>
      <c r="V8">
        <v>3.2532999999999999E-2</v>
      </c>
      <c r="X8" t="s">
        <v>64</v>
      </c>
      <c r="Y8">
        <f>((1-V34)*V26)/3</f>
        <v>0.61228740000000004</v>
      </c>
      <c r="Z8" s="12">
        <f>(V30-Y8)/Y8</f>
        <v>4.6412735805658113E-2</v>
      </c>
    </row>
    <row r="9" spans="1:26" ht="17.649999999999999" x14ac:dyDescent="0.5">
      <c r="A9" s="2" t="s">
        <v>8</v>
      </c>
      <c r="B9" s="4"/>
      <c r="C9" s="4"/>
      <c r="D9" s="6" t="s">
        <v>11</v>
      </c>
      <c r="E9" s="4"/>
      <c r="F9" s="4"/>
      <c r="G9" s="4"/>
      <c r="H9" s="4"/>
      <c r="I9" s="3">
        <v>7</v>
      </c>
      <c r="J9" s="4"/>
      <c r="K9" s="4"/>
      <c r="L9" s="6" t="s">
        <v>20</v>
      </c>
      <c r="M9" s="5"/>
      <c r="N9" s="6" t="s">
        <v>22</v>
      </c>
      <c r="O9" s="5"/>
      <c r="P9" s="5"/>
      <c r="Q9" s="5"/>
      <c r="R9" s="5"/>
      <c r="S9" s="5"/>
      <c r="U9" s="14" t="s">
        <v>76</v>
      </c>
      <c r="V9">
        <v>4.7167000000000001E-2</v>
      </c>
      <c r="X9" t="s">
        <v>65</v>
      </c>
      <c r="Y9">
        <f>V46*V58</f>
        <v>2.3742091999999997</v>
      </c>
      <c r="Z9" s="12">
        <f>(Y9-V42)/Y9</f>
        <v>-3.5909556748411328E-2</v>
      </c>
    </row>
    <row r="10" spans="1:26" ht="17.649999999999999" x14ac:dyDescent="0.5">
      <c r="A10" s="2" t="s">
        <v>9</v>
      </c>
      <c r="B10" s="4"/>
      <c r="C10" s="4"/>
      <c r="D10" s="4"/>
      <c r="E10" s="6" t="s">
        <v>11</v>
      </c>
      <c r="F10" s="4"/>
      <c r="G10" s="4"/>
      <c r="H10" s="7"/>
      <c r="I10" s="4"/>
      <c r="J10" s="3">
        <v>8</v>
      </c>
      <c r="K10" s="4"/>
      <c r="L10" s="5"/>
      <c r="M10" s="6" t="s">
        <v>20</v>
      </c>
      <c r="N10" s="5"/>
      <c r="O10" s="6" t="s">
        <v>21</v>
      </c>
      <c r="P10" s="5"/>
      <c r="Q10" s="5"/>
      <c r="R10" s="5"/>
      <c r="S10" s="5"/>
      <c r="U10" s="14" t="s">
        <v>77</v>
      </c>
      <c r="V10">
        <v>2.1871000000000002E-2</v>
      </c>
      <c r="X10" t="s">
        <v>66</v>
      </c>
      <c r="Y10">
        <f>V43*V55</f>
        <v>0.69260399999999989</v>
      </c>
      <c r="Z10" s="12">
        <f>(Y10-V39)/Y10</f>
        <v>-2.7159820041466894E-2</v>
      </c>
    </row>
    <row r="11" spans="1:26" ht="17.649999999999999" x14ac:dyDescent="0.5">
      <c r="A11" s="2" t="s">
        <v>10</v>
      </c>
      <c r="B11" s="4"/>
      <c r="C11" s="4"/>
      <c r="D11" s="4"/>
      <c r="E11" s="4"/>
      <c r="F11" s="6" t="s">
        <v>11</v>
      </c>
      <c r="G11" s="6" t="s">
        <v>11</v>
      </c>
      <c r="H11" s="6" t="s">
        <v>11</v>
      </c>
      <c r="I11" s="7"/>
      <c r="J11" s="4"/>
      <c r="K11" s="3">
        <v>9</v>
      </c>
      <c r="L11" s="5"/>
      <c r="M11" s="5"/>
      <c r="N11" s="5"/>
      <c r="O11" s="5"/>
      <c r="P11" s="6" t="s">
        <v>21</v>
      </c>
      <c r="Q11" s="6" t="s">
        <v>22</v>
      </c>
      <c r="R11" s="5"/>
      <c r="S11" s="5"/>
      <c r="U11" s="14" t="s">
        <v>78</v>
      </c>
      <c r="V11">
        <v>7.6498999999999998E-2</v>
      </c>
      <c r="X11" t="s">
        <v>67</v>
      </c>
      <c r="Y11">
        <f>V44*V56</f>
        <v>1.0000000000000002</v>
      </c>
      <c r="Z11" s="13">
        <f>(Y11-V40)/Y11</f>
        <v>-1.9999999998354663E-6</v>
      </c>
    </row>
    <row r="12" spans="1:26" ht="17.649999999999999" x14ac:dyDescent="0.5">
      <c r="A12" s="2" t="s">
        <v>12</v>
      </c>
      <c r="B12" s="5"/>
      <c r="C12" s="5"/>
      <c r="D12" s="5"/>
      <c r="E12" s="5"/>
      <c r="F12" s="6" t="s">
        <v>11</v>
      </c>
      <c r="G12" s="5"/>
      <c r="H12" s="5"/>
      <c r="I12" s="6" t="s">
        <v>11</v>
      </c>
      <c r="J12" s="5"/>
      <c r="K12" s="5"/>
      <c r="L12" s="8">
        <v>10</v>
      </c>
      <c r="M12" s="5"/>
      <c r="N12" s="5"/>
      <c r="O12" s="5"/>
      <c r="P12" s="6" t="s">
        <v>22</v>
      </c>
      <c r="Q12" s="5"/>
      <c r="R12" s="5"/>
      <c r="S12" s="5"/>
      <c r="U12" s="14" t="s">
        <v>79</v>
      </c>
      <c r="V12">
        <v>0.116366</v>
      </c>
      <c r="X12" t="s">
        <v>68</v>
      </c>
      <c r="Y12">
        <f>V45*V57</f>
        <v>0.68160520000000002</v>
      </c>
      <c r="Z12" s="13">
        <f t="shared" ref="Z12" si="0">(Y12-V41)/Y12</f>
        <v>-9.7481357243166478E-2</v>
      </c>
    </row>
    <row r="13" spans="1:26" ht="17.649999999999999" x14ac:dyDescent="0.5">
      <c r="A13" s="2" t="s">
        <v>13</v>
      </c>
      <c r="B13" s="5"/>
      <c r="C13" s="5"/>
      <c r="D13" s="5"/>
      <c r="E13" s="5"/>
      <c r="F13" s="5"/>
      <c r="G13" s="6" t="s">
        <v>11</v>
      </c>
      <c r="H13" s="5"/>
      <c r="I13" s="5"/>
      <c r="J13" s="6" t="s">
        <v>11</v>
      </c>
      <c r="K13" s="5"/>
      <c r="L13" s="5"/>
      <c r="M13" s="8">
        <v>11</v>
      </c>
      <c r="N13" s="5"/>
      <c r="O13" s="5"/>
      <c r="P13" s="5"/>
      <c r="Q13" s="6" t="s">
        <v>21</v>
      </c>
      <c r="R13" s="5"/>
      <c r="S13" s="5"/>
      <c r="U13" s="14" t="s">
        <v>80</v>
      </c>
      <c r="V13">
        <v>4.9692E-2</v>
      </c>
    </row>
    <row r="14" spans="1:26" ht="17.649999999999999" x14ac:dyDescent="0.5">
      <c r="A14" s="2" t="s">
        <v>14</v>
      </c>
      <c r="B14" s="5"/>
      <c r="C14" s="5"/>
      <c r="D14" s="5"/>
      <c r="E14" s="5"/>
      <c r="F14" s="5"/>
      <c r="G14" s="5"/>
      <c r="H14" s="6" t="s">
        <v>11</v>
      </c>
      <c r="I14" s="6" t="s">
        <v>11</v>
      </c>
      <c r="J14" s="5"/>
      <c r="K14" s="5"/>
      <c r="L14" s="5"/>
      <c r="M14" s="5"/>
      <c r="N14" s="8">
        <v>12</v>
      </c>
      <c r="O14" s="5"/>
      <c r="P14" s="6" t="s">
        <v>20</v>
      </c>
      <c r="Q14" s="5"/>
      <c r="R14" s="6" t="s">
        <v>22</v>
      </c>
      <c r="S14" s="5"/>
      <c r="U14" s="14" t="s">
        <v>81</v>
      </c>
      <c r="V14">
        <v>2.759E-2</v>
      </c>
    </row>
    <row r="15" spans="1:26" ht="17.649999999999999" x14ac:dyDescent="0.5">
      <c r="A15" s="2" t="s">
        <v>15</v>
      </c>
      <c r="B15" s="5"/>
      <c r="C15" s="5"/>
      <c r="D15" s="5"/>
      <c r="E15" s="5"/>
      <c r="F15" s="5"/>
      <c r="G15" s="5"/>
      <c r="H15" s="6" t="s">
        <v>11</v>
      </c>
      <c r="I15" s="5"/>
      <c r="J15" s="6" t="s">
        <v>11</v>
      </c>
      <c r="K15" s="5"/>
      <c r="L15" s="5"/>
      <c r="M15" s="5"/>
      <c r="N15" s="5"/>
      <c r="O15" s="8">
        <v>13</v>
      </c>
      <c r="P15" s="5"/>
      <c r="Q15" s="6" t="s">
        <v>20</v>
      </c>
      <c r="R15" s="6" t="s">
        <v>21</v>
      </c>
      <c r="S15" s="5"/>
      <c r="U15" s="14" t="s">
        <v>82</v>
      </c>
      <c r="V15">
        <v>1.9931000000000001E-2</v>
      </c>
    </row>
    <row r="16" spans="1:26" ht="17.649999999999999" x14ac:dyDescent="0.5">
      <c r="A16" s="2" t="s">
        <v>16</v>
      </c>
      <c r="B16" s="5"/>
      <c r="C16" s="5"/>
      <c r="D16" s="5"/>
      <c r="E16" s="5"/>
      <c r="F16" s="5"/>
      <c r="G16" s="5"/>
      <c r="H16" s="5"/>
      <c r="I16" s="5"/>
      <c r="J16" s="5"/>
      <c r="K16" s="6" t="s">
        <v>11</v>
      </c>
      <c r="L16" s="6" t="s">
        <v>11</v>
      </c>
      <c r="M16" s="5"/>
      <c r="N16" s="6" t="s">
        <v>11</v>
      </c>
      <c r="O16" s="5"/>
      <c r="P16" s="8">
        <v>14</v>
      </c>
      <c r="Q16" s="5"/>
      <c r="R16" s="5"/>
      <c r="S16" s="6" t="s">
        <v>22</v>
      </c>
      <c r="U16" s="14" t="s">
        <v>83</v>
      </c>
      <c r="V16">
        <v>7.7118999999999993E-2</v>
      </c>
    </row>
    <row r="17" spans="1:24" ht="17.649999999999999" x14ac:dyDescent="0.5">
      <c r="A17" s="2" t="s">
        <v>17</v>
      </c>
      <c r="B17" s="5"/>
      <c r="C17" s="5"/>
      <c r="D17" s="5"/>
      <c r="E17" s="5"/>
      <c r="F17" s="5"/>
      <c r="G17" s="5"/>
      <c r="H17" s="5"/>
      <c r="I17" s="5"/>
      <c r="J17" s="5"/>
      <c r="K17" s="6" t="s">
        <v>11</v>
      </c>
      <c r="L17" s="5"/>
      <c r="M17" s="6" t="s">
        <v>11</v>
      </c>
      <c r="N17" s="5"/>
      <c r="O17" s="6" t="s">
        <v>11</v>
      </c>
      <c r="P17" s="5"/>
      <c r="Q17" s="8">
        <v>15</v>
      </c>
      <c r="R17" s="5"/>
      <c r="S17" s="6" t="s">
        <v>21</v>
      </c>
      <c r="U17" s="14" t="s">
        <v>84</v>
      </c>
      <c r="V17">
        <v>4.7426999999999997E-2</v>
      </c>
    </row>
    <row r="18" spans="1:24" ht="17.649999999999999" x14ac:dyDescent="0.5">
      <c r="A18" s="2" t="s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 t="s">
        <v>11</v>
      </c>
      <c r="P18" s="6" t="s">
        <v>11</v>
      </c>
      <c r="Q18" s="5"/>
      <c r="R18" s="8">
        <v>16</v>
      </c>
      <c r="S18" s="6" t="s">
        <v>20</v>
      </c>
      <c r="U18" s="14" t="s">
        <v>85</v>
      </c>
      <c r="V18">
        <v>1.8811000000000001E-2</v>
      </c>
    </row>
    <row r="19" spans="1:24" ht="17.649999999999999" x14ac:dyDescent="0.5">
      <c r="A19" s="2" t="s">
        <v>19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 t="s">
        <v>11</v>
      </c>
      <c r="Q19" s="6" t="s">
        <v>11</v>
      </c>
      <c r="R19" s="6" t="s">
        <v>11</v>
      </c>
      <c r="S19" s="8">
        <v>17</v>
      </c>
      <c r="U19" s="14" t="s">
        <v>86</v>
      </c>
      <c r="V19">
        <v>4.6281000000000003E-2</v>
      </c>
    </row>
    <row r="20" spans="1:24" x14ac:dyDescent="0.45">
      <c r="A20"/>
      <c r="B20"/>
      <c r="C20"/>
      <c r="D20"/>
      <c r="E20"/>
      <c r="F20"/>
      <c r="G20"/>
      <c r="H20"/>
      <c r="I20"/>
      <c r="J20"/>
      <c r="K20"/>
    </row>
    <row r="21" spans="1:24" x14ac:dyDescent="0.45">
      <c r="A21"/>
      <c r="B21"/>
      <c r="C21"/>
      <c r="D21"/>
      <c r="E21"/>
      <c r="F21"/>
      <c r="G21"/>
      <c r="H21"/>
      <c r="I21"/>
      <c r="J21"/>
      <c r="K21"/>
    </row>
    <row r="22" spans="1:24" x14ac:dyDescent="0.45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12</v>
      </c>
      <c r="M22" s="2" t="s">
        <v>13</v>
      </c>
      <c r="N22" s="2" t="s">
        <v>14</v>
      </c>
      <c r="O22" s="2" t="s">
        <v>15</v>
      </c>
      <c r="P22" s="2" t="s">
        <v>16</v>
      </c>
      <c r="Q22" s="2" t="s">
        <v>17</v>
      </c>
      <c r="R22" s="2" t="s">
        <v>18</v>
      </c>
      <c r="S22" s="2" t="s">
        <v>19</v>
      </c>
    </row>
    <row r="23" spans="1:24" ht="15.4" x14ac:dyDescent="0.45">
      <c r="A23" s="2" t="s">
        <v>1</v>
      </c>
      <c r="B23" s="3">
        <v>0</v>
      </c>
      <c r="C23" s="9">
        <v>0.24</v>
      </c>
      <c r="D23" s="9">
        <v>0.1</v>
      </c>
      <c r="E23" s="9">
        <v>0.06</v>
      </c>
      <c r="F23" s="4"/>
      <c r="G23" s="4"/>
      <c r="H23" s="4"/>
      <c r="I23" s="4"/>
      <c r="J23" s="4"/>
      <c r="K23" s="4"/>
      <c r="L23" s="5"/>
      <c r="M23" s="5"/>
      <c r="N23" s="5"/>
      <c r="O23" s="5"/>
      <c r="P23" s="5"/>
      <c r="Q23" s="5"/>
      <c r="R23" s="5"/>
      <c r="S23" s="5"/>
      <c r="U23" t="s">
        <v>49</v>
      </c>
      <c r="V23">
        <f>Y2*Y5</f>
        <v>2.4</v>
      </c>
    </row>
    <row r="24" spans="1:24" ht="15.75" x14ac:dyDescent="0.5">
      <c r="A24" s="2" t="s">
        <v>2</v>
      </c>
      <c r="B24" s="11">
        <v>0.1</v>
      </c>
      <c r="C24" s="3">
        <v>1</v>
      </c>
      <c r="D24" s="4"/>
      <c r="E24" s="7"/>
      <c r="F24" s="9">
        <v>0.1</v>
      </c>
      <c r="G24" s="9">
        <v>0.06</v>
      </c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U24" t="s">
        <v>50</v>
      </c>
      <c r="V24">
        <f>Y3*Y5</f>
        <v>1</v>
      </c>
    </row>
    <row r="25" spans="1:24" ht="15.75" x14ac:dyDescent="0.5">
      <c r="A25" s="2" t="s">
        <v>3</v>
      </c>
      <c r="B25" s="11">
        <v>0.1</v>
      </c>
      <c r="C25" s="4"/>
      <c r="D25" s="3">
        <v>2</v>
      </c>
      <c r="E25" s="7"/>
      <c r="F25" s="9">
        <v>0.24</v>
      </c>
      <c r="G25" s="4"/>
      <c r="H25" s="9">
        <v>0.06</v>
      </c>
      <c r="I25" s="9">
        <v>0.1</v>
      </c>
      <c r="J25" s="7"/>
      <c r="K25" s="4"/>
      <c r="L25" s="5"/>
      <c r="M25" s="5"/>
      <c r="N25" s="5"/>
      <c r="O25" s="5"/>
      <c r="P25" s="5"/>
      <c r="Q25" s="5"/>
      <c r="R25" s="5"/>
      <c r="S25" s="5"/>
      <c r="U25" t="s">
        <v>51</v>
      </c>
      <c r="V25">
        <f>Y4*Y5</f>
        <v>0.6</v>
      </c>
    </row>
    <row r="26" spans="1:24" ht="15.75" x14ac:dyDescent="0.5">
      <c r="A26" s="2" t="s">
        <v>4</v>
      </c>
      <c r="B26" s="11">
        <v>0.1</v>
      </c>
      <c r="C26" s="4"/>
      <c r="D26" s="7"/>
      <c r="E26" s="3">
        <v>3</v>
      </c>
      <c r="F26" s="4"/>
      <c r="G26" s="9">
        <v>0.24</v>
      </c>
      <c r="H26" s="9">
        <v>0.1</v>
      </c>
      <c r="I26" s="4"/>
      <c r="J26" s="9">
        <v>0.06</v>
      </c>
      <c r="K26" s="4"/>
      <c r="L26" s="5"/>
      <c r="M26" s="5"/>
      <c r="N26" s="5"/>
      <c r="O26" s="5"/>
      <c r="P26" s="5"/>
      <c r="Q26" s="5"/>
      <c r="R26" s="5"/>
      <c r="S26" s="5"/>
      <c r="U26" t="s">
        <v>52</v>
      </c>
      <c r="V26">
        <f>V23+V24+V25</f>
        <v>4</v>
      </c>
    </row>
    <row r="27" spans="1:24" ht="15.75" x14ac:dyDescent="0.5">
      <c r="A27" s="2" t="s">
        <v>5</v>
      </c>
      <c r="B27" s="4"/>
      <c r="C27" s="11">
        <v>0.1</v>
      </c>
      <c r="D27" s="11">
        <v>0.1</v>
      </c>
      <c r="E27" s="4"/>
      <c r="F27" s="3">
        <v>4</v>
      </c>
      <c r="G27" s="7"/>
      <c r="H27" s="4"/>
      <c r="I27" s="4"/>
      <c r="J27" s="4"/>
      <c r="K27" s="9">
        <v>0.06</v>
      </c>
      <c r="L27" s="9">
        <v>0.1</v>
      </c>
      <c r="M27" s="5"/>
      <c r="N27" s="5"/>
      <c r="O27" s="5"/>
      <c r="P27" s="5"/>
      <c r="Q27" s="5"/>
      <c r="R27" s="5"/>
      <c r="S27" s="5"/>
      <c r="U27" t="s">
        <v>23</v>
      </c>
      <c r="V27" s="10">
        <f>1-(V2+V4+V5+V8+V9+V10+V14+V15+V18)</f>
        <v>0.71141399999999999</v>
      </c>
      <c r="X27" s="12"/>
    </row>
    <row r="28" spans="1:24" ht="15.75" x14ac:dyDescent="0.5">
      <c r="A28" s="2" t="s">
        <v>6</v>
      </c>
      <c r="B28" s="4"/>
      <c r="C28" s="11">
        <v>0.1</v>
      </c>
      <c r="D28" s="4"/>
      <c r="E28" s="11">
        <v>0.1</v>
      </c>
      <c r="F28" s="7"/>
      <c r="G28" s="3">
        <v>5</v>
      </c>
      <c r="H28" s="4"/>
      <c r="I28" s="7"/>
      <c r="J28" s="4"/>
      <c r="K28" s="9">
        <v>0.1</v>
      </c>
      <c r="L28" s="5"/>
      <c r="M28" s="9">
        <v>0.06</v>
      </c>
      <c r="N28" s="5"/>
      <c r="O28" s="5"/>
      <c r="P28" s="5"/>
      <c r="Q28" s="5"/>
      <c r="R28" s="5"/>
      <c r="S28" s="5"/>
      <c r="U28" t="s">
        <v>24</v>
      </c>
      <c r="V28" s="10">
        <f>1-(V2+V3+V5+V7+V10+V13)</f>
        <v>0.6666669999999999</v>
      </c>
      <c r="X28" s="12"/>
    </row>
    <row r="29" spans="1:24" ht="15.75" x14ac:dyDescent="0.5">
      <c r="A29" s="2" t="s">
        <v>7</v>
      </c>
      <c r="B29" s="4"/>
      <c r="C29" s="4"/>
      <c r="D29" s="11">
        <v>0.1</v>
      </c>
      <c r="E29" s="11">
        <v>0.1</v>
      </c>
      <c r="F29" s="4"/>
      <c r="G29" s="4"/>
      <c r="H29" s="3">
        <v>6</v>
      </c>
      <c r="I29" s="4"/>
      <c r="J29" s="4"/>
      <c r="K29" s="9">
        <v>0.24</v>
      </c>
      <c r="L29" s="5"/>
      <c r="M29" s="5"/>
      <c r="N29" s="9">
        <v>0.1</v>
      </c>
      <c r="O29" s="9">
        <v>0.06</v>
      </c>
      <c r="P29" s="5"/>
      <c r="Q29" s="5"/>
      <c r="R29" s="5"/>
      <c r="S29" s="5"/>
      <c r="U29" t="s">
        <v>53</v>
      </c>
      <c r="V29" s="10">
        <f>1-(V2+V3+V4+V6+V9+V12)</f>
        <v>0.54403499999999994</v>
      </c>
      <c r="X29" s="12"/>
    </row>
    <row r="30" spans="1:24" ht="15.75" x14ac:dyDescent="0.5">
      <c r="A30" s="2" t="s">
        <v>8</v>
      </c>
      <c r="B30" s="4"/>
      <c r="C30" s="4"/>
      <c r="D30" s="11">
        <v>0.1</v>
      </c>
      <c r="E30" s="4"/>
      <c r="F30" s="4"/>
      <c r="G30" s="4"/>
      <c r="H30" s="4"/>
      <c r="I30" s="3">
        <v>7</v>
      </c>
      <c r="J30" s="4"/>
      <c r="K30" s="4"/>
      <c r="L30" s="9">
        <v>0.24</v>
      </c>
      <c r="M30" s="5"/>
      <c r="N30" s="9">
        <v>0.06</v>
      </c>
      <c r="O30" s="5"/>
      <c r="P30" s="5"/>
      <c r="Q30" s="5"/>
      <c r="R30" s="5"/>
      <c r="S30" s="5"/>
      <c r="U30" t="s">
        <v>25</v>
      </c>
      <c r="V30" s="10">
        <f>(V27+V28+V29)/3</f>
        <v>0.64070533333333335</v>
      </c>
      <c r="X30" s="12"/>
    </row>
    <row r="31" spans="1:24" ht="15.75" x14ac:dyDescent="0.5">
      <c r="A31" s="2" t="s">
        <v>9</v>
      </c>
      <c r="B31" s="4"/>
      <c r="C31" s="4"/>
      <c r="D31" s="4"/>
      <c r="E31" s="11">
        <v>0.1</v>
      </c>
      <c r="F31" s="4"/>
      <c r="G31" s="4"/>
      <c r="H31" s="7"/>
      <c r="I31" s="4"/>
      <c r="J31" s="3">
        <v>8</v>
      </c>
      <c r="K31" s="4"/>
      <c r="L31" s="5"/>
      <c r="M31" s="9">
        <v>0.24</v>
      </c>
      <c r="N31" s="5"/>
      <c r="O31" s="9">
        <v>0.1</v>
      </c>
      <c r="P31" s="5"/>
      <c r="Q31" s="5"/>
      <c r="R31" s="5"/>
      <c r="S31" s="5"/>
      <c r="U31" t="s">
        <v>54</v>
      </c>
      <c r="V31" s="10">
        <f>V3+V6+V7+V11+V12+V13+V16+V17+V19</f>
        <v>0.71141500000000002</v>
      </c>
      <c r="X31" s="12"/>
    </row>
    <row r="32" spans="1:24" ht="15.75" x14ac:dyDescent="0.5">
      <c r="A32" s="2" t="s">
        <v>10</v>
      </c>
      <c r="B32" s="4"/>
      <c r="C32" s="4"/>
      <c r="D32" s="4"/>
      <c r="E32" s="4"/>
      <c r="F32" s="11">
        <v>0.1</v>
      </c>
      <c r="G32" s="11">
        <v>0.1</v>
      </c>
      <c r="H32" s="11">
        <v>0.1</v>
      </c>
      <c r="I32" s="7"/>
      <c r="J32" s="4"/>
      <c r="K32" s="3">
        <v>9</v>
      </c>
      <c r="L32" s="5"/>
      <c r="M32" s="5"/>
      <c r="N32" s="5"/>
      <c r="O32" s="5"/>
      <c r="P32" s="9">
        <v>0.1</v>
      </c>
      <c r="Q32" s="9">
        <v>0.06</v>
      </c>
      <c r="R32" s="5"/>
      <c r="S32" s="5"/>
      <c r="U32" t="s">
        <v>55</v>
      </c>
      <c r="V32" s="10">
        <f>V9+V12+V14+V16+V18+V19</f>
        <v>0.33333400000000002</v>
      </c>
      <c r="X32" s="12"/>
    </row>
    <row r="33" spans="1:24" ht="15.75" x14ac:dyDescent="0.5">
      <c r="A33" s="2" t="s">
        <v>12</v>
      </c>
      <c r="B33" s="5"/>
      <c r="C33" s="5"/>
      <c r="D33" s="5"/>
      <c r="E33" s="5"/>
      <c r="F33" s="11">
        <v>0.1</v>
      </c>
      <c r="G33" s="5"/>
      <c r="H33" s="5"/>
      <c r="I33" s="11">
        <v>0.1</v>
      </c>
      <c r="J33" s="5"/>
      <c r="K33" s="5"/>
      <c r="L33" s="8">
        <v>10</v>
      </c>
      <c r="M33" s="5"/>
      <c r="N33" s="5"/>
      <c r="O33" s="5"/>
      <c r="P33" s="9">
        <v>0.06</v>
      </c>
      <c r="Q33" s="5"/>
      <c r="R33" s="5"/>
      <c r="S33" s="5"/>
      <c r="U33" t="s">
        <v>56</v>
      </c>
      <c r="V33" s="10">
        <f>V10+V13+V15+V17+V18+V19</f>
        <v>0.204013</v>
      </c>
      <c r="X33" s="12"/>
    </row>
    <row r="34" spans="1:24" ht="15.75" x14ac:dyDescent="0.5">
      <c r="A34" s="2" t="s">
        <v>13</v>
      </c>
      <c r="B34" s="5"/>
      <c r="C34" s="5"/>
      <c r="D34" s="5"/>
      <c r="E34" s="5"/>
      <c r="F34" s="5"/>
      <c r="G34" s="11">
        <v>0.1</v>
      </c>
      <c r="H34" s="5"/>
      <c r="I34" s="5"/>
      <c r="J34" s="11">
        <v>0.1</v>
      </c>
      <c r="K34" s="5"/>
      <c r="L34" s="5"/>
      <c r="M34" s="8">
        <v>11</v>
      </c>
      <c r="N34" s="5"/>
      <c r="O34" s="5"/>
      <c r="P34" s="5"/>
      <c r="Q34" s="9">
        <v>0.1</v>
      </c>
      <c r="R34" s="5"/>
      <c r="S34" s="5"/>
      <c r="U34" t="s">
        <v>57</v>
      </c>
      <c r="V34" s="10">
        <f>V31*0.6+V32*0.25+V33*0.15</f>
        <v>0.54078444999999997</v>
      </c>
      <c r="X34" s="12"/>
    </row>
    <row r="35" spans="1:24" ht="15.75" x14ac:dyDescent="0.5">
      <c r="A35" s="2" t="s">
        <v>14</v>
      </c>
      <c r="B35" s="5"/>
      <c r="C35" s="5"/>
      <c r="D35" s="5"/>
      <c r="E35" s="5"/>
      <c r="F35" s="5"/>
      <c r="G35" s="5"/>
      <c r="H35" s="11">
        <v>0.1</v>
      </c>
      <c r="I35" s="11">
        <v>0.1</v>
      </c>
      <c r="J35" s="5"/>
      <c r="K35" s="5"/>
      <c r="L35" s="5"/>
      <c r="M35" s="5"/>
      <c r="N35" s="8">
        <v>12</v>
      </c>
      <c r="O35" s="5"/>
      <c r="P35" s="9">
        <v>0.24</v>
      </c>
      <c r="Q35" s="5"/>
      <c r="R35" s="9">
        <v>0.06</v>
      </c>
      <c r="S35" s="5"/>
      <c r="U35" t="s">
        <v>26</v>
      </c>
      <c r="V35" s="10">
        <v>0</v>
      </c>
      <c r="X35" s="12"/>
    </row>
    <row r="36" spans="1:24" ht="15.75" x14ac:dyDescent="0.5">
      <c r="A36" s="2" t="s">
        <v>15</v>
      </c>
      <c r="B36" s="5"/>
      <c r="C36" s="5"/>
      <c r="D36" s="5"/>
      <c r="E36" s="5"/>
      <c r="F36" s="5"/>
      <c r="G36" s="5"/>
      <c r="H36" s="11">
        <v>0.1</v>
      </c>
      <c r="I36" s="5"/>
      <c r="J36" s="11">
        <v>0.1</v>
      </c>
      <c r="K36" s="5"/>
      <c r="L36" s="5"/>
      <c r="M36" s="5"/>
      <c r="N36" s="5"/>
      <c r="O36" s="8">
        <v>13</v>
      </c>
      <c r="P36" s="5"/>
      <c r="Q36" s="9">
        <v>0.24</v>
      </c>
      <c r="R36" s="9">
        <v>0.1</v>
      </c>
      <c r="S36" s="5"/>
      <c r="U36" t="s">
        <v>27</v>
      </c>
      <c r="V36" s="10">
        <f>V9+V12+V14+V16+V18+V19</f>
        <v>0.33333400000000002</v>
      </c>
      <c r="X36" s="12"/>
    </row>
    <row r="37" spans="1:24" ht="15.75" x14ac:dyDescent="0.5">
      <c r="A37" s="2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11">
        <v>0.1</v>
      </c>
      <c r="L37" s="11">
        <v>0.1</v>
      </c>
      <c r="M37" s="5"/>
      <c r="N37" s="11">
        <v>0.1</v>
      </c>
      <c r="O37" s="5"/>
      <c r="P37" s="8">
        <v>14</v>
      </c>
      <c r="Q37" s="5"/>
      <c r="R37" s="5"/>
      <c r="S37" s="9">
        <v>0.06</v>
      </c>
      <c r="U37" t="s">
        <v>58</v>
      </c>
      <c r="V37" s="10">
        <f>V10+V13+V15+V17+V18+V19</f>
        <v>0.204013</v>
      </c>
      <c r="X37" s="12"/>
    </row>
    <row r="38" spans="1:24" ht="15.75" x14ac:dyDescent="0.5">
      <c r="A38" s="2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11">
        <v>0.1</v>
      </c>
      <c r="L38" s="5"/>
      <c r="M38" s="11">
        <v>0.1</v>
      </c>
      <c r="N38" s="5"/>
      <c r="O38" s="11">
        <v>0.1</v>
      </c>
      <c r="P38" s="5"/>
      <c r="Q38" s="8">
        <v>15</v>
      </c>
      <c r="R38" s="5"/>
      <c r="S38" s="9">
        <v>0.1</v>
      </c>
      <c r="U38" t="s">
        <v>28</v>
      </c>
      <c r="V38" s="10">
        <f>V35+V36+V37</f>
        <v>0.53734700000000002</v>
      </c>
      <c r="X38" s="12"/>
    </row>
    <row r="39" spans="1:24" ht="15.75" x14ac:dyDescent="0.5">
      <c r="A39" s="2" t="s">
        <v>18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11">
        <v>0.1</v>
      </c>
      <c r="P39" s="11">
        <v>0.1</v>
      </c>
      <c r="Q39" s="5"/>
      <c r="R39" s="8">
        <v>16</v>
      </c>
      <c r="S39" s="9">
        <v>0.24</v>
      </c>
      <c r="U39" t="s">
        <v>29</v>
      </c>
      <c r="V39" s="10">
        <f>V3+V6+V7+V11+V12+V13+V16+V17+V19</f>
        <v>0.71141500000000002</v>
      </c>
      <c r="X39" s="12"/>
    </row>
    <row r="40" spans="1:24" ht="15.75" x14ac:dyDescent="0.5">
      <c r="A40" s="2" t="s">
        <v>19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11">
        <v>0.1</v>
      </c>
      <c r="Q40" s="11">
        <v>0.1</v>
      </c>
      <c r="R40" s="11">
        <v>0.1</v>
      </c>
      <c r="S40" s="8">
        <v>17</v>
      </c>
      <c r="U40" t="s">
        <v>30</v>
      </c>
      <c r="V40" s="10">
        <f>V4+V6+V8+V11+V15+V17+(V9+V12+V14+V16+V18+V19)*2</f>
        <v>1.0000020000000001</v>
      </c>
      <c r="X40" s="12"/>
    </row>
    <row r="41" spans="1:24" x14ac:dyDescent="0.45">
      <c r="U41" t="s">
        <v>59</v>
      </c>
      <c r="V41" s="10">
        <f>V5+V7+V8+V11+V14+V16+(V10+V13+V15+V17+V18+V19)*2</f>
        <v>0.74804899999999996</v>
      </c>
      <c r="X41" s="12"/>
    </row>
    <row r="42" spans="1:24" x14ac:dyDescent="0.45">
      <c r="A42"/>
      <c r="B42"/>
      <c r="C42"/>
      <c r="D42"/>
      <c r="E42"/>
      <c r="F42"/>
      <c r="G42"/>
      <c r="H42"/>
      <c r="I42"/>
      <c r="J42"/>
      <c r="K42"/>
      <c r="U42" t="s">
        <v>31</v>
      </c>
      <c r="V42" s="10">
        <f>V39+V40+V41</f>
        <v>2.4594659999999999</v>
      </c>
      <c r="X42" s="12"/>
    </row>
    <row r="43" spans="1:24" x14ac:dyDescent="0.45">
      <c r="A43"/>
      <c r="B43"/>
      <c r="C43"/>
      <c r="D43"/>
      <c r="E43"/>
      <c r="F43"/>
      <c r="G43"/>
      <c r="H43"/>
      <c r="I43"/>
      <c r="J43"/>
      <c r="K43"/>
      <c r="U43" t="s">
        <v>32</v>
      </c>
      <c r="V43" s="10">
        <f>(1-V31)*Y2</f>
        <v>6.9260399999999986E-2</v>
      </c>
      <c r="X43" s="12"/>
    </row>
    <row r="44" spans="1:24" x14ac:dyDescent="0.45">
      <c r="A44"/>
      <c r="B44"/>
      <c r="C44"/>
      <c r="D44"/>
      <c r="E44"/>
      <c r="F44"/>
      <c r="G44"/>
      <c r="H44"/>
      <c r="I44"/>
      <c r="J44"/>
      <c r="K44"/>
      <c r="U44" t="s">
        <v>33</v>
      </c>
      <c r="V44" s="10">
        <f>(1-V32)*Y3</f>
        <v>6.6666600000000006E-2</v>
      </c>
      <c r="X44" s="12"/>
    </row>
    <row r="45" spans="1:24" x14ac:dyDescent="0.45">
      <c r="A45"/>
      <c r="B45"/>
      <c r="C45"/>
      <c r="D45"/>
      <c r="E45"/>
      <c r="F45"/>
      <c r="G45"/>
      <c r="H45"/>
      <c r="I45"/>
      <c r="J45"/>
      <c r="K45"/>
      <c r="U45" t="s">
        <v>60</v>
      </c>
      <c r="V45" s="10">
        <f>(1-V33)*Y4</f>
        <v>4.7759219999999998E-2</v>
      </c>
      <c r="X45" s="12"/>
    </row>
    <row r="46" spans="1:24" x14ac:dyDescent="0.45">
      <c r="A46"/>
      <c r="B46"/>
      <c r="C46"/>
      <c r="D46"/>
      <c r="E46"/>
      <c r="F46"/>
      <c r="G46"/>
      <c r="H46"/>
      <c r="I46"/>
      <c r="J46"/>
      <c r="K46"/>
      <c r="U46" t="s">
        <v>34</v>
      </c>
      <c r="V46" s="10">
        <f>V43+V44+V45</f>
        <v>0.18368621999999998</v>
      </c>
      <c r="X46" s="12"/>
    </row>
    <row r="47" spans="1:24" x14ac:dyDescent="0.45">
      <c r="A47"/>
      <c r="B47"/>
      <c r="C47"/>
      <c r="D47"/>
      <c r="E47"/>
      <c r="F47"/>
      <c r="G47"/>
      <c r="H47"/>
      <c r="I47"/>
      <c r="J47"/>
      <c r="K47"/>
      <c r="U47" t="s">
        <v>37</v>
      </c>
      <c r="V47" s="10">
        <f>1-V27</f>
        <v>0.28858600000000001</v>
      </c>
      <c r="X47" s="12"/>
    </row>
    <row r="48" spans="1:24" x14ac:dyDescent="0.45">
      <c r="A48"/>
      <c r="B48"/>
      <c r="C48"/>
      <c r="D48"/>
      <c r="E48"/>
      <c r="F48"/>
      <c r="G48"/>
      <c r="H48"/>
      <c r="I48"/>
      <c r="J48"/>
      <c r="K48"/>
      <c r="U48" t="s">
        <v>38</v>
      </c>
      <c r="V48" s="10">
        <f t="shared" ref="V48:V49" si="1">1-V28</f>
        <v>0.3333330000000001</v>
      </c>
      <c r="X48" s="12"/>
    </row>
    <row r="49" spans="21:24" customFormat="1" x14ac:dyDescent="0.45">
      <c r="U49" t="s">
        <v>61</v>
      </c>
      <c r="V49" s="10">
        <f t="shared" si="1"/>
        <v>0.45596500000000006</v>
      </c>
      <c r="X49" s="12"/>
    </row>
    <row r="50" spans="21:24" customFormat="1" x14ac:dyDescent="0.45">
      <c r="U50" t="s">
        <v>39</v>
      </c>
      <c r="V50" s="10">
        <f>1-V30</f>
        <v>0.35929466666666665</v>
      </c>
      <c r="X50" s="12"/>
    </row>
    <row r="51" spans="21:24" customFormat="1" x14ac:dyDescent="0.45">
      <c r="U51" t="s">
        <v>40</v>
      </c>
      <c r="V51" s="10">
        <f>V35/V43</f>
        <v>0</v>
      </c>
      <c r="X51" s="12"/>
    </row>
    <row r="52" spans="21:24" customFormat="1" x14ac:dyDescent="0.45">
      <c r="U52" t="s">
        <v>41</v>
      </c>
      <c r="V52" s="10">
        <f t="shared" ref="V52:V53" si="2">V36/V44</f>
        <v>5.0000150000149999</v>
      </c>
      <c r="X52" s="12"/>
    </row>
    <row r="53" spans="21:24" customFormat="1" x14ac:dyDescent="0.45">
      <c r="U53" t="s">
        <v>62</v>
      </c>
      <c r="V53" s="10">
        <f t="shared" si="2"/>
        <v>4.2716987421486365</v>
      </c>
      <c r="X53" s="12"/>
    </row>
    <row r="54" spans="21:24" customFormat="1" x14ac:dyDescent="0.45">
      <c r="U54" t="s">
        <v>42</v>
      </c>
      <c r="V54" s="10">
        <f>V38/V46</f>
        <v>2.9253528108967566</v>
      </c>
      <c r="X54" s="12"/>
    </row>
    <row r="55" spans="21:24" customFormat="1" x14ac:dyDescent="0.45">
      <c r="U55" t="s">
        <v>43</v>
      </c>
      <c r="V55" s="10">
        <f>V51+$Y$5</f>
        <v>10</v>
      </c>
      <c r="X55" s="12"/>
    </row>
    <row r="56" spans="21:24" customFormat="1" x14ac:dyDescent="0.45">
      <c r="U56" t="s">
        <v>44</v>
      </c>
      <c r="V56" s="10">
        <f t="shared" ref="V56:V58" si="3">V52+$Y$5</f>
        <v>15.000015000015001</v>
      </c>
      <c r="X56" s="12"/>
    </row>
    <row r="57" spans="21:24" customFormat="1" x14ac:dyDescent="0.45">
      <c r="U57" t="s">
        <v>63</v>
      </c>
      <c r="V57" s="10">
        <f t="shared" si="3"/>
        <v>14.271698742148637</v>
      </c>
      <c r="X57" s="12"/>
    </row>
    <row r="58" spans="21:24" customFormat="1" x14ac:dyDescent="0.45">
      <c r="U58" t="s">
        <v>45</v>
      </c>
      <c r="V58" s="10">
        <f t="shared" si="3"/>
        <v>12.925352810896756</v>
      </c>
      <c r="X58" s="12"/>
    </row>
    <row r="59" spans="21:24" customFormat="1" x14ac:dyDescent="0.45"/>
    <row r="60" spans="21:24" customFormat="1" x14ac:dyDescent="0.45"/>
    <row r="61" spans="21:24" customFormat="1" x14ac:dyDescent="0.45"/>
    <row r="63" spans="21:24" x14ac:dyDescent="0.45">
      <c r="V63" s="10" t="e">
        <f>V58-#REF!</f>
        <v>#REF!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СИСТЕМА_1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Соболев Иван Александрович</cp:lastModifiedBy>
  <dcterms:created xsi:type="dcterms:W3CDTF">2015-06-05T18:19:34Z</dcterms:created>
  <dcterms:modified xsi:type="dcterms:W3CDTF">2024-10-06T10:02:55Z</dcterms:modified>
</cp:coreProperties>
</file>