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isobolev/Desktop/itmo/itmo-4course/modeling/lab3/"/>
    </mc:Choice>
  </mc:AlternateContent>
  <xr:revisionPtr revIDLastSave="0" documentId="13_ncr:1_{97010626-B7C5-6141-B457-E421918CEBB5}" xr6:coauthVersionLast="47" xr6:coauthVersionMax="47" xr10:uidLastSave="{00000000-0000-0000-0000-000000000000}"/>
  <bookViews>
    <workbookView xWindow="0" yWindow="740" windowWidth="29000" windowHeight="15680" firstSheet="1" activeTab="8" xr2:uid="{00000000-000D-0000-FFFF-FFFF00000000}"/>
  </bookViews>
  <sheets>
    <sheet name="Отклонение" sheetId="11" r:id="rId1"/>
    <sheet name="Вариант 1" sheetId="1" r:id="rId2"/>
    <sheet name="Вариант 2" sheetId="2" r:id="rId3"/>
    <sheet name="Вариант 3" sheetId="3" r:id="rId4"/>
    <sheet name="Вариант 4" sheetId="4" r:id="rId5"/>
    <sheet name="Вариант 5" sheetId="5" r:id="rId6"/>
    <sheet name="Вариант 6" sheetId="6" r:id="rId7"/>
    <sheet name="Вариант 7" sheetId="7" r:id="rId8"/>
    <sheet name="Вариант 8" sheetId="8" r:id="rId9"/>
    <sheet name="Вариант 9" sheetId="10" r:id="rId10"/>
    <sheet name="Сравнение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9" l="1"/>
  <c r="I14" i="9"/>
  <c r="H14" i="9"/>
  <c r="G14" i="9"/>
  <c r="F14" i="9"/>
  <c r="E14" i="9"/>
  <c r="D14" i="9"/>
  <c r="C14" i="9"/>
  <c r="B14" i="9"/>
  <c r="J11" i="9"/>
  <c r="I11" i="9"/>
  <c r="H11" i="9"/>
  <c r="G11" i="9"/>
  <c r="F11" i="9"/>
  <c r="E11" i="9"/>
  <c r="D11" i="9"/>
  <c r="C11" i="9"/>
  <c r="B11" i="9"/>
  <c r="J8" i="9"/>
  <c r="I8" i="9"/>
  <c r="H8" i="9"/>
  <c r="G8" i="9"/>
  <c r="F8" i="9"/>
  <c r="E8" i="9"/>
  <c r="D8" i="9"/>
  <c r="C8" i="9"/>
  <c r="B8" i="9"/>
  <c r="J5" i="9"/>
  <c r="I5" i="9"/>
  <c r="H5" i="9"/>
  <c r="G5" i="9"/>
  <c r="F5" i="9"/>
  <c r="E5" i="9"/>
  <c r="D5" i="9"/>
  <c r="C5" i="9"/>
  <c r="B5" i="9"/>
  <c r="H2" i="9"/>
  <c r="G2" i="9"/>
  <c r="F2" i="9"/>
  <c r="E2" i="9"/>
  <c r="D2" i="9"/>
  <c r="C2" i="9"/>
  <c r="M7" i="10"/>
  <c r="M8" i="10"/>
  <c r="P6" i="6"/>
  <c r="P7" i="6"/>
  <c r="M7" i="6"/>
  <c r="M8" i="6"/>
  <c r="O20" i="10"/>
  <c r="P20" i="10" s="1"/>
  <c r="M20" i="10"/>
  <c r="J20" i="10"/>
  <c r="K20" i="10" s="1"/>
  <c r="H20" i="10"/>
  <c r="C20" i="10"/>
  <c r="D20" i="10" s="1"/>
  <c r="O19" i="10"/>
  <c r="P19" i="10" s="1"/>
  <c r="M19" i="10"/>
  <c r="J19" i="10"/>
  <c r="K19" i="10" s="1"/>
  <c r="H19" i="10"/>
  <c r="C19" i="10"/>
  <c r="D19" i="10" s="1"/>
  <c r="O18" i="10"/>
  <c r="P18" i="10" s="1"/>
  <c r="M18" i="10"/>
  <c r="J18" i="10"/>
  <c r="K18" i="10" s="1"/>
  <c r="H18" i="10"/>
  <c r="C18" i="10"/>
  <c r="O17" i="10"/>
  <c r="P17" i="10" s="1"/>
  <c r="M17" i="10"/>
  <c r="J17" i="10"/>
  <c r="K17" i="10" s="1"/>
  <c r="H17" i="10"/>
  <c r="C17" i="10"/>
  <c r="O16" i="10"/>
  <c r="P16" i="10" s="1"/>
  <c r="M16" i="10"/>
  <c r="J16" i="10"/>
  <c r="K16" i="10" s="1"/>
  <c r="H16" i="10"/>
  <c r="C16" i="10"/>
  <c r="D16" i="10" s="1"/>
  <c r="O15" i="10"/>
  <c r="P15" i="10" s="1"/>
  <c r="M15" i="10"/>
  <c r="J15" i="10"/>
  <c r="K15" i="10" s="1"/>
  <c r="H15" i="10"/>
  <c r="C15" i="10"/>
  <c r="O14" i="10"/>
  <c r="P14" i="10" s="1"/>
  <c r="M14" i="10"/>
  <c r="J14" i="10"/>
  <c r="K14" i="10" s="1"/>
  <c r="H14" i="10"/>
  <c r="C14" i="10"/>
  <c r="D14" i="10" s="1"/>
  <c r="O13" i="10"/>
  <c r="P13" i="10" s="1"/>
  <c r="M13" i="10"/>
  <c r="J13" i="10"/>
  <c r="K13" i="10" s="1"/>
  <c r="H13" i="10"/>
  <c r="C13" i="10"/>
  <c r="D13" i="10" s="1"/>
  <c r="O12" i="10"/>
  <c r="P12" i="10" s="1"/>
  <c r="M12" i="10"/>
  <c r="J12" i="10"/>
  <c r="K12" i="10" s="1"/>
  <c r="H12" i="10"/>
  <c r="C12" i="10"/>
  <c r="O11" i="10"/>
  <c r="P11" i="10" s="1"/>
  <c r="M11" i="10"/>
  <c r="J11" i="10"/>
  <c r="K11" i="10" s="1"/>
  <c r="H11" i="10"/>
  <c r="C11" i="10"/>
  <c r="D11" i="10" s="1"/>
  <c r="O10" i="10"/>
  <c r="P10" i="10" s="1"/>
  <c r="M10" i="10"/>
  <c r="J10" i="10"/>
  <c r="K10" i="10" s="1"/>
  <c r="H10" i="10"/>
  <c r="C10" i="10"/>
  <c r="D10" i="10" s="1"/>
  <c r="O9" i="10"/>
  <c r="P9" i="10" s="1"/>
  <c r="M9" i="10"/>
  <c r="J9" i="10"/>
  <c r="K9" i="10" s="1"/>
  <c r="H9" i="10"/>
  <c r="C9" i="10"/>
  <c r="D9" i="10" s="1"/>
  <c r="O8" i="10"/>
  <c r="P8" i="10" s="1"/>
  <c r="J8" i="10"/>
  <c r="K8" i="10" s="1"/>
  <c r="H8" i="10"/>
  <c r="C8" i="10"/>
  <c r="D8" i="10" s="1"/>
  <c r="O7" i="10"/>
  <c r="P7" i="10" s="1"/>
  <c r="J7" i="10"/>
  <c r="K7" i="10" s="1"/>
  <c r="H7" i="10"/>
  <c r="C7" i="10"/>
  <c r="D7" i="10" s="1"/>
  <c r="O6" i="10"/>
  <c r="P6" i="10" s="1"/>
  <c r="J6" i="10"/>
  <c r="K6" i="10" s="1"/>
  <c r="C6" i="10"/>
  <c r="O5" i="10"/>
  <c r="J5" i="10"/>
  <c r="K5" i="10" s="1"/>
  <c r="C5" i="10"/>
  <c r="O4" i="10"/>
  <c r="J4" i="10"/>
  <c r="C4" i="10"/>
  <c r="O20" i="8"/>
  <c r="P20" i="8" s="1"/>
  <c r="M20" i="8"/>
  <c r="J20" i="8"/>
  <c r="K20" i="8" s="1"/>
  <c r="H20" i="8"/>
  <c r="C20" i="8"/>
  <c r="D20" i="8" s="1"/>
  <c r="O19" i="8"/>
  <c r="P19" i="8" s="1"/>
  <c r="M19" i="8"/>
  <c r="J19" i="8"/>
  <c r="K19" i="8" s="1"/>
  <c r="H19" i="8"/>
  <c r="C19" i="8"/>
  <c r="D19" i="8" s="1"/>
  <c r="O18" i="8"/>
  <c r="P18" i="8" s="1"/>
  <c r="M18" i="8"/>
  <c r="J18" i="8"/>
  <c r="K18" i="8" s="1"/>
  <c r="H18" i="8"/>
  <c r="C18" i="8"/>
  <c r="D18" i="8" s="1"/>
  <c r="O17" i="8"/>
  <c r="P17" i="8" s="1"/>
  <c r="M17" i="8"/>
  <c r="J17" i="8"/>
  <c r="K17" i="8" s="1"/>
  <c r="H17" i="8"/>
  <c r="C17" i="8"/>
  <c r="O16" i="8"/>
  <c r="P16" i="8" s="1"/>
  <c r="M16" i="8"/>
  <c r="J16" i="8"/>
  <c r="K16" i="8" s="1"/>
  <c r="H16" i="8"/>
  <c r="C16" i="8"/>
  <c r="O15" i="8"/>
  <c r="P15" i="8" s="1"/>
  <c r="M15" i="8"/>
  <c r="J15" i="8"/>
  <c r="K15" i="8" s="1"/>
  <c r="H15" i="8"/>
  <c r="C15" i="8"/>
  <c r="D15" i="8" s="1"/>
  <c r="O14" i="8"/>
  <c r="P14" i="8" s="1"/>
  <c r="M14" i="8"/>
  <c r="J14" i="8"/>
  <c r="K14" i="8" s="1"/>
  <c r="H14" i="8"/>
  <c r="C14" i="8"/>
  <c r="O13" i="8"/>
  <c r="P13" i="8" s="1"/>
  <c r="M13" i="8"/>
  <c r="J13" i="8"/>
  <c r="K13" i="8" s="1"/>
  <c r="H13" i="8"/>
  <c r="C13" i="8"/>
  <c r="D13" i="8" s="1"/>
  <c r="O12" i="8"/>
  <c r="P12" i="8" s="1"/>
  <c r="M12" i="8"/>
  <c r="J12" i="8"/>
  <c r="K12" i="8" s="1"/>
  <c r="H12" i="8"/>
  <c r="C12" i="8"/>
  <c r="O11" i="8"/>
  <c r="P11" i="8" s="1"/>
  <c r="M11" i="8"/>
  <c r="J11" i="8"/>
  <c r="K11" i="8" s="1"/>
  <c r="H11" i="8"/>
  <c r="C11" i="8"/>
  <c r="O10" i="8"/>
  <c r="P10" i="8" s="1"/>
  <c r="J10" i="8"/>
  <c r="K10" i="8" s="1"/>
  <c r="H10" i="8"/>
  <c r="C10" i="8"/>
  <c r="O9" i="8"/>
  <c r="J9" i="8"/>
  <c r="K9" i="8" s="1"/>
  <c r="H9" i="8"/>
  <c r="C9" i="8"/>
  <c r="O8" i="8"/>
  <c r="J8" i="8"/>
  <c r="K8" i="8" s="1"/>
  <c r="H8" i="8"/>
  <c r="C8" i="8"/>
  <c r="D8" i="8" s="1"/>
  <c r="O7" i="8"/>
  <c r="J7" i="8"/>
  <c r="K7" i="8" s="1"/>
  <c r="H7" i="8"/>
  <c r="C7" i="8"/>
  <c r="O6" i="8"/>
  <c r="J6" i="8"/>
  <c r="K6" i="8" s="1"/>
  <c r="C6" i="8"/>
  <c r="O5" i="8"/>
  <c r="J5" i="8"/>
  <c r="K5" i="8" s="1"/>
  <c r="C5" i="8"/>
  <c r="O4" i="8"/>
  <c r="J4" i="8"/>
  <c r="C4" i="8"/>
  <c r="O20" i="7"/>
  <c r="P20" i="7" s="1"/>
  <c r="M20" i="7"/>
  <c r="J20" i="7"/>
  <c r="K20" i="7" s="1"/>
  <c r="H20" i="7"/>
  <c r="C20" i="7"/>
  <c r="D20" i="7" s="1"/>
  <c r="O19" i="7"/>
  <c r="P19" i="7" s="1"/>
  <c r="M19" i="7"/>
  <c r="J19" i="7"/>
  <c r="K19" i="7" s="1"/>
  <c r="H19" i="7"/>
  <c r="C19" i="7"/>
  <c r="O18" i="7"/>
  <c r="P18" i="7" s="1"/>
  <c r="M18" i="7"/>
  <c r="J18" i="7"/>
  <c r="K18" i="7" s="1"/>
  <c r="H18" i="7"/>
  <c r="C18" i="7"/>
  <c r="D18" i="7" s="1"/>
  <c r="O17" i="7"/>
  <c r="P17" i="7" s="1"/>
  <c r="M17" i="7"/>
  <c r="J17" i="7"/>
  <c r="K17" i="7" s="1"/>
  <c r="H17" i="7"/>
  <c r="C17" i="7"/>
  <c r="O16" i="7"/>
  <c r="P16" i="7" s="1"/>
  <c r="M16" i="7"/>
  <c r="J16" i="7"/>
  <c r="K16" i="7" s="1"/>
  <c r="H16" i="7"/>
  <c r="C16" i="7"/>
  <c r="O15" i="7"/>
  <c r="P15" i="7" s="1"/>
  <c r="M15" i="7"/>
  <c r="J15" i="7"/>
  <c r="K15" i="7" s="1"/>
  <c r="H15" i="7"/>
  <c r="C15" i="7"/>
  <c r="D15" i="7" s="1"/>
  <c r="O14" i="7"/>
  <c r="P14" i="7" s="1"/>
  <c r="M14" i="7"/>
  <c r="J14" i="7"/>
  <c r="K14" i="7" s="1"/>
  <c r="H14" i="7"/>
  <c r="C14" i="7"/>
  <c r="O13" i="7"/>
  <c r="P13" i="7" s="1"/>
  <c r="M13" i="7"/>
  <c r="J13" i="7"/>
  <c r="K13" i="7" s="1"/>
  <c r="H13" i="7"/>
  <c r="C13" i="7"/>
  <c r="O12" i="7"/>
  <c r="P12" i="7" s="1"/>
  <c r="M12" i="7"/>
  <c r="J12" i="7"/>
  <c r="K12" i="7" s="1"/>
  <c r="H12" i="7"/>
  <c r="C12" i="7"/>
  <c r="O11" i="7"/>
  <c r="P11" i="7" s="1"/>
  <c r="J11" i="7"/>
  <c r="K11" i="7" s="1"/>
  <c r="H11" i="7"/>
  <c r="C11" i="7"/>
  <c r="D11" i="7" s="1"/>
  <c r="O10" i="7"/>
  <c r="J10" i="7"/>
  <c r="K10" i="7" s="1"/>
  <c r="H10" i="7"/>
  <c r="C10" i="7"/>
  <c r="O9" i="7"/>
  <c r="J9" i="7"/>
  <c r="K9" i="7" s="1"/>
  <c r="H9" i="7"/>
  <c r="C9" i="7"/>
  <c r="O8" i="7"/>
  <c r="K8" i="7"/>
  <c r="J8" i="7"/>
  <c r="H8" i="7"/>
  <c r="C8" i="7"/>
  <c r="O7" i="7"/>
  <c r="J7" i="7"/>
  <c r="K7" i="7" s="1"/>
  <c r="H7" i="7"/>
  <c r="C7" i="7"/>
  <c r="O6" i="7"/>
  <c r="J6" i="7"/>
  <c r="K6" i="7" s="1"/>
  <c r="C6" i="7"/>
  <c r="D6" i="7" s="1"/>
  <c r="O5" i="7"/>
  <c r="J5" i="7"/>
  <c r="C5" i="7"/>
  <c r="O4" i="7"/>
  <c r="J4" i="7"/>
  <c r="C4" i="7"/>
  <c r="D5" i="7" s="1"/>
  <c r="O20" i="6"/>
  <c r="P20" i="6" s="1"/>
  <c r="M20" i="6"/>
  <c r="J20" i="6"/>
  <c r="K20" i="6" s="1"/>
  <c r="H20" i="6"/>
  <c r="C20" i="6"/>
  <c r="D20" i="6" s="1"/>
  <c r="O19" i="6"/>
  <c r="P19" i="6" s="1"/>
  <c r="M19" i="6"/>
  <c r="J19" i="6"/>
  <c r="K19" i="6" s="1"/>
  <c r="H19" i="6"/>
  <c r="C19" i="6"/>
  <c r="O18" i="6"/>
  <c r="P18" i="6" s="1"/>
  <c r="M18" i="6"/>
  <c r="J18" i="6"/>
  <c r="K18" i="6" s="1"/>
  <c r="H18" i="6"/>
  <c r="C18" i="6"/>
  <c r="D18" i="6" s="1"/>
  <c r="O17" i="6"/>
  <c r="P17" i="6" s="1"/>
  <c r="M17" i="6"/>
  <c r="J17" i="6"/>
  <c r="K17" i="6" s="1"/>
  <c r="H17" i="6"/>
  <c r="C17" i="6"/>
  <c r="O16" i="6"/>
  <c r="P16" i="6" s="1"/>
  <c r="M16" i="6"/>
  <c r="J16" i="6"/>
  <c r="K16" i="6" s="1"/>
  <c r="H16" i="6"/>
  <c r="C16" i="6"/>
  <c r="D16" i="6" s="1"/>
  <c r="O15" i="6"/>
  <c r="P15" i="6" s="1"/>
  <c r="M15" i="6"/>
  <c r="J15" i="6"/>
  <c r="K15" i="6" s="1"/>
  <c r="H15" i="6"/>
  <c r="C15" i="6"/>
  <c r="O14" i="6"/>
  <c r="P14" i="6" s="1"/>
  <c r="M14" i="6"/>
  <c r="J14" i="6"/>
  <c r="K14" i="6" s="1"/>
  <c r="H14" i="6"/>
  <c r="C14" i="6"/>
  <c r="O13" i="6"/>
  <c r="P13" i="6" s="1"/>
  <c r="M13" i="6"/>
  <c r="J13" i="6"/>
  <c r="K13" i="6" s="1"/>
  <c r="H13" i="6"/>
  <c r="C13" i="6"/>
  <c r="D13" i="6" s="1"/>
  <c r="O12" i="6"/>
  <c r="P12" i="6" s="1"/>
  <c r="M12" i="6"/>
  <c r="J12" i="6"/>
  <c r="K12" i="6" s="1"/>
  <c r="H12" i="6"/>
  <c r="C12" i="6"/>
  <c r="O11" i="6"/>
  <c r="P11" i="6" s="1"/>
  <c r="M11" i="6"/>
  <c r="J11" i="6"/>
  <c r="K11" i="6" s="1"/>
  <c r="H11" i="6"/>
  <c r="C11" i="6"/>
  <c r="O10" i="6"/>
  <c r="P10" i="6" s="1"/>
  <c r="M10" i="6"/>
  <c r="J10" i="6"/>
  <c r="K10" i="6" s="1"/>
  <c r="H10" i="6"/>
  <c r="C10" i="6"/>
  <c r="D10" i="6" s="1"/>
  <c r="O9" i="6"/>
  <c r="P9" i="6" s="1"/>
  <c r="M9" i="6"/>
  <c r="J9" i="6"/>
  <c r="K9" i="6" s="1"/>
  <c r="H9" i="6"/>
  <c r="C9" i="6"/>
  <c r="O8" i="6"/>
  <c r="P8" i="6" s="1"/>
  <c r="J8" i="6"/>
  <c r="K8" i="6" s="1"/>
  <c r="H8" i="6"/>
  <c r="C8" i="6"/>
  <c r="O7" i="6"/>
  <c r="J7" i="6"/>
  <c r="K7" i="6" s="1"/>
  <c r="H7" i="6"/>
  <c r="C7" i="6"/>
  <c r="O6" i="6"/>
  <c r="J6" i="6"/>
  <c r="K6" i="6" s="1"/>
  <c r="C6" i="6"/>
  <c r="O5" i="6"/>
  <c r="J5" i="6"/>
  <c r="K5" i="6" s="1"/>
  <c r="C5" i="6"/>
  <c r="O4" i="6"/>
  <c r="J4" i="6"/>
  <c r="C4" i="6"/>
  <c r="M9" i="5"/>
  <c r="M10" i="5"/>
  <c r="O20" i="5"/>
  <c r="P20" i="5" s="1"/>
  <c r="M20" i="5"/>
  <c r="J20" i="5"/>
  <c r="K20" i="5" s="1"/>
  <c r="H20" i="5"/>
  <c r="C20" i="5"/>
  <c r="O19" i="5"/>
  <c r="P19" i="5" s="1"/>
  <c r="M19" i="5"/>
  <c r="J19" i="5"/>
  <c r="K19" i="5" s="1"/>
  <c r="H19" i="5"/>
  <c r="C19" i="5"/>
  <c r="O18" i="5"/>
  <c r="P18" i="5" s="1"/>
  <c r="M18" i="5"/>
  <c r="J18" i="5"/>
  <c r="K18" i="5" s="1"/>
  <c r="H18" i="5"/>
  <c r="C18" i="5"/>
  <c r="D18" i="5" s="1"/>
  <c r="O17" i="5"/>
  <c r="P17" i="5" s="1"/>
  <c r="M17" i="5"/>
  <c r="J17" i="5"/>
  <c r="K17" i="5" s="1"/>
  <c r="H17" i="5"/>
  <c r="C17" i="5"/>
  <c r="O16" i="5"/>
  <c r="P16" i="5" s="1"/>
  <c r="M16" i="5"/>
  <c r="J16" i="5"/>
  <c r="K16" i="5" s="1"/>
  <c r="H16" i="5"/>
  <c r="C16" i="5"/>
  <c r="O15" i="5"/>
  <c r="P15" i="5" s="1"/>
  <c r="M15" i="5"/>
  <c r="J15" i="5"/>
  <c r="K15" i="5" s="1"/>
  <c r="H15" i="5"/>
  <c r="C15" i="5"/>
  <c r="D15" i="5" s="1"/>
  <c r="O14" i="5"/>
  <c r="P14" i="5" s="1"/>
  <c r="M14" i="5"/>
  <c r="J14" i="5"/>
  <c r="K14" i="5" s="1"/>
  <c r="H14" i="5"/>
  <c r="C14" i="5"/>
  <c r="O13" i="5"/>
  <c r="P13" i="5" s="1"/>
  <c r="M13" i="5"/>
  <c r="J13" i="5"/>
  <c r="K13" i="5" s="1"/>
  <c r="H13" i="5"/>
  <c r="C13" i="5"/>
  <c r="O12" i="5"/>
  <c r="P12" i="5" s="1"/>
  <c r="M12" i="5"/>
  <c r="J12" i="5"/>
  <c r="K12" i="5" s="1"/>
  <c r="H12" i="5"/>
  <c r="C12" i="5"/>
  <c r="O11" i="5"/>
  <c r="P11" i="5" s="1"/>
  <c r="M11" i="5"/>
  <c r="J11" i="5"/>
  <c r="K11" i="5" s="1"/>
  <c r="H11" i="5"/>
  <c r="C11" i="5"/>
  <c r="O10" i="5"/>
  <c r="P10" i="5" s="1"/>
  <c r="K10" i="5"/>
  <c r="J10" i="5"/>
  <c r="H10" i="5"/>
  <c r="C10" i="5"/>
  <c r="O9" i="5"/>
  <c r="P9" i="5" s="1"/>
  <c r="J9" i="5"/>
  <c r="K9" i="5" s="1"/>
  <c r="H9" i="5"/>
  <c r="C9" i="5"/>
  <c r="O8" i="5"/>
  <c r="P8" i="5" s="1"/>
  <c r="J8" i="5"/>
  <c r="K8" i="5" s="1"/>
  <c r="H8" i="5"/>
  <c r="C8" i="5"/>
  <c r="O7" i="5"/>
  <c r="J7" i="5"/>
  <c r="K7" i="5" s="1"/>
  <c r="H7" i="5"/>
  <c r="C7" i="5"/>
  <c r="D7" i="5" s="1"/>
  <c r="O6" i="5"/>
  <c r="K6" i="5"/>
  <c r="J6" i="5"/>
  <c r="C6" i="5"/>
  <c r="O5" i="5"/>
  <c r="J5" i="5"/>
  <c r="K5" i="5" s="1"/>
  <c r="C5" i="5"/>
  <c r="O4" i="5"/>
  <c r="J4" i="5"/>
  <c r="C4" i="5"/>
  <c r="O20" i="4"/>
  <c r="P20" i="4" s="1"/>
  <c r="M20" i="4"/>
  <c r="J20" i="4"/>
  <c r="K20" i="4" s="1"/>
  <c r="H20" i="4"/>
  <c r="C20" i="4"/>
  <c r="O19" i="4"/>
  <c r="P19" i="4" s="1"/>
  <c r="M19" i="4"/>
  <c r="J19" i="4"/>
  <c r="K19" i="4" s="1"/>
  <c r="H19" i="4"/>
  <c r="C19" i="4"/>
  <c r="O18" i="4"/>
  <c r="P18" i="4" s="1"/>
  <c r="M18" i="4"/>
  <c r="J18" i="4"/>
  <c r="K18" i="4" s="1"/>
  <c r="H18" i="4"/>
  <c r="C18" i="4"/>
  <c r="O17" i="4"/>
  <c r="P17" i="4" s="1"/>
  <c r="M17" i="4"/>
  <c r="J17" i="4"/>
  <c r="K17" i="4" s="1"/>
  <c r="H17" i="4"/>
  <c r="C17" i="4"/>
  <c r="O16" i="4"/>
  <c r="P16" i="4" s="1"/>
  <c r="M16" i="4"/>
  <c r="J16" i="4"/>
  <c r="K16" i="4" s="1"/>
  <c r="H16" i="4"/>
  <c r="C16" i="4"/>
  <c r="O15" i="4"/>
  <c r="P15" i="4" s="1"/>
  <c r="M15" i="4"/>
  <c r="J15" i="4"/>
  <c r="K15" i="4" s="1"/>
  <c r="H15" i="4"/>
  <c r="C15" i="4"/>
  <c r="O14" i="4"/>
  <c r="P14" i="4" s="1"/>
  <c r="M14" i="4"/>
  <c r="J14" i="4"/>
  <c r="K14" i="4" s="1"/>
  <c r="H14" i="4"/>
  <c r="C14" i="4"/>
  <c r="O13" i="4"/>
  <c r="P13" i="4" s="1"/>
  <c r="M13" i="4"/>
  <c r="J13" i="4"/>
  <c r="K13" i="4" s="1"/>
  <c r="H13" i="4"/>
  <c r="C13" i="4"/>
  <c r="D13" i="4" s="1"/>
  <c r="O12" i="4"/>
  <c r="P12" i="4" s="1"/>
  <c r="M12" i="4"/>
  <c r="J12" i="4"/>
  <c r="K12" i="4" s="1"/>
  <c r="H12" i="4"/>
  <c r="C12" i="4"/>
  <c r="O11" i="4"/>
  <c r="P11" i="4" s="1"/>
  <c r="M11" i="4"/>
  <c r="J11" i="4"/>
  <c r="K11" i="4" s="1"/>
  <c r="H11" i="4"/>
  <c r="C11" i="4"/>
  <c r="O10" i="4"/>
  <c r="P10" i="4" s="1"/>
  <c r="J10" i="4"/>
  <c r="K10" i="4" s="1"/>
  <c r="H10" i="4"/>
  <c r="C10" i="4"/>
  <c r="O9" i="4"/>
  <c r="J9" i="4"/>
  <c r="K9" i="4" s="1"/>
  <c r="H9" i="4"/>
  <c r="C9" i="4"/>
  <c r="D9" i="4" s="1"/>
  <c r="O8" i="4"/>
  <c r="J8" i="4"/>
  <c r="K8" i="4" s="1"/>
  <c r="H8" i="4"/>
  <c r="C8" i="4"/>
  <c r="O7" i="4"/>
  <c r="J7" i="4"/>
  <c r="K7" i="4" s="1"/>
  <c r="H7" i="4"/>
  <c r="C7" i="4"/>
  <c r="O6" i="4"/>
  <c r="J6" i="4"/>
  <c r="K6" i="4" s="1"/>
  <c r="C6" i="4"/>
  <c r="O5" i="4"/>
  <c r="J5" i="4"/>
  <c r="K5" i="4" s="1"/>
  <c r="C5" i="4"/>
  <c r="D5" i="4" s="1"/>
  <c r="O4" i="4"/>
  <c r="J4" i="4"/>
  <c r="C4" i="4"/>
  <c r="J2" i="9" l="1"/>
  <c r="D18" i="10"/>
  <c r="D17" i="10"/>
  <c r="D15" i="10"/>
  <c r="D12" i="10"/>
  <c r="D6" i="10"/>
  <c r="D5" i="10"/>
  <c r="I2" i="9"/>
  <c r="D17" i="8"/>
  <c r="D16" i="8"/>
  <c r="D14" i="8"/>
  <c r="D12" i="8"/>
  <c r="D11" i="8"/>
  <c r="D10" i="8"/>
  <c r="D9" i="8"/>
  <c r="D7" i="8"/>
  <c r="D5" i="8"/>
  <c r="D6" i="8"/>
  <c r="D19" i="7"/>
  <c r="D17" i="7"/>
  <c r="D16" i="7"/>
  <c r="D14" i="7"/>
  <c r="D13" i="7"/>
  <c r="D12" i="7"/>
  <c r="D10" i="7"/>
  <c r="D9" i="7"/>
  <c r="D7" i="7"/>
  <c r="D17" i="6"/>
  <c r="D15" i="6"/>
  <c r="D12" i="6"/>
  <c r="D9" i="6"/>
  <c r="D6" i="6"/>
  <c r="D19" i="5"/>
  <c r="D8" i="7"/>
  <c r="D7" i="6"/>
  <c r="D5" i="6"/>
  <c r="D14" i="6"/>
  <c r="D11" i="6"/>
  <c r="D19" i="6"/>
  <c r="D8" i="6"/>
  <c r="D13" i="5"/>
  <c r="D11" i="5"/>
  <c r="D8" i="5"/>
  <c r="D6" i="5"/>
  <c r="D5" i="5"/>
  <c r="D12" i="5"/>
  <c r="D20" i="5"/>
  <c r="D17" i="5"/>
  <c r="D9" i="5"/>
  <c r="D14" i="5"/>
  <c r="D16" i="5"/>
  <c r="D10" i="5"/>
  <c r="D20" i="4"/>
  <c r="D16" i="4"/>
  <c r="D12" i="4"/>
  <c r="D8" i="4"/>
  <c r="D6" i="4"/>
  <c r="D17" i="4"/>
  <c r="D7" i="4"/>
  <c r="D11" i="4"/>
  <c r="D15" i="4"/>
  <c r="D19" i="4"/>
  <c r="D10" i="4"/>
  <c r="D14" i="4"/>
  <c r="D18" i="4"/>
  <c r="P6" i="3" l="1"/>
  <c r="M7" i="3"/>
  <c r="M8" i="3"/>
  <c r="K4" i="3"/>
  <c r="O20" i="3"/>
  <c r="P20" i="3" s="1"/>
  <c r="M20" i="3"/>
  <c r="J20" i="3"/>
  <c r="K20" i="3" s="1"/>
  <c r="H20" i="3"/>
  <c r="C20" i="3"/>
  <c r="O19" i="3"/>
  <c r="P19" i="3" s="1"/>
  <c r="M19" i="3"/>
  <c r="J19" i="3"/>
  <c r="K19" i="3" s="1"/>
  <c r="H19" i="3"/>
  <c r="C19" i="3"/>
  <c r="O18" i="3"/>
  <c r="P18" i="3" s="1"/>
  <c r="M18" i="3"/>
  <c r="J18" i="3"/>
  <c r="K18" i="3" s="1"/>
  <c r="H18" i="3"/>
  <c r="C18" i="3"/>
  <c r="O17" i="3"/>
  <c r="P17" i="3" s="1"/>
  <c r="M17" i="3"/>
  <c r="J17" i="3"/>
  <c r="K17" i="3" s="1"/>
  <c r="H17" i="3"/>
  <c r="C17" i="3"/>
  <c r="O16" i="3"/>
  <c r="P16" i="3" s="1"/>
  <c r="M16" i="3"/>
  <c r="J16" i="3"/>
  <c r="K16" i="3" s="1"/>
  <c r="H16" i="3"/>
  <c r="C16" i="3"/>
  <c r="O15" i="3"/>
  <c r="P15" i="3" s="1"/>
  <c r="M15" i="3"/>
  <c r="J15" i="3"/>
  <c r="K15" i="3" s="1"/>
  <c r="H15" i="3"/>
  <c r="C15" i="3"/>
  <c r="O14" i="3"/>
  <c r="P14" i="3" s="1"/>
  <c r="M14" i="3"/>
  <c r="J14" i="3"/>
  <c r="K14" i="3" s="1"/>
  <c r="H14" i="3"/>
  <c r="C14" i="3"/>
  <c r="D14" i="3" s="1"/>
  <c r="O13" i="3"/>
  <c r="P13" i="3" s="1"/>
  <c r="M13" i="3"/>
  <c r="J13" i="3"/>
  <c r="K13" i="3" s="1"/>
  <c r="H13" i="3"/>
  <c r="C13" i="3"/>
  <c r="O12" i="3"/>
  <c r="P12" i="3" s="1"/>
  <c r="M12" i="3"/>
  <c r="J12" i="3"/>
  <c r="K12" i="3" s="1"/>
  <c r="H12" i="3"/>
  <c r="C12" i="3"/>
  <c r="O11" i="3"/>
  <c r="P11" i="3" s="1"/>
  <c r="M11" i="3"/>
  <c r="J11" i="3"/>
  <c r="K11" i="3" s="1"/>
  <c r="H11" i="3"/>
  <c r="C11" i="3"/>
  <c r="O10" i="3"/>
  <c r="P10" i="3" s="1"/>
  <c r="M10" i="3"/>
  <c r="J10" i="3"/>
  <c r="K10" i="3" s="1"/>
  <c r="H10" i="3"/>
  <c r="C10" i="3"/>
  <c r="O9" i="3"/>
  <c r="P9" i="3" s="1"/>
  <c r="M9" i="3"/>
  <c r="J9" i="3"/>
  <c r="K9" i="3" s="1"/>
  <c r="H9" i="3"/>
  <c r="C9" i="3"/>
  <c r="D9" i="3" s="1"/>
  <c r="O8" i="3"/>
  <c r="P8" i="3" s="1"/>
  <c r="J8" i="3"/>
  <c r="K8" i="3" s="1"/>
  <c r="H8" i="3"/>
  <c r="C8" i="3"/>
  <c r="O7" i="3"/>
  <c r="P7" i="3" s="1"/>
  <c r="J7" i="3"/>
  <c r="K7" i="3" s="1"/>
  <c r="H7" i="3"/>
  <c r="C7" i="3"/>
  <c r="O6" i="3"/>
  <c r="J6" i="3"/>
  <c r="K6" i="3" s="1"/>
  <c r="C6" i="3"/>
  <c r="O5" i="3"/>
  <c r="J5" i="3"/>
  <c r="K5" i="3" s="1"/>
  <c r="C5" i="3"/>
  <c r="O4" i="3"/>
  <c r="J4" i="3"/>
  <c r="C4" i="3"/>
  <c r="D5" i="3" s="1"/>
  <c r="D13" i="2"/>
  <c r="M7" i="2"/>
  <c r="O20" i="2"/>
  <c r="P20" i="2" s="1"/>
  <c r="M20" i="2"/>
  <c r="J20" i="2"/>
  <c r="K20" i="2" s="1"/>
  <c r="H20" i="2"/>
  <c r="C20" i="2"/>
  <c r="O19" i="2"/>
  <c r="P19" i="2" s="1"/>
  <c r="M19" i="2"/>
  <c r="J19" i="2"/>
  <c r="K19" i="2" s="1"/>
  <c r="H19" i="2"/>
  <c r="C19" i="2"/>
  <c r="O18" i="2"/>
  <c r="P18" i="2" s="1"/>
  <c r="M18" i="2"/>
  <c r="J18" i="2"/>
  <c r="K18" i="2" s="1"/>
  <c r="H18" i="2"/>
  <c r="C18" i="2"/>
  <c r="O17" i="2"/>
  <c r="P17" i="2" s="1"/>
  <c r="M17" i="2"/>
  <c r="J17" i="2"/>
  <c r="K17" i="2" s="1"/>
  <c r="H17" i="2"/>
  <c r="C17" i="2"/>
  <c r="O16" i="2"/>
  <c r="P16" i="2" s="1"/>
  <c r="M16" i="2"/>
  <c r="J16" i="2"/>
  <c r="K16" i="2" s="1"/>
  <c r="H16" i="2"/>
  <c r="C16" i="2"/>
  <c r="O15" i="2"/>
  <c r="P15" i="2" s="1"/>
  <c r="M15" i="2"/>
  <c r="J15" i="2"/>
  <c r="K15" i="2" s="1"/>
  <c r="H15" i="2"/>
  <c r="C15" i="2"/>
  <c r="D15" i="2" s="1"/>
  <c r="O14" i="2"/>
  <c r="P14" i="2" s="1"/>
  <c r="M14" i="2"/>
  <c r="J14" i="2"/>
  <c r="K14" i="2" s="1"/>
  <c r="H14" i="2"/>
  <c r="C14" i="2"/>
  <c r="O13" i="2"/>
  <c r="P13" i="2" s="1"/>
  <c r="M13" i="2"/>
  <c r="J13" i="2"/>
  <c r="K13" i="2" s="1"/>
  <c r="H13" i="2"/>
  <c r="C13" i="2"/>
  <c r="O12" i="2"/>
  <c r="P12" i="2" s="1"/>
  <c r="M12" i="2"/>
  <c r="J12" i="2"/>
  <c r="K12" i="2" s="1"/>
  <c r="H12" i="2"/>
  <c r="C12" i="2"/>
  <c r="O11" i="2"/>
  <c r="P11" i="2" s="1"/>
  <c r="M11" i="2"/>
  <c r="J11" i="2"/>
  <c r="K11" i="2" s="1"/>
  <c r="H11" i="2"/>
  <c r="C11" i="2"/>
  <c r="D11" i="2" s="1"/>
  <c r="O10" i="2"/>
  <c r="P10" i="2" s="1"/>
  <c r="M10" i="2"/>
  <c r="J10" i="2"/>
  <c r="K10" i="2" s="1"/>
  <c r="H10" i="2"/>
  <c r="C10" i="2"/>
  <c r="O9" i="2"/>
  <c r="P9" i="2" s="1"/>
  <c r="M9" i="2"/>
  <c r="J9" i="2"/>
  <c r="K9" i="2" s="1"/>
  <c r="H9" i="2"/>
  <c r="C9" i="2"/>
  <c r="D10" i="2" s="1"/>
  <c r="O8" i="2"/>
  <c r="P8" i="2" s="1"/>
  <c r="J8" i="2"/>
  <c r="K8" i="2" s="1"/>
  <c r="H8" i="2"/>
  <c r="C8" i="2"/>
  <c r="O7" i="2"/>
  <c r="J7" i="2"/>
  <c r="K7" i="2" s="1"/>
  <c r="H7" i="2"/>
  <c r="C7" i="2"/>
  <c r="D8" i="2" s="1"/>
  <c r="O6" i="2"/>
  <c r="J6" i="2"/>
  <c r="K6" i="2" s="1"/>
  <c r="C6" i="2"/>
  <c r="O5" i="2"/>
  <c r="J5" i="2"/>
  <c r="C5" i="2"/>
  <c r="O4" i="2"/>
  <c r="J4" i="2"/>
  <c r="C4" i="2"/>
  <c r="M19" i="1"/>
  <c r="M20" i="1"/>
  <c r="H19" i="1"/>
  <c r="H20" i="1"/>
  <c r="O17" i="1"/>
  <c r="P17" i="1" s="1"/>
  <c r="O18" i="1"/>
  <c r="P18" i="1" s="1"/>
  <c r="O19" i="1"/>
  <c r="P19" i="1" s="1"/>
  <c r="O20" i="1"/>
  <c r="P20" i="1" s="1"/>
  <c r="M17" i="1"/>
  <c r="M18" i="1"/>
  <c r="J17" i="1"/>
  <c r="K17" i="1" s="1"/>
  <c r="J18" i="1"/>
  <c r="K18" i="1" s="1"/>
  <c r="J19" i="1"/>
  <c r="K19" i="1" s="1"/>
  <c r="J20" i="1"/>
  <c r="K20" i="1" s="1"/>
  <c r="H17" i="1"/>
  <c r="H18" i="1"/>
  <c r="M13" i="1"/>
  <c r="M15" i="1"/>
  <c r="O5" i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4" i="1"/>
  <c r="J4" i="1"/>
  <c r="M16" i="1"/>
  <c r="M14" i="1"/>
  <c r="M12" i="1"/>
  <c r="M11" i="1"/>
  <c r="M10" i="1"/>
  <c r="M9" i="1"/>
  <c r="M8" i="1"/>
  <c r="M7" i="1"/>
  <c r="H6" i="1"/>
  <c r="C2" i="11"/>
  <c r="C3" i="11"/>
  <c r="C4" i="11"/>
  <c r="C5" i="11"/>
  <c r="C6" i="11"/>
  <c r="C7" i="11"/>
  <c r="C8" i="11"/>
  <c r="C9" i="11"/>
  <c r="C10" i="11"/>
  <c r="C11" i="11"/>
  <c r="C12" i="11"/>
  <c r="C1" i="11"/>
  <c r="D20" i="3" l="1"/>
  <c r="D19" i="3"/>
  <c r="D17" i="3"/>
  <c r="D13" i="3"/>
  <c r="D12" i="3"/>
  <c r="D6" i="3"/>
  <c r="D7" i="3"/>
  <c r="D15" i="3"/>
  <c r="D11" i="3"/>
  <c r="D16" i="3"/>
  <c r="D10" i="3"/>
  <c r="D18" i="3"/>
  <c r="D8" i="3"/>
  <c r="D20" i="2"/>
  <c r="D19" i="2"/>
  <c r="D18" i="2"/>
  <c r="D17" i="2"/>
  <c r="D16" i="2"/>
  <c r="D14" i="2"/>
  <c r="D12" i="2"/>
  <c r="D6" i="2"/>
  <c r="D9" i="2"/>
  <c r="D5" i="2"/>
  <c r="D7" i="2"/>
  <c r="C4" i="1"/>
  <c r="C20" i="1"/>
  <c r="B2" i="9" s="1"/>
  <c r="C19" i="1"/>
  <c r="C18" i="1"/>
  <c r="C17" i="1"/>
  <c r="J16" i="1"/>
  <c r="K16" i="1" s="1"/>
  <c r="H16" i="1"/>
  <c r="C16" i="1"/>
  <c r="J15" i="1"/>
  <c r="K15" i="1" s="1"/>
  <c r="H15" i="1"/>
  <c r="C15" i="1"/>
  <c r="J14" i="1"/>
  <c r="K14" i="1" s="1"/>
  <c r="H14" i="1"/>
  <c r="C14" i="1"/>
  <c r="J13" i="1"/>
  <c r="K13" i="1" s="1"/>
  <c r="H13" i="1"/>
  <c r="C13" i="1"/>
  <c r="J12" i="1"/>
  <c r="K12" i="1" s="1"/>
  <c r="H12" i="1"/>
  <c r="C12" i="1"/>
  <c r="J11" i="1"/>
  <c r="K11" i="1" s="1"/>
  <c r="H11" i="1"/>
  <c r="C11" i="1"/>
  <c r="J10" i="1"/>
  <c r="K10" i="1" s="1"/>
  <c r="H10" i="1"/>
  <c r="C10" i="1"/>
  <c r="J9" i="1"/>
  <c r="K9" i="1" s="1"/>
  <c r="H9" i="1"/>
  <c r="C9" i="1"/>
  <c r="J8" i="1"/>
  <c r="K8" i="1" s="1"/>
  <c r="H8" i="1"/>
  <c r="C8" i="1"/>
  <c r="J7" i="1"/>
  <c r="K7" i="1" s="1"/>
  <c r="H7" i="1"/>
  <c r="C7" i="1"/>
  <c r="J6" i="1"/>
  <c r="K6" i="1" s="1"/>
  <c r="C6" i="1"/>
  <c r="J5" i="1"/>
  <c r="K5" i="1" s="1"/>
  <c r="C5" i="1"/>
  <c r="D17" i="1" l="1"/>
  <c r="D20" i="1"/>
  <c r="D19" i="1"/>
  <c r="D18" i="1"/>
  <c r="D16" i="1"/>
  <c r="D15" i="1"/>
  <c r="D7" i="1"/>
  <c r="D5" i="1"/>
  <c r="D13" i="1"/>
  <c r="D8" i="1"/>
  <c r="D6" i="1"/>
  <c r="D14" i="1"/>
  <c r="D12" i="1"/>
  <c r="D10" i="1"/>
  <c r="D9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5000000}">
      <text>
        <r>
          <rPr>
            <sz val="10"/>
            <color rgb="FF000000"/>
            <rFont val="Arial"/>
            <family val="2"/>
          </rPr>
          <t>ZYX TERMINATE + XYZ TERMINATE</t>
        </r>
      </text>
    </comment>
    <comment ref="E3" authorId="0" shapeId="0" xr:uid="{00000000-0006-0000-0000-000004000000}">
      <text>
        <r>
          <rPr>
            <sz val="10"/>
            <color rgb="FF000000"/>
            <rFont val="Arial"/>
            <family val="2"/>
          </rPr>
          <t>QUEUE - BUF1 AVE. CONT. + BUF2 AVE. CONT</t>
        </r>
      </text>
    </comment>
    <comment ref="F3" authorId="0" shapeId="0" xr:uid="{00000000-0006-0000-0000-000002000000}">
      <text>
        <r>
          <rPr>
            <sz val="10"/>
            <color rgb="FF000000"/>
            <rFont val="Arial"/>
            <family val="2"/>
          </rPr>
          <t>STORAGE - UTIL.</t>
        </r>
      </text>
    </comment>
    <comment ref="G3" authorId="0" shapeId="0" xr:uid="{00000000-0006-0000-0000-000003000000}">
      <text>
        <r>
          <rPr>
            <sz val="10"/>
            <color rgb="FF000000"/>
            <rFont val="Arial"/>
            <family val="2"/>
          </rPr>
          <t>QUEUE - BUF1 AVE. TIME.</t>
        </r>
      </text>
    </comment>
    <comment ref="I3" authorId="0" shapeId="0" xr:uid="{00000000-0006-0000-0000-000001000000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F99CB6B6-AE6D-4D9E-BF8E-8E456E94C229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79011AC5-3915-4B0C-9985-96456C8AC3F8}">
      <text>
        <r>
          <rPr>
            <sz val="10"/>
            <color rgb="FF000000"/>
            <rFont val="Arial"/>
            <family val="2"/>
          </rPr>
          <t>TU_BUF2 - STD.DEV.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ABFF5A75-678B-42C7-8C4D-52BF74525D43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CA3D9F60-004A-408E-9EAE-ADD624AB331A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6D45A00F-7A23-4C5A-90EB-CD8AC05BDF6D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5A9358A5-90F3-4F59-AB09-7CBCAE2AB3C6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26E97164-A15B-411E-AE37-BEC5189B985C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986F0337-EE08-4495-B5FF-697707D9F451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427F9DCE-C840-4F2D-856C-8FC6CC5EF800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DB15C6A4-1358-46D4-9A9B-79612A03F8B3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11FB8380-EB1B-4504-B95B-6A3223C8A962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542FC7DA-95A3-4474-BC96-EFAFF9D9F5B3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ECBAD62D-954E-4CC3-9471-4DE9C582ED78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B3ACF65B-97FA-49B0-B386-89C5CB228350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CA9CFD4D-2560-4C1D-9EA0-BD8ED8D52789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A74092AB-2560-4E3F-9B35-D45F1890883C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2F4C9D0B-29E0-430B-AD8C-E31155C9473F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FA7696D0-4601-4217-AAE5-C1F95B5E580F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64F8A736-4B3E-4AD3-9083-E6F0EE082FA6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8730ED3A-059C-4680-A435-7C222839CE6C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14923732-B11F-4160-9DD8-3943542D8ED7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D03F7DDD-9757-4D17-8D2A-201AD29B9638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1AC2897E-27CE-40B6-A675-BAC9B939C21E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87D66D78-A606-4418-9D28-17B629EF0635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9E61A60C-1D34-4905-8D17-D4E026964338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3E7A2876-F631-4D7D-AACE-58CCC262DCAA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C71E19D6-6125-4523-829F-F5380FA8BC2B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9981F01A-68F3-413E-B272-7828FBD1D9F1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F673E6FD-94B8-49A2-9E67-EB8D7C467FE3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9C422B50-DC51-4AE1-9430-4CD86265BC61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BD331E40-2573-4320-B624-8C0C409671D1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29098CF5-8251-40C2-B715-C7F989D5700C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2E3BEF24-D6D8-4264-B40D-655A8AC2A7E6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A7AC24A2-2B27-41B2-8B10-D4C1D9BB6496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66F21B2C-1C8F-420B-AA05-EE4B8CE0F512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1C9C76E2-3249-4FFA-A1A0-2B335EF90472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BB96A02F-E021-45D9-8289-DE9FAB2705F9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FE127498-88D3-42CE-A68F-0D230E07BD23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6E072C2E-E3EB-43E9-9CF4-0918A62FC926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C0804B35-B6EF-4F6B-833F-75B3E5CFDD54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7C0CD067-F1CE-4D94-9244-1B92119D7149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AE619981-9B8C-41C3-BECD-96E3F0BED3A5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B2B29E41-1965-4B37-A0B4-5711528F98DF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7CAA2893-C25F-419C-B8B9-EEC993A9918F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F3305EAB-D846-4E1C-B997-13C9B1095FD2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5592D9CA-CE38-43BC-AD07-A9B3B2D64DFA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3DF455A6-C226-4F7A-95D5-0A62C4B0DD42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8CF437B9-EB27-43C9-996F-C5E06E00C283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BE28EF10-7E8F-4AD8-B88D-091F365F634B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E5B2DCE8-F4D1-47F9-BE6A-D3ED477DA716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228C5051-C80B-4B56-A914-FBC8C8542FCF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ADDB240F-7037-4620-857D-9E483D327A62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A2DB1A3B-5FD0-44FC-B9B0-618C2B43E2F6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3EB68097-CBDA-4AF2-AEAE-05795BDD3A68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4DB4A534-6E4C-498C-84E6-4B64C6D80A06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9B06567D-0824-4EA2-B50C-D6E76080A16A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50F1E4F5-9DAA-411C-A55B-DF56EC1888BB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2F238CEB-B273-4D01-BF21-45B69440DA1E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sharedStrings.xml><?xml version="1.0" encoding="utf-8"?>
<sst xmlns="http://schemas.openxmlformats.org/spreadsheetml/2006/main" count="375" uniqueCount="50">
  <si>
    <t>Исх. Данные
(вариант 1)</t>
  </si>
  <si>
    <t>K</t>
  </si>
  <si>
    <t>E</t>
  </si>
  <si>
    <t>поток</t>
  </si>
  <si>
    <t>a</t>
  </si>
  <si>
    <t>b</t>
  </si>
  <si>
    <t>КВ</t>
  </si>
  <si>
    <t>трасса</t>
  </si>
  <si>
    <t>Заявок</t>
  </si>
  <si>
    <t>Потери</t>
  </si>
  <si>
    <t>Вер-ть потери</t>
  </si>
  <si>
    <t>П (%)</t>
  </si>
  <si>
    <t>Длина очер.</t>
  </si>
  <si>
    <t>Загрузка</t>
  </si>
  <si>
    <t>-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</si>
  <si>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</si>
  <si>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</si>
  <si>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</si>
  <si>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</si>
  <si>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</si>
  <si>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</si>
  <si>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</si>
  <si>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</si>
  <si>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Вероятность потери</t>
  </si>
  <si>
    <t>Длина очереди</t>
  </si>
  <si>
    <t>прост</t>
  </si>
  <si>
    <t>Исх. Данные
(вариант 2)</t>
  </si>
  <si>
    <t>Исх. Данные
(вариант 3)</t>
  </si>
  <si>
    <t>Исх. Данные
(вариант 4)</t>
  </si>
  <si>
    <t>Исх. Данные
(вариант 5)</t>
  </si>
  <si>
    <t>Исх. Данные
(вариант 6)</t>
  </si>
  <si>
    <t>Исх. Данные
(вариант 7)</t>
  </si>
  <si>
    <t>Исх. Данные
(вариант 8)</t>
  </si>
  <si>
    <t>Исх. Данные
(вариант 9)</t>
  </si>
  <si>
    <t>Вариант 9</t>
  </si>
  <si>
    <t>0/1/1</t>
  </si>
  <si>
    <t>Ср.вр. ож. BUF1</t>
  </si>
  <si>
    <t>Ср.вр. ож. BUF2</t>
  </si>
  <si>
    <t>СКО
вр. ож. BUF1</t>
  </si>
  <si>
    <t>Дов. инт. BUF1</t>
  </si>
  <si>
    <t>Д (%) BUF1</t>
  </si>
  <si>
    <t>О (%) BUF1</t>
  </si>
  <si>
    <t>О (%) BUF2</t>
  </si>
  <si>
    <t>СКО
вр. ож. BUF2</t>
  </si>
  <si>
    <t>Дов. инт. BUF2</t>
  </si>
  <si>
    <t>Д (%) BUF2</t>
  </si>
  <si>
    <t>аппроксимация</t>
  </si>
  <si>
    <t>Среднее время ожидания Очередь 1</t>
  </si>
  <si>
    <t>Среднее время ожидания Очередь 2</t>
  </si>
  <si>
    <t>Длина переходного процесса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</si>
</sst>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0"/>
    <numFmt numFmtId="165" formatCode="\±##0.000"/>
  </numFmts>
  <fonts count="12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b/>
      <sz val="10"/>
      <color theme="1"/>
      <name val="Arial"/>
      <scheme val="minor"/>
    </font>
    <font>
      <sz val="8"/>
      <name val="Arial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0" borderId="3" xfId="0" applyFont="1" applyBorder="1" applyAlignment="1">
      <alignment horizontal="center" vertical="top" wrapText="1"/>
    </xf>
    <xf numFmtId="10" fontId="3" fillId="3" borderId="3" xfId="0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164" fontId="3" fillId="0" borderId="3" xfId="0" applyNumberFormat="1" applyFont="1" applyBorder="1" applyAlignment="1">
      <alignment horizontal="center" vertical="top" wrapText="1"/>
    </xf>
    <xf numFmtId="165" fontId="3" fillId="3" borderId="3" xfId="0" applyNumberFormat="1" applyFont="1" applyFill="1" applyBorder="1" applyAlignment="1">
      <alignment horizontal="center" vertical="top" wrapText="1"/>
    </xf>
    <xf numFmtId="0" fontId="3" fillId="4" borderId="3" xfId="0" applyFont="1" applyFill="1" applyBorder="1"/>
    <xf numFmtId="0" fontId="5" fillId="5" borderId="3" xfId="0" applyFont="1" applyFill="1" applyBorder="1"/>
    <xf numFmtId="0" fontId="3" fillId="0" borderId="0" xfId="0" applyFont="1"/>
    <xf numFmtId="10" fontId="3" fillId="0" borderId="3" xfId="0" applyNumberFormat="1" applyFont="1" applyBorder="1"/>
    <xf numFmtId="164" fontId="3" fillId="0" borderId="3" xfId="0" applyNumberFormat="1" applyFont="1" applyBorder="1"/>
    <xf numFmtId="10" fontId="3" fillId="0" borderId="0" xfId="0" applyNumberFormat="1" applyFont="1"/>
    <xf numFmtId="0" fontId="7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wrapText="1"/>
    </xf>
    <xf numFmtId="2" fontId="10" fillId="0" borderId="3" xfId="0" applyNumberFormat="1" applyFont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vertical="top" wrapText="1"/>
    </xf>
    <xf numFmtId="10" fontId="3" fillId="7" borderId="3" xfId="0" applyNumberFormat="1" applyFont="1" applyFill="1" applyBorder="1" applyAlignment="1">
      <alignment horizontal="center" vertical="top" wrapText="1"/>
    </xf>
    <xf numFmtId="164" fontId="3" fillId="6" borderId="3" xfId="0" applyNumberFormat="1" applyFont="1" applyFill="1" applyBorder="1" applyAlignment="1">
      <alignment horizontal="center" vertical="top" wrapText="1"/>
    </xf>
    <xf numFmtId="165" fontId="3" fillId="7" borderId="3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4" fillId="8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vertical="top" wrapText="1"/>
    </xf>
    <xf numFmtId="10" fontId="3" fillId="9" borderId="3" xfId="0" applyNumberFormat="1" applyFont="1" applyFill="1" applyBorder="1" applyAlignment="1">
      <alignment horizontal="center" vertical="top" wrapText="1"/>
    </xf>
    <xf numFmtId="164" fontId="3" fillId="8" borderId="3" xfId="0" applyNumberFormat="1" applyFont="1" applyFill="1" applyBorder="1" applyAlignment="1">
      <alignment horizontal="center" vertical="top" wrapText="1"/>
    </xf>
    <xf numFmtId="165" fontId="3" fillId="9" borderId="3" xfId="0" applyNumberFormat="1" applyFont="1" applyFill="1" applyBorder="1" applyAlignment="1">
      <alignment horizontal="center" vertical="top" wrapText="1"/>
    </xf>
    <xf numFmtId="0" fontId="0" fillId="8" borderId="0" xfId="0" applyFill="1"/>
    <xf numFmtId="0" fontId="4" fillId="8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vertical="top" wrapText="1"/>
    </xf>
    <xf numFmtId="10" fontId="3" fillId="9" borderId="0" xfId="0" applyNumberFormat="1" applyFont="1" applyFill="1" applyAlignment="1">
      <alignment horizontal="center" vertical="top" wrapText="1"/>
    </xf>
    <xf numFmtId="164" fontId="3" fillId="8" borderId="0" xfId="0" applyNumberFormat="1" applyFont="1" applyFill="1" applyAlignment="1">
      <alignment horizontal="center" vertical="top" wrapText="1"/>
    </xf>
    <xf numFmtId="165" fontId="3" fillId="9" borderId="0" xfId="0" applyNumberFormat="1" applyFont="1" applyFill="1" applyAlignment="1">
      <alignment horizontal="center" vertical="top" wrapText="1"/>
    </xf>
    <xf numFmtId="0" fontId="1" fillId="8" borderId="3" xfId="0" applyFont="1" applyFill="1" applyBorder="1" applyAlignment="1">
      <alignment horizontal="center" wrapText="1"/>
    </xf>
    <xf numFmtId="0" fontId="3" fillId="10" borderId="4" xfId="0" applyFont="1" applyFill="1" applyBorder="1" applyAlignment="1">
      <alignment horizontal="left" wrapText="1"/>
    </xf>
    <xf numFmtId="0" fontId="3" fillId="10" borderId="5" xfId="0" applyFont="1" applyFill="1" applyBorder="1" applyAlignment="1">
      <alignment horizontal="left" wrapText="1"/>
    </xf>
    <xf numFmtId="0" fontId="3" fillId="10" borderId="8" xfId="0" applyFont="1" applyFill="1" applyBorder="1" applyAlignment="1">
      <alignment horizontal="left" wrapText="1"/>
    </xf>
    <xf numFmtId="0" fontId="3" fillId="10" borderId="9" xfId="0" applyFont="1" applyFill="1" applyBorder="1" applyAlignment="1">
      <alignment horizontal="left" wrapText="1"/>
    </xf>
    <xf numFmtId="0" fontId="3" fillId="9" borderId="3" xfId="0" applyFont="1" applyFill="1" applyBorder="1" applyAlignment="1">
      <alignment horizontal="center" vertical="top" wrapText="1"/>
    </xf>
    <xf numFmtId="49" fontId="9" fillId="8" borderId="3" xfId="0" applyNumberFormat="1" applyFont="1" applyFill="1" applyBorder="1" applyAlignment="1">
      <alignment horizontal="center" wrapText="1"/>
    </xf>
    <xf numFmtId="2" fontId="10" fillId="8" borderId="3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1" fillId="8" borderId="1" xfId="0" applyFont="1" applyFill="1" applyBorder="1" applyAlignment="1">
      <alignment horizontal="center" wrapText="1"/>
    </xf>
    <xf numFmtId="0" fontId="2" fillId="8" borderId="2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очереди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Сравнение!$A$5</c:f>
              <c:strCache>
                <c:ptCount val="1"/>
                <c:pt idx="0">
                  <c:v>Длина очереди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Сравнение!$B$4:$J$4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Сравнение!$B$5:$J$5</c:f>
              <c:numCache>
                <c:formatCode>##0.000</c:formatCode>
                <c:ptCount val="9"/>
                <c:pt idx="0">
                  <c:v>2.7E-2</c:v>
                </c:pt>
                <c:pt idx="1">
                  <c:v>9.9000000000000005E-2</c:v>
                </c:pt>
                <c:pt idx="2">
                  <c:v>0.28100000000000003</c:v>
                </c:pt>
                <c:pt idx="3">
                  <c:v>3.7999999999999999E-2</c:v>
                </c:pt>
                <c:pt idx="4">
                  <c:v>0.152</c:v>
                </c:pt>
                <c:pt idx="5">
                  <c:v>0.378</c:v>
                </c:pt>
                <c:pt idx="6">
                  <c:v>1.0999999999999999E-2</c:v>
                </c:pt>
                <c:pt idx="7">
                  <c:v>0.06</c:v>
                </c:pt>
                <c:pt idx="8">
                  <c:v>0.191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8B-4BD8-8682-25347FE4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156352"/>
        <c:axId val="1764131765"/>
      </c:barChart>
      <c:catAx>
        <c:axId val="731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764131765"/>
        <c:crosses val="autoZero"/>
        <c:auto val="1"/>
        <c:lblAlgn val="ctr"/>
        <c:lblOffset val="100"/>
        <c:noMultiLvlLbl val="1"/>
      </c:catAx>
      <c:valAx>
        <c:axId val="1764131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очереди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7311563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Вероятность потери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Сравнение!$B$1:$J$1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Сравнение!$B$2:$J$2</c:f>
              <c:numCache>
                <c:formatCode>0.00%</c:formatCode>
                <c:ptCount val="9"/>
                <c:pt idx="0">
                  <c:v>2.3522999999999999E-2</c:v>
                </c:pt>
                <c:pt idx="1">
                  <c:v>7.1711999999999998E-2</c:v>
                </c:pt>
                <c:pt idx="2">
                  <c:v>0.24281700000000001</c:v>
                </c:pt>
                <c:pt idx="3">
                  <c:v>1.9949999999999999E-2</c:v>
                </c:pt>
                <c:pt idx="4">
                  <c:v>9.2183000000000001E-2</c:v>
                </c:pt>
                <c:pt idx="5">
                  <c:v>0.33192500000000003</c:v>
                </c:pt>
                <c:pt idx="6">
                  <c:v>5.0610000000000004E-3</c:v>
                </c:pt>
                <c:pt idx="7">
                  <c:v>3.2891999999999998E-2</c:v>
                </c:pt>
                <c:pt idx="8">
                  <c:v>0.1231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08-4112-8993-CEC3BCB6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185188"/>
        <c:axId val="1387482176"/>
      </c:barChart>
      <c:catAx>
        <c:axId val="508185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387482176"/>
        <c:crosses val="autoZero"/>
        <c:auto val="1"/>
        <c:lblAlgn val="ctr"/>
        <c:lblOffset val="100"/>
        <c:noMultiLvlLbl val="1"/>
      </c:catAx>
      <c:valAx>
        <c:axId val="1387482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Вероятность потери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5081851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Загрузка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Сравнение!$A$8</c:f>
              <c:strCache>
                <c:ptCount val="1"/>
                <c:pt idx="0">
                  <c:v>Загрузка</c:v>
                </c:pt>
              </c:strCache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Сравнение!$B$7:$J$7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Сравнение!$B$8:$J$8</c:f>
              <c:numCache>
                <c:formatCode>##0.000</c:formatCode>
                <c:ptCount val="9"/>
                <c:pt idx="0">
                  <c:v>0.17299999999999999</c:v>
                </c:pt>
                <c:pt idx="1">
                  <c:v>0.36299999999999999</c:v>
                </c:pt>
                <c:pt idx="2">
                  <c:v>0.57699999999999996</c:v>
                </c:pt>
                <c:pt idx="3">
                  <c:v>0.23899999999999999</c:v>
                </c:pt>
                <c:pt idx="4">
                  <c:v>0.48799999999999999</c:v>
                </c:pt>
                <c:pt idx="5">
                  <c:v>0.625</c:v>
                </c:pt>
                <c:pt idx="6">
                  <c:v>0.14199999999999999</c:v>
                </c:pt>
                <c:pt idx="7">
                  <c:v>0.29899999999999999</c:v>
                </c:pt>
                <c:pt idx="8">
                  <c:v>0.53900000000000003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84-45AA-A9B9-BC37191B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36032"/>
        <c:axId val="422084726"/>
      </c:barChart>
      <c:catAx>
        <c:axId val="11258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422084726"/>
        <c:crosses val="autoZero"/>
        <c:auto val="1"/>
        <c:lblAlgn val="ctr"/>
        <c:lblOffset val="100"/>
        <c:noMultiLvlLbl val="1"/>
      </c:catAx>
      <c:valAx>
        <c:axId val="42208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Загрузка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1258360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Среднее время ожидания Очередь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Сравнение!$A$11</c:f>
              <c:strCache>
                <c:ptCount val="1"/>
                <c:pt idx="0">
                  <c:v>Среднее время ожидания Очередь 1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Сравнение!$B$11:$J$11</c:f>
              <c:numCache>
                <c:formatCode>##0.000</c:formatCode>
                <c:ptCount val="9"/>
                <c:pt idx="0">
                  <c:v>16.399999999999999</c:v>
                </c:pt>
                <c:pt idx="1">
                  <c:v>64.009</c:v>
                </c:pt>
                <c:pt idx="2">
                  <c:v>218.02099999999999</c:v>
                </c:pt>
                <c:pt idx="3">
                  <c:v>16.38</c:v>
                </c:pt>
                <c:pt idx="4">
                  <c:v>71.385000000000005</c:v>
                </c:pt>
                <c:pt idx="5">
                  <c:v>223.785</c:v>
                </c:pt>
                <c:pt idx="6">
                  <c:v>6.7</c:v>
                </c:pt>
                <c:pt idx="7">
                  <c:v>36.494</c:v>
                </c:pt>
                <c:pt idx="8">
                  <c:v>130.928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9-426F-ADF1-E298AAFB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Среднее время ожидания Очередь </a:t>
            </a:r>
            <a:r>
              <a:rPr lang="en-US" b="0">
                <a:solidFill>
                  <a:srgbClr val="757575"/>
                </a:solidFill>
                <a:latin typeface="+mn-lt"/>
              </a:rPr>
              <a:t>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Сравнение!$A$14</c:f>
              <c:strCache>
                <c:ptCount val="1"/>
                <c:pt idx="0">
                  <c:v>Среднее время ожидания Очередь 2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Сравнение!$B$14:$J$14</c:f>
              <c:numCache>
                <c:formatCode>##0.000</c:formatCode>
                <c:ptCount val="9"/>
                <c:pt idx="0">
                  <c:v>3.3109999999999999</c:v>
                </c:pt>
                <c:pt idx="1">
                  <c:v>14.904999999999999</c:v>
                </c:pt>
                <c:pt idx="2">
                  <c:v>60.851999999999997</c:v>
                </c:pt>
                <c:pt idx="3">
                  <c:v>3.298</c:v>
                </c:pt>
                <c:pt idx="4">
                  <c:v>16.071999999999999</c:v>
                </c:pt>
                <c:pt idx="5">
                  <c:v>63.643999999999998</c:v>
                </c:pt>
                <c:pt idx="6">
                  <c:v>1.2509999999999999</c:v>
                </c:pt>
                <c:pt idx="7">
                  <c:v>7.1180000000000003</c:v>
                </c:pt>
                <c:pt idx="8">
                  <c:v>31.367999999999999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9-426F-ADF1-E298AAFB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переходного</a:t>
            </a:r>
            <a:r>
              <a:rPr lang="ru-RU" b="0" baseline="0">
                <a:solidFill>
                  <a:srgbClr val="757575"/>
                </a:solidFill>
                <a:latin typeface="+mn-lt"/>
              </a:rPr>
              <a:t> процесса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Сравнение!$A$17</c:f>
              <c:strCache>
                <c:ptCount val="1"/>
                <c:pt idx="0">
                  <c:v>Длина переходного процесса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3"/>
              <c:layout>
                <c:manualLayout>
                  <c:x val="0"/>
                  <c:y val="-2.5157232704402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60-43AA-A6B8-7F12FD9E6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Сравнение!$B$17:$J$17</c:f>
              <c:numCache>
                <c:formatCode>##0.000</c:formatCode>
                <c:ptCount val="9"/>
                <c:pt idx="0">
                  <c:v>20000</c:v>
                </c:pt>
                <c:pt idx="1">
                  <c:v>2000</c:v>
                </c:pt>
                <c:pt idx="2">
                  <c:v>100000</c:v>
                </c:pt>
                <c:pt idx="3">
                  <c:v>100000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100000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9-426F-ADF1-E298AAFB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18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119062</xdr:colOff>
      <xdr:row>17</xdr:row>
      <xdr:rowOff>147638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423862</xdr:colOff>
      <xdr:row>37</xdr:row>
      <xdr:rowOff>71438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442912</xdr:colOff>
      <xdr:row>36</xdr:row>
      <xdr:rowOff>195263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500061</xdr:colOff>
      <xdr:row>56</xdr:row>
      <xdr:rowOff>128588</xdr:rowOff>
    </xdr:from>
    <xdr:ext cx="5715000" cy="3533775"/>
    <xdr:graphicFrame macro="">
      <xdr:nvGraphicFramePr>
        <xdr:cNvPr id="6" name="Chart 4" title="Chart">
          <a:extLst>
            <a:ext uri="{FF2B5EF4-FFF2-40B4-BE49-F238E27FC236}">
              <a16:creationId xmlns:a16="http://schemas.microsoft.com/office/drawing/2014/main" id="{8FD721A8-5152-8B29-C526-E5EB55EB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557212</xdr:colOff>
      <xdr:row>56</xdr:row>
      <xdr:rowOff>71438</xdr:rowOff>
    </xdr:from>
    <xdr:ext cx="5715000" cy="3533775"/>
    <xdr:graphicFrame macro="">
      <xdr:nvGraphicFramePr>
        <xdr:cNvPr id="7" name="Chart 4" title="Chart">
          <a:extLst>
            <a:ext uri="{FF2B5EF4-FFF2-40B4-BE49-F238E27FC236}">
              <a16:creationId xmlns:a16="http://schemas.microsoft.com/office/drawing/2014/main" id="{A8C9BF93-F7C7-290A-D080-A6CE7034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8D14-2F70-4C01-8571-E23C9F2741AC}">
  <dimension ref="A1:C12"/>
  <sheetViews>
    <sheetView workbookViewId="0">
      <selection activeCell="F10" sqref="F10"/>
    </sheetView>
  </sheetViews>
  <sheetFormatPr baseColWidth="10" defaultColWidth="8.83203125" defaultRowHeight="13" x14ac:dyDescent="0.15"/>
  <sheetData>
    <row r="1" spans="1:3" ht="17" thickBot="1" x14ac:dyDescent="0.2">
      <c r="A1" s="18">
        <v>0.998</v>
      </c>
      <c r="B1" s="19">
        <v>0.71099999999999997</v>
      </c>
      <c r="C1">
        <f>(A1-B1)/B1 *100</f>
        <v>40.365682137834042</v>
      </c>
    </row>
    <row r="2" spans="1:3" ht="17" thickBot="1" x14ac:dyDescent="0.2">
      <c r="A2" s="20">
        <v>0.73899999999999999</v>
      </c>
      <c r="B2" s="21">
        <v>0.66700000000000004</v>
      </c>
      <c r="C2">
        <f t="shared" ref="C2:C12" si="0">(A2-B2)/B2 *100</f>
        <v>10.794602698650667</v>
      </c>
    </row>
    <row r="3" spans="1:3" ht="17" thickBot="1" x14ac:dyDescent="0.2">
      <c r="A3" s="20">
        <v>0.25</v>
      </c>
      <c r="B3" s="21">
        <v>0.54400000000000004</v>
      </c>
      <c r="C3">
        <f t="shared" si="0"/>
        <v>-54.044117647058833</v>
      </c>
    </row>
    <row r="4" spans="1:3" ht="17" thickBot="1" x14ac:dyDescent="0.2">
      <c r="A4" s="20">
        <v>0.66200000000000003</v>
      </c>
      <c r="B4" s="21">
        <v>0.64100000000000001</v>
      </c>
      <c r="C4">
        <f t="shared" si="0"/>
        <v>3.2761310452418124</v>
      </c>
    </row>
    <row r="5" spans="1:3" ht="17" thickBot="1" x14ac:dyDescent="0.2">
      <c r="A5" s="20">
        <v>0</v>
      </c>
      <c r="B5" s="22">
        <v>0</v>
      </c>
      <c r="C5" t="e">
        <f t="shared" si="0"/>
        <v>#DIV/0!</v>
      </c>
    </row>
    <row r="6" spans="1:3" ht="17" thickBot="1" x14ac:dyDescent="0.2">
      <c r="A6" s="20">
        <v>0.42299999999999999</v>
      </c>
      <c r="B6" s="21">
        <v>0.33300000000000002</v>
      </c>
      <c r="C6">
        <f t="shared" si="0"/>
        <v>27.027027027027017</v>
      </c>
    </row>
    <row r="7" spans="1:3" ht="17" thickBot="1" x14ac:dyDescent="0.2">
      <c r="A7" s="20">
        <v>8.8999999999999996E-2</v>
      </c>
      <c r="B7" s="21">
        <v>0.20399999999999999</v>
      </c>
      <c r="C7">
        <f t="shared" si="0"/>
        <v>-56.372549019607845</v>
      </c>
    </row>
    <row r="8" spans="1:3" ht="17" thickBot="1" x14ac:dyDescent="0.2">
      <c r="A8" s="20">
        <v>0.51200000000000001</v>
      </c>
      <c r="B8" s="21">
        <v>0.53700000000000003</v>
      </c>
      <c r="C8">
        <f t="shared" si="0"/>
        <v>-4.6554934823091285</v>
      </c>
    </row>
    <row r="9" spans="1:3" ht="17" thickBot="1" x14ac:dyDescent="0.2">
      <c r="A9" s="20">
        <v>0</v>
      </c>
      <c r="B9" s="23">
        <v>0</v>
      </c>
      <c r="C9" t="e">
        <f t="shared" si="0"/>
        <v>#DIV/0!</v>
      </c>
    </row>
    <row r="10" spans="1:3" ht="17" thickBot="1" x14ac:dyDescent="0.2">
      <c r="A10" s="24">
        <v>5.2069999999999999</v>
      </c>
      <c r="B10" s="23">
        <v>5</v>
      </c>
      <c r="C10">
        <f t="shared" si="0"/>
        <v>4.139999999999997</v>
      </c>
    </row>
    <row r="11" spans="1:3" ht="17" thickBot="1" x14ac:dyDescent="0.2">
      <c r="A11" s="20">
        <v>3.569</v>
      </c>
      <c r="B11" s="21">
        <v>4.2720000000000002</v>
      </c>
      <c r="C11">
        <f t="shared" si="0"/>
        <v>-16.455992509363302</v>
      </c>
    </row>
    <row r="12" spans="1:3" ht="17" thickBot="1" x14ac:dyDescent="0.2">
      <c r="A12" s="20">
        <v>2.9249999999999998</v>
      </c>
      <c r="B12" s="21">
        <v>2.9249999999999998</v>
      </c>
      <c r="C12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F1E7-73C9-46F5-99AA-C9B0206D08F1}">
  <sheetPr>
    <outlinePr summaryBelow="0" summaryRight="0"/>
  </sheetPr>
  <dimension ref="A1:P20"/>
  <sheetViews>
    <sheetView workbookViewId="0">
      <selection activeCell="J29" sqref="J29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33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15" x14ac:dyDescent="0.15">
      <c r="A2" s="58"/>
      <c r="B2" s="59"/>
      <c r="C2" s="33">
        <v>3</v>
      </c>
      <c r="D2" s="50" t="s">
        <v>35</v>
      </c>
      <c r="E2" s="33" t="s">
        <v>7</v>
      </c>
      <c r="F2" s="33">
        <v>206.06</v>
      </c>
      <c r="G2" s="33">
        <v>366</v>
      </c>
      <c r="H2" s="33">
        <v>0.57999999999999996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0.222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1</v>
      </c>
      <c r="C5" s="35">
        <f t="shared" ref="C5:C6" si="0">ROUND(B5/A5,2)</f>
        <v>0.05</v>
      </c>
      <c r="D5" s="35" t="str">
        <f>IFERROR(ABS(C5/C4-1), "-")</f>
        <v>-</v>
      </c>
      <c r="E5" s="36">
        <v>8.7999999999999995E-2</v>
      </c>
      <c r="F5" s="36">
        <v>0.39400000000000002</v>
      </c>
      <c r="G5" s="36">
        <v>62.329000000000001</v>
      </c>
      <c r="H5" s="35">
        <v>0</v>
      </c>
      <c r="I5" s="36">
        <v>64.682000000000002</v>
      </c>
      <c r="J5" s="37">
        <f t="shared" ref="J5:J20" si="1">ROUND(2.576*I5/SQRT(A5),3)</f>
        <v>37.258000000000003</v>
      </c>
      <c r="K5" s="35">
        <f t="shared" ref="K5" si="2">J5/G5</f>
        <v>0.5977634808836978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3</v>
      </c>
      <c r="C6" s="35">
        <f t="shared" si="0"/>
        <v>0.06</v>
      </c>
      <c r="D6" s="35">
        <f t="shared" ref="D6:D15" si="4">IFERROR(ABS(C6/C5-1), "-")</f>
        <v>0.19999999999999996</v>
      </c>
      <c r="E6" s="36">
        <v>9.2999999999999999E-2</v>
      </c>
      <c r="F6" s="36">
        <v>0.434</v>
      </c>
      <c r="G6" s="36">
        <v>81.632999999999996</v>
      </c>
      <c r="H6" s="35">
        <v>0</v>
      </c>
      <c r="I6" s="36">
        <v>117.324</v>
      </c>
      <c r="J6" s="37">
        <f t="shared" si="1"/>
        <v>42.741</v>
      </c>
      <c r="K6" s="35">
        <f>J6/G6</f>
        <v>0.5235750248061446</v>
      </c>
      <c r="L6" s="36">
        <v>20.655999999999999</v>
      </c>
      <c r="M6" s="35" t="s">
        <v>14</v>
      </c>
      <c r="N6" s="36">
        <v>0</v>
      </c>
      <c r="O6" s="37">
        <f t="shared" si="3"/>
        <v>0</v>
      </c>
      <c r="P6" s="35">
        <f t="shared" ref="P6:P7" si="5">O6/L6</f>
        <v>0</v>
      </c>
    </row>
    <row r="7" spans="1:16" ht="14" x14ac:dyDescent="0.15">
      <c r="A7" s="33">
        <v>100</v>
      </c>
      <c r="B7" s="34">
        <v>6</v>
      </c>
      <c r="C7" s="35">
        <f t="shared" ref="C7:C20" si="6">B7/A7</f>
        <v>0.06</v>
      </c>
      <c r="D7" s="35">
        <f t="shared" si="4"/>
        <v>0</v>
      </c>
      <c r="E7" s="36">
        <v>8.4000000000000005E-2</v>
      </c>
      <c r="F7" s="36">
        <v>0.45</v>
      </c>
      <c r="G7" s="36">
        <v>58.027000000000001</v>
      </c>
      <c r="H7" s="35">
        <f t="shared" ref="H7:H20" si="7">ABS(G7/G6-1)</f>
        <v>0.28917227101784815</v>
      </c>
      <c r="I7" s="36">
        <v>115.265</v>
      </c>
      <c r="J7" s="37">
        <f t="shared" si="1"/>
        <v>29.692</v>
      </c>
      <c r="K7" s="35">
        <f t="shared" ref="K7:K20" si="8">J7/G7</f>
        <v>0.51169283264687127</v>
      </c>
      <c r="L7" s="36">
        <v>37.536999999999999</v>
      </c>
      <c r="M7" s="35">
        <f t="shared" ref="M7:M8" si="9">ABS(L7/L6-1)</f>
        <v>0.81724438419829593</v>
      </c>
      <c r="N7" s="36">
        <v>130.03399999999999</v>
      </c>
      <c r="O7" s="37">
        <f t="shared" si="3"/>
        <v>33.497</v>
      </c>
      <c r="P7" s="35">
        <f t="shared" si="5"/>
        <v>0.8923728587793377</v>
      </c>
    </row>
    <row r="8" spans="1:16" ht="14" x14ac:dyDescent="0.15">
      <c r="A8" s="33">
        <v>200</v>
      </c>
      <c r="B8" s="34">
        <v>15</v>
      </c>
      <c r="C8" s="35">
        <f t="shared" si="6"/>
        <v>7.4999999999999997E-2</v>
      </c>
      <c r="D8" s="35">
        <f>IFERROR(ABS(C8/C7-1), "-")</f>
        <v>0.25</v>
      </c>
      <c r="E8" s="36">
        <v>0.14699999999999999</v>
      </c>
      <c r="F8" s="36">
        <v>0.48599999999999999</v>
      </c>
      <c r="G8" s="36">
        <v>104.36</v>
      </c>
      <c r="H8" s="35">
        <f t="shared" si="7"/>
        <v>0.7984731245799368</v>
      </c>
      <c r="I8" s="36">
        <v>216.33500000000001</v>
      </c>
      <c r="J8" s="37">
        <f t="shared" si="1"/>
        <v>39.405999999999999</v>
      </c>
      <c r="K8" s="35">
        <f t="shared" si="8"/>
        <v>0.37759678037562283</v>
      </c>
      <c r="L8" s="36">
        <v>25.440999999999999</v>
      </c>
      <c r="M8" s="35">
        <f t="shared" si="9"/>
        <v>0.32224205450622057</v>
      </c>
      <c r="N8" s="36">
        <v>96.236000000000004</v>
      </c>
      <c r="O8" s="37">
        <f t="shared" si="3"/>
        <v>17.529</v>
      </c>
      <c r="P8" s="35">
        <f t="shared" ref="P8:P20" si="10">O8/L8</f>
        <v>0.6890059353012854</v>
      </c>
    </row>
    <row r="9" spans="1:16" ht="14" x14ac:dyDescent="0.15">
      <c r="A9" s="33">
        <v>500</v>
      </c>
      <c r="B9" s="34">
        <v>44</v>
      </c>
      <c r="C9" s="35">
        <f t="shared" si="6"/>
        <v>8.7999999999999995E-2</v>
      </c>
      <c r="D9" s="35">
        <f t="shared" si="4"/>
        <v>0.17333333333333334</v>
      </c>
      <c r="E9" s="36">
        <v>0.16300000000000001</v>
      </c>
      <c r="F9" s="36">
        <v>0.50900000000000001</v>
      </c>
      <c r="G9" s="36">
        <v>114.297</v>
      </c>
      <c r="H9" s="35">
        <f t="shared" si="7"/>
        <v>9.5218474511306939E-2</v>
      </c>
      <c r="I9" s="36">
        <v>223.91</v>
      </c>
      <c r="J9" s="37">
        <f t="shared" si="1"/>
        <v>25.795000000000002</v>
      </c>
      <c r="K9" s="35">
        <f t="shared" si="8"/>
        <v>0.22568396370858379</v>
      </c>
      <c r="L9" s="36">
        <v>19.64</v>
      </c>
      <c r="M9" s="35">
        <f t="shared" ref="M9:M20" si="11">ABS(L9/L8-1)</f>
        <v>0.22801776659722495</v>
      </c>
      <c r="N9" s="36">
        <v>86.968000000000004</v>
      </c>
      <c r="O9" s="37">
        <f t="shared" si="3"/>
        <v>10.019</v>
      </c>
      <c r="P9" s="35">
        <f t="shared" si="10"/>
        <v>0.51013238289205698</v>
      </c>
    </row>
    <row r="10" spans="1:16" ht="14" x14ac:dyDescent="0.15">
      <c r="A10" s="33">
        <v>1000</v>
      </c>
      <c r="B10" s="34">
        <v>117</v>
      </c>
      <c r="C10" s="35">
        <f t="shared" si="6"/>
        <v>0.11700000000000001</v>
      </c>
      <c r="D10" s="35">
        <f t="shared" si="4"/>
        <v>0.32954545454545481</v>
      </c>
      <c r="E10" s="36">
        <v>0.20100000000000001</v>
      </c>
      <c r="F10" s="36">
        <v>0.52700000000000002</v>
      </c>
      <c r="G10" s="36">
        <v>141.733</v>
      </c>
      <c r="H10" s="35">
        <f t="shared" si="7"/>
        <v>0.24004129592202772</v>
      </c>
      <c r="I10" s="36">
        <v>289.06799999999998</v>
      </c>
      <c r="J10" s="37">
        <f t="shared" si="1"/>
        <v>23.547999999999998</v>
      </c>
      <c r="K10" s="35">
        <f t="shared" si="8"/>
        <v>0.16614338227512293</v>
      </c>
      <c r="L10" s="36">
        <v>26.76</v>
      </c>
      <c r="M10" s="35">
        <f t="shared" si="11"/>
        <v>0.36252545824847249</v>
      </c>
      <c r="N10" s="36">
        <v>128.899</v>
      </c>
      <c r="O10" s="37">
        <f t="shared" si="3"/>
        <v>10.5</v>
      </c>
      <c r="P10" s="35">
        <f t="shared" si="10"/>
        <v>0.39237668161434974</v>
      </c>
    </row>
    <row r="11" spans="1:16" ht="14" x14ac:dyDescent="0.15">
      <c r="A11" s="33">
        <v>2000</v>
      </c>
      <c r="B11" s="34">
        <v>215</v>
      </c>
      <c r="C11" s="35">
        <f t="shared" si="6"/>
        <v>0.1075</v>
      </c>
      <c r="D11" s="35">
        <f t="shared" si="4"/>
        <v>8.1196581196581241E-2</v>
      </c>
      <c r="E11" s="36">
        <v>0.19</v>
      </c>
      <c r="F11" s="36">
        <v>0.52800000000000002</v>
      </c>
      <c r="G11" s="36">
        <v>130.38399999999999</v>
      </c>
      <c r="H11" s="35">
        <f t="shared" si="7"/>
        <v>8.0073095186018906E-2</v>
      </c>
      <c r="I11" s="36">
        <v>267.303</v>
      </c>
      <c r="J11" s="37">
        <f t="shared" si="1"/>
        <v>15.397</v>
      </c>
      <c r="K11" s="35">
        <f t="shared" si="8"/>
        <v>0.11808964290096946</v>
      </c>
      <c r="L11" s="36">
        <v>26.988</v>
      </c>
      <c r="M11" s="35">
        <f t="shared" si="11"/>
        <v>8.5201793721971786E-3</v>
      </c>
      <c r="N11" s="36">
        <v>126.53700000000001</v>
      </c>
      <c r="O11" s="37">
        <f t="shared" si="3"/>
        <v>7.2889999999999997</v>
      </c>
      <c r="P11" s="35">
        <f t="shared" si="10"/>
        <v>0.27008299985178597</v>
      </c>
    </row>
    <row r="12" spans="1:16" ht="14" x14ac:dyDescent="0.15">
      <c r="A12" s="33">
        <v>5000</v>
      </c>
      <c r="B12" s="34">
        <v>481</v>
      </c>
      <c r="C12" s="35">
        <f t="shared" si="6"/>
        <v>9.6199999999999994E-2</v>
      </c>
      <c r="D12" s="35">
        <f t="shared" si="4"/>
        <v>0.1051162790697675</v>
      </c>
      <c r="E12" s="36">
        <v>0.186</v>
      </c>
      <c r="F12" s="36">
        <v>0.53500000000000003</v>
      </c>
      <c r="G12" s="36">
        <v>129.56200000000001</v>
      </c>
      <c r="H12" s="35">
        <f t="shared" si="7"/>
        <v>6.3044545342985092E-3</v>
      </c>
      <c r="I12" s="36">
        <v>282.77100000000002</v>
      </c>
      <c r="J12" s="37">
        <f t="shared" si="1"/>
        <v>10.301</v>
      </c>
      <c r="K12" s="35">
        <f t="shared" si="8"/>
        <v>7.9506336734536359E-2</v>
      </c>
      <c r="L12" s="36">
        <v>28.504999999999999</v>
      </c>
      <c r="M12" s="35">
        <f t="shared" si="11"/>
        <v>5.621016748184382E-2</v>
      </c>
      <c r="N12" s="36">
        <v>127.224</v>
      </c>
      <c r="O12" s="37">
        <f t="shared" si="3"/>
        <v>4.6349999999999998</v>
      </c>
      <c r="P12" s="35">
        <f t="shared" si="10"/>
        <v>0.1626030520961235</v>
      </c>
    </row>
    <row r="13" spans="1:16" ht="14" x14ac:dyDescent="0.15">
      <c r="A13" s="33">
        <v>10000</v>
      </c>
      <c r="B13" s="34">
        <v>1051</v>
      </c>
      <c r="C13" s="35">
        <f t="shared" si="6"/>
        <v>0.1051</v>
      </c>
      <c r="D13" s="35">
        <f>IFERROR(ABS(C13/C12-1), "-")</f>
        <v>9.2515592515592493E-2</v>
      </c>
      <c r="E13" s="36">
        <v>0.191</v>
      </c>
      <c r="F13" s="36">
        <v>0.54100000000000004</v>
      </c>
      <c r="G13" s="36">
        <v>130.31299999999999</v>
      </c>
      <c r="H13" s="35">
        <f t="shared" si="7"/>
        <v>5.7964526635894131E-3</v>
      </c>
      <c r="I13" s="36">
        <v>281.298</v>
      </c>
      <c r="J13" s="37">
        <f t="shared" si="1"/>
        <v>7.2460000000000004</v>
      </c>
      <c r="K13" s="35">
        <f t="shared" si="8"/>
        <v>5.5604582812152289E-2</v>
      </c>
      <c r="L13" s="36">
        <v>32.186</v>
      </c>
      <c r="M13" s="35">
        <f>ABS(L13/L12-1)</f>
        <v>0.12913523943167871</v>
      </c>
      <c r="N13" s="36">
        <v>141.125</v>
      </c>
      <c r="O13" s="37">
        <f t="shared" si="3"/>
        <v>3.6349999999999998</v>
      </c>
      <c r="P13" s="35">
        <f t="shared" si="10"/>
        <v>0.11293730193251723</v>
      </c>
    </row>
    <row r="14" spans="1:16" ht="14" x14ac:dyDescent="0.15">
      <c r="A14" s="33">
        <v>20000</v>
      </c>
      <c r="B14" s="34">
        <v>2120</v>
      </c>
      <c r="C14" s="35">
        <f t="shared" si="6"/>
        <v>0.106</v>
      </c>
      <c r="D14" s="35">
        <f t="shared" si="4"/>
        <v>8.5632730732634332E-3</v>
      </c>
      <c r="E14" s="36">
        <v>0.189</v>
      </c>
      <c r="F14" s="36">
        <v>0.54</v>
      </c>
      <c r="G14" s="36">
        <v>129.66300000000001</v>
      </c>
      <c r="H14" s="35">
        <f t="shared" si="7"/>
        <v>4.9879904537535324E-3</v>
      </c>
      <c r="I14" s="36">
        <v>279.99700000000001</v>
      </c>
      <c r="J14" s="37">
        <f t="shared" si="1"/>
        <v>5.0999999999999996</v>
      </c>
      <c r="K14" s="35">
        <f t="shared" si="8"/>
        <v>3.9332731773906199E-2</v>
      </c>
      <c r="L14" s="36">
        <v>28.515999999999998</v>
      </c>
      <c r="M14" s="35">
        <f t="shared" si="11"/>
        <v>0.11402473124961165</v>
      </c>
      <c r="N14" s="36">
        <v>130.90700000000001</v>
      </c>
      <c r="O14" s="37">
        <f t="shared" si="3"/>
        <v>2.3839999999999999</v>
      </c>
      <c r="P14" s="35">
        <f t="shared" si="10"/>
        <v>8.3602188245195677E-2</v>
      </c>
    </row>
    <row r="15" spans="1:16" ht="14" x14ac:dyDescent="0.15">
      <c r="A15" s="33">
        <v>50000</v>
      </c>
      <c r="B15" s="34">
        <v>5019</v>
      </c>
      <c r="C15" s="35">
        <f t="shared" si="6"/>
        <v>0.10038</v>
      </c>
      <c r="D15" s="35">
        <f t="shared" si="4"/>
        <v>5.3018867924528257E-2</v>
      </c>
      <c r="E15" s="36">
        <v>0.193</v>
      </c>
      <c r="F15" s="36">
        <v>0.54</v>
      </c>
      <c r="G15" s="36">
        <v>131.93100000000001</v>
      </c>
      <c r="H15" s="35">
        <f t="shared" si="7"/>
        <v>1.7491497188866445E-2</v>
      </c>
      <c r="I15" s="36">
        <v>281.88200000000001</v>
      </c>
      <c r="J15" s="37">
        <f t="shared" si="1"/>
        <v>3.2469999999999999</v>
      </c>
      <c r="K15" s="35">
        <f>J15/G15</f>
        <v>2.461134987228172E-2</v>
      </c>
      <c r="L15" s="36">
        <v>29.617999999999999</v>
      </c>
      <c r="M15" s="35">
        <f>ABS(L15/L14-1)</f>
        <v>3.8644971244213844E-2</v>
      </c>
      <c r="N15" s="36">
        <v>134.43299999999999</v>
      </c>
      <c r="O15" s="37">
        <f t="shared" si="3"/>
        <v>1.5489999999999999</v>
      </c>
      <c r="P15" s="35">
        <f t="shared" si="10"/>
        <v>5.2299277466405565E-2</v>
      </c>
    </row>
    <row r="16" spans="1:16" s="32" customFormat="1" ht="14" x14ac:dyDescent="0.15">
      <c r="A16" s="27">
        <v>100000</v>
      </c>
      <c r="B16" s="28">
        <v>10541</v>
      </c>
      <c r="C16" s="29">
        <f t="shared" si="6"/>
        <v>0.10541</v>
      </c>
      <c r="D16" s="29">
        <f>IFERROR(ABS(C16/C15-1), "-")</f>
        <v>5.0109583582387041E-2</v>
      </c>
      <c r="E16" s="30">
        <v>0.189</v>
      </c>
      <c r="F16" s="30">
        <v>0.53800000000000003</v>
      </c>
      <c r="G16" s="30">
        <v>130.07599999999999</v>
      </c>
      <c r="H16" s="29">
        <f t="shared" si="7"/>
        <v>1.4060380047146048E-2</v>
      </c>
      <c r="I16" s="30">
        <v>279.45800000000003</v>
      </c>
      <c r="J16" s="31">
        <f t="shared" si="1"/>
        <v>2.2759999999999998</v>
      </c>
      <c r="K16" s="29">
        <f t="shared" si="8"/>
        <v>1.7497463021618129E-2</v>
      </c>
      <c r="L16" s="30">
        <v>31.431999999999999</v>
      </c>
      <c r="M16" s="29">
        <f t="shared" si="11"/>
        <v>6.1246539266662126E-2</v>
      </c>
      <c r="N16" s="30">
        <v>143.44399999999999</v>
      </c>
      <c r="O16" s="31">
        <f t="shared" si="3"/>
        <v>1.1679999999999999</v>
      </c>
      <c r="P16" s="29">
        <f t="shared" si="10"/>
        <v>3.7159582590990073E-2</v>
      </c>
    </row>
    <row r="17" spans="1:16" ht="15.75" customHeight="1" x14ac:dyDescent="0.15">
      <c r="A17" s="33">
        <v>200000</v>
      </c>
      <c r="B17" s="34">
        <v>21666</v>
      </c>
      <c r="C17" s="35">
        <f t="shared" si="6"/>
        <v>0.10833</v>
      </c>
      <c r="D17" s="35">
        <f t="shared" ref="D17" si="12">IFERROR(ABS(C17/C16-1), "-")</f>
        <v>2.7701356607532368E-2</v>
      </c>
      <c r="E17" s="36">
        <v>0.189</v>
      </c>
      <c r="F17" s="36">
        <v>0.53800000000000003</v>
      </c>
      <c r="G17" s="36">
        <v>129.64599999999999</v>
      </c>
      <c r="H17" s="35">
        <f t="shared" si="7"/>
        <v>3.3057597097082558E-3</v>
      </c>
      <c r="I17" s="36">
        <v>278.53699999999998</v>
      </c>
      <c r="J17" s="37">
        <f t="shared" si="1"/>
        <v>1.6040000000000001</v>
      </c>
      <c r="K17" s="35">
        <f t="shared" si="8"/>
        <v>1.2372151859679437E-2</v>
      </c>
      <c r="L17" s="36">
        <v>31.094999999999999</v>
      </c>
      <c r="M17" s="35">
        <f t="shared" si="11"/>
        <v>1.0721557648256552E-2</v>
      </c>
      <c r="N17" s="36">
        <v>143.23599999999999</v>
      </c>
      <c r="O17" s="37">
        <f t="shared" si="3"/>
        <v>0.82499999999999996</v>
      </c>
      <c r="P17" s="35">
        <f t="shared" si="10"/>
        <v>2.653159671972986E-2</v>
      </c>
    </row>
    <row r="18" spans="1:16" ht="15.75" customHeight="1" x14ac:dyDescent="0.15">
      <c r="A18" s="33">
        <v>300000</v>
      </c>
      <c r="B18" s="34">
        <v>38394</v>
      </c>
      <c r="C18" s="35">
        <f t="shared" si="6"/>
        <v>0.12798000000000001</v>
      </c>
      <c r="D18" s="35">
        <f>IFERROR(ABS(C18/C17-1), "-")</f>
        <v>0.18139019662143463</v>
      </c>
      <c r="E18" s="36">
        <v>0.189</v>
      </c>
      <c r="F18" s="36">
        <v>0.53900000000000003</v>
      </c>
      <c r="G18" s="36">
        <v>130.089</v>
      </c>
      <c r="H18" s="35">
        <f t="shared" si="7"/>
        <v>3.4169970535149474E-3</v>
      </c>
      <c r="I18" s="36">
        <v>280.13200000000001</v>
      </c>
      <c r="J18" s="37">
        <f t="shared" si="1"/>
        <v>1.3169999999999999</v>
      </c>
      <c r="K18" s="35">
        <f t="shared" si="8"/>
        <v>1.0123838295320896E-2</v>
      </c>
      <c r="L18" s="36">
        <v>31.071000000000002</v>
      </c>
      <c r="M18" s="35">
        <f t="shared" si="11"/>
        <v>7.7182826821020623E-4</v>
      </c>
      <c r="N18" s="36">
        <v>144.78</v>
      </c>
      <c r="O18" s="37">
        <f t="shared" si="3"/>
        <v>0.68100000000000005</v>
      </c>
      <c r="P18" s="35">
        <f t="shared" si="10"/>
        <v>2.1917543690257797E-2</v>
      </c>
    </row>
    <row r="19" spans="1:16" ht="15.75" customHeight="1" x14ac:dyDescent="0.15">
      <c r="A19" s="33">
        <v>500000</v>
      </c>
      <c r="B19" s="34">
        <v>66549</v>
      </c>
      <c r="C19" s="35">
        <f t="shared" si="6"/>
        <v>0.13309799999999999</v>
      </c>
      <c r="D19" s="35">
        <f>IFERROR(ABS(C19/C18-1), "-")</f>
        <v>3.9990623534927217E-2</v>
      </c>
      <c r="E19" s="36">
        <v>0.189</v>
      </c>
      <c r="F19" s="36">
        <v>0.53900000000000003</v>
      </c>
      <c r="G19" s="36">
        <v>130.602</v>
      </c>
      <c r="H19" s="35">
        <f t="shared" si="7"/>
        <v>3.943454096810628E-3</v>
      </c>
      <c r="I19" s="36">
        <v>280.59800000000001</v>
      </c>
      <c r="J19" s="37">
        <f t="shared" si="1"/>
        <v>1.022</v>
      </c>
      <c r="K19" s="35">
        <f t="shared" si="8"/>
        <v>7.8253012970704895E-3</v>
      </c>
      <c r="L19" s="36">
        <v>31.209</v>
      </c>
      <c r="M19" s="35">
        <f t="shared" si="11"/>
        <v>4.4414405715940131E-3</v>
      </c>
      <c r="N19" s="36">
        <v>147.76499999999999</v>
      </c>
      <c r="O19" s="37">
        <f t="shared" si="3"/>
        <v>0.53800000000000003</v>
      </c>
      <c r="P19" s="35">
        <f t="shared" si="10"/>
        <v>1.7238617065590055E-2</v>
      </c>
    </row>
    <row r="20" spans="1:16" ht="15.75" customHeight="1" x14ac:dyDescent="0.15">
      <c r="A20" s="33">
        <v>1000000</v>
      </c>
      <c r="B20" s="34">
        <v>123100</v>
      </c>
      <c r="C20" s="35">
        <f t="shared" si="6"/>
        <v>0.1231</v>
      </c>
      <c r="D20" s="35">
        <f t="shared" ref="D20" si="13">IFERROR(ABS(C20/C19-1), "-")</f>
        <v>7.5117582533171023E-2</v>
      </c>
      <c r="E20" s="36">
        <v>0.191</v>
      </c>
      <c r="F20" s="36">
        <v>0.53900000000000003</v>
      </c>
      <c r="G20" s="36">
        <v>130.928</v>
      </c>
      <c r="H20" s="35">
        <f t="shared" si="7"/>
        <v>2.4961332904549494E-3</v>
      </c>
      <c r="I20" s="36">
        <v>280.87799999999999</v>
      </c>
      <c r="J20" s="37">
        <f t="shared" si="1"/>
        <v>0.72399999999999998</v>
      </c>
      <c r="K20" s="35">
        <f t="shared" si="8"/>
        <v>5.5297568129048028E-3</v>
      </c>
      <c r="L20" s="36">
        <v>31.367999999999999</v>
      </c>
      <c r="M20" s="35">
        <f t="shared" si="11"/>
        <v>5.094684225704027E-3</v>
      </c>
      <c r="N20" s="36">
        <v>149.285</v>
      </c>
      <c r="O20" s="37">
        <f t="shared" si="3"/>
        <v>0.38500000000000001</v>
      </c>
      <c r="P20" s="35">
        <f t="shared" si="10"/>
        <v>1.2273654679928591E-2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21"/>
  <sheetViews>
    <sheetView topLeftCell="A16" workbookViewId="0">
      <selection activeCell="Q52" sqref="Q52"/>
    </sheetView>
  </sheetViews>
  <sheetFormatPr baseColWidth="10" defaultColWidth="12.6640625" defaultRowHeight="15.75" customHeight="1" x14ac:dyDescent="0.15"/>
  <cols>
    <col min="1" max="1" width="34.5" bestFit="1" customWidth="1"/>
  </cols>
  <sheetData>
    <row r="1" spans="1:15" ht="15.75" customHeight="1" x14ac:dyDescent="0.15">
      <c r="A1" s="12"/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34</v>
      </c>
      <c r="O1" s="14"/>
    </row>
    <row r="2" spans="1:15" ht="15.75" customHeight="1" x14ac:dyDescent="0.15">
      <c r="A2" s="13" t="s">
        <v>23</v>
      </c>
      <c r="B2" s="15">
        <f>'Вариант 1'!C20</f>
        <v>2.3522999999999999E-2</v>
      </c>
      <c r="C2" s="15">
        <f>'Вариант 2'!C20</f>
        <v>7.1711999999999998E-2</v>
      </c>
      <c r="D2" s="15">
        <f>'Вариант 3'!C20</f>
        <v>0.24281700000000001</v>
      </c>
      <c r="E2" s="15">
        <f>'Вариант 4'!C20</f>
        <v>1.9949999999999999E-2</v>
      </c>
      <c r="F2" s="15">
        <f>'Вариант 5'!C20</f>
        <v>9.2183000000000001E-2</v>
      </c>
      <c r="G2" s="15">
        <f>'Вариант 6'!C20</f>
        <v>0.33192500000000003</v>
      </c>
      <c r="H2" s="15">
        <f>'Вариант 7'!C20</f>
        <v>5.0610000000000004E-3</v>
      </c>
      <c r="I2" s="15">
        <f>'Вариант 8'!C20</f>
        <v>3.2891999999999998E-2</v>
      </c>
      <c r="J2" s="15">
        <f>'Вариант 9'!C20</f>
        <v>0.1231</v>
      </c>
    </row>
    <row r="4" spans="1:15" ht="15.75" customHeight="1" x14ac:dyDescent="0.15">
      <c r="A4" s="12"/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3" t="s">
        <v>21</v>
      </c>
      <c r="I4" s="13" t="s">
        <v>22</v>
      </c>
      <c r="J4" s="13" t="s">
        <v>34</v>
      </c>
    </row>
    <row r="5" spans="1:15" ht="15.75" customHeight="1" x14ac:dyDescent="0.15">
      <c r="A5" s="13" t="s">
        <v>24</v>
      </c>
      <c r="B5" s="16">
        <f>'Вариант 1'!$E20</f>
        <v>2.7E-2</v>
      </c>
      <c r="C5" s="16">
        <f>'Вариант 2'!$E20</f>
        <v>9.9000000000000005E-2</v>
      </c>
      <c r="D5" s="16">
        <f>'Вариант 3'!$E20</f>
        <v>0.28100000000000003</v>
      </c>
      <c r="E5" s="16">
        <f>'Вариант 4'!$E20</f>
        <v>3.7999999999999999E-2</v>
      </c>
      <c r="F5" s="16">
        <f>'Вариант 5'!$E20</f>
        <v>0.152</v>
      </c>
      <c r="G5" s="16">
        <f>'Вариант 6'!$E20</f>
        <v>0.378</v>
      </c>
      <c r="H5" s="16">
        <f>'Вариант 7'!$E20</f>
        <v>1.0999999999999999E-2</v>
      </c>
      <c r="I5" s="16">
        <f>'Вариант 8'!$E20</f>
        <v>0.06</v>
      </c>
      <c r="J5" s="16">
        <f>'Вариант 9'!$E20</f>
        <v>0.191</v>
      </c>
    </row>
    <row r="7" spans="1:15" ht="15.75" customHeight="1" x14ac:dyDescent="0.15">
      <c r="A7" s="12"/>
      <c r="B7" s="13" t="s">
        <v>15</v>
      </c>
      <c r="C7" s="13" t="s">
        <v>16</v>
      </c>
      <c r="D7" s="13" t="s">
        <v>17</v>
      </c>
      <c r="E7" s="13" t="s">
        <v>18</v>
      </c>
      <c r="F7" s="13" t="s">
        <v>19</v>
      </c>
      <c r="G7" s="13" t="s">
        <v>20</v>
      </c>
      <c r="H7" s="13" t="s">
        <v>21</v>
      </c>
      <c r="I7" s="13" t="s">
        <v>22</v>
      </c>
      <c r="J7" s="13" t="s">
        <v>34</v>
      </c>
    </row>
    <row r="8" spans="1:15" ht="15.75" customHeight="1" x14ac:dyDescent="0.15">
      <c r="A8" s="13" t="s">
        <v>13</v>
      </c>
      <c r="B8" s="16">
        <f>'Вариант 1'!$F$20</f>
        <v>0.17299999999999999</v>
      </c>
      <c r="C8" s="16">
        <f>'Вариант 2'!$F$20</f>
        <v>0.36299999999999999</v>
      </c>
      <c r="D8" s="16">
        <f>'Вариант 3'!$F$20</f>
        <v>0.57699999999999996</v>
      </c>
      <c r="E8" s="16">
        <f>'Вариант 4'!$F$20</f>
        <v>0.23899999999999999</v>
      </c>
      <c r="F8" s="16">
        <f>'Вариант 5'!$F$20</f>
        <v>0.48799999999999999</v>
      </c>
      <c r="G8" s="16">
        <f>'Вариант 6'!$F$20</f>
        <v>0.625</v>
      </c>
      <c r="H8" s="16">
        <f>'Вариант 7'!$F$20</f>
        <v>0.14199999999999999</v>
      </c>
      <c r="I8" s="16">
        <f>'Вариант 8'!$F$20</f>
        <v>0.29899999999999999</v>
      </c>
      <c r="J8" s="16">
        <f>'Вариант 9'!$F$20</f>
        <v>0.53900000000000003</v>
      </c>
    </row>
    <row r="10" spans="1:15" ht="15.75" customHeight="1" x14ac:dyDescent="0.15">
      <c r="A10" s="12"/>
      <c r="B10" s="13" t="s">
        <v>15</v>
      </c>
      <c r="C10" s="13" t="s">
        <v>16</v>
      </c>
      <c r="D10" s="13" t="s">
        <v>17</v>
      </c>
      <c r="E10" s="13" t="s">
        <v>18</v>
      </c>
      <c r="F10" s="13" t="s">
        <v>19</v>
      </c>
      <c r="G10" s="13" t="s">
        <v>20</v>
      </c>
      <c r="H10" s="13" t="s">
        <v>21</v>
      </c>
      <c r="I10" s="13" t="s">
        <v>22</v>
      </c>
      <c r="J10" s="13" t="s">
        <v>34</v>
      </c>
    </row>
    <row r="11" spans="1:15" ht="15.75" customHeight="1" x14ac:dyDescent="0.15">
      <c r="A11" s="13" t="s">
        <v>47</v>
      </c>
      <c r="B11" s="16">
        <f>'Вариант 1'!$G$20</f>
        <v>16.399999999999999</v>
      </c>
      <c r="C11" s="16">
        <f>'Вариант 2'!$G$20</f>
        <v>64.009</v>
      </c>
      <c r="D11" s="16">
        <f>'Вариант 3'!$G$20</f>
        <v>218.02099999999999</v>
      </c>
      <c r="E11" s="16">
        <f>'Вариант 4'!$G$20</f>
        <v>16.38</v>
      </c>
      <c r="F11" s="16">
        <f>'Вариант 5'!$G$20</f>
        <v>71.385000000000005</v>
      </c>
      <c r="G11" s="16">
        <f>'Вариант 6'!$G$20</f>
        <v>223.785</v>
      </c>
      <c r="H11" s="16">
        <f>'Вариант 7'!$G$20</f>
        <v>6.7</v>
      </c>
      <c r="I11" s="16">
        <f>'Вариант 8'!$G$20</f>
        <v>36.494</v>
      </c>
      <c r="J11" s="16">
        <f>'Вариант 9'!$G$20</f>
        <v>130.928</v>
      </c>
    </row>
    <row r="13" spans="1:15" ht="15.75" customHeight="1" x14ac:dyDescent="0.15">
      <c r="A13" s="12"/>
      <c r="B13" s="13" t="s">
        <v>15</v>
      </c>
      <c r="C13" s="13" t="s">
        <v>16</v>
      </c>
      <c r="D13" s="13" t="s">
        <v>17</v>
      </c>
      <c r="E13" s="13" t="s">
        <v>18</v>
      </c>
      <c r="F13" s="13" t="s">
        <v>19</v>
      </c>
      <c r="G13" s="13" t="s">
        <v>20</v>
      </c>
      <c r="H13" s="13" t="s">
        <v>21</v>
      </c>
      <c r="I13" s="13" t="s">
        <v>22</v>
      </c>
      <c r="J13" s="13" t="s">
        <v>34</v>
      </c>
    </row>
    <row r="14" spans="1:15" ht="15.75" customHeight="1" x14ac:dyDescent="0.15">
      <c r="A14" s="13" t="s">
        <v>48</v>
      </c>
      <c r="B14" s="16">
        <f>'Вариант 1'!$L$20</f>
        <v>3.3109999999999999</v>
      </c>
      <c r="C14" s="16">
        <f>'Вариант 2'!$L$20</f>
        <v>14.904999999999999</v>
      </c>
      <c r="D14" s="16">
        <f>'Вариант 3'!$L$20</f>
        <v>60.851999999999997</v>
      </c>
      <c r="E14" s="16">
        <f>'Вариант 4'!$L$20</f>
        <v>3.298</v>
      </c>
      <c r="F14" s="16">
        <f>'Вариант 5'!$L$20</f>
        <v>16.071999999999999</v>
      </c>
      <c r="G14" s="16">
        <f>'Вариант 6'!$L$20</f>
        <v>63.643999999999998</v>
      </c>
      <c r="H14" s="16">
        <f>'Вариант 7'!$L$20</f>
        <v>1.2509999999999999</v>
      </c>
      <c r="I14" s="16">
        <f>'Вариант 8'!$L$20</f>
        <v>7.1180000000000003</v>
      </c>
      <c r="J14" s="16">
        <f>'Вариант 9'!$L$20</f>
        <v>31.367999999999999</v>
      </c>
    </row>
    <row r="16" spans="1:15" ht="15.75" customHeight="1" x14ac:dyDescent="0.15">
      <c r="A16" s="12"/>
      <c r="B16" s="13" t="s">
        <v>15</v>
      </c>
      <c r="C16" s="13" t="s">
        <v>16</v>
      </c>
      <c r="D16" s="13" t="s">
        <v>17</v>
      </c>
      <c r="E16" s="13" t="s">
        <v>18</v>
      </c>
      <c r="F16" s="13" t="s">
        <v>19</v>
      </c>
      <c r="G16" s="13" t="s">
        <v>20</v>
      </c>
      <c r="H16" s="13" t="s">
        <v>21</v>
      </c>
      <c r="I16" s="13" t="s">
        <v>22</v>
      </c>
      <c r="J16" s="13" t="s">
        <v>34</v>
      </c>
    </row>
    <row r="17" spans="1:14" ht="15.75" customHeight="1" x14ac:dyDescent="0.15">
      <c r="A17" s="13" t="s">
        <v>49</v>
      </c>
      <c r="B17" s="16">
        <v>20000</v>
      </c>
      <c r="C17" s="16">
        <v>2000</v>
      </c>
      <c r="D17" s="16">
        <v>100000</v>
      </c>
      <c r="E17" s="16">
        <v>100000</v>
      </c>
      <c r="F17" s="16">
        <v>20000</v>
      </c>
      <c r="G17" s="16">
        <v>20000</v>
      </c>
      <c r="H17" s="16">
        <v>20000</v>
      </c>
      <c r="I17" s="16">
        <v>20000</v>
      </c>
      <c r="J17" s="16">
        <v>100000</v>
      </c>
    </row>
    <row r="19" spans="1:14" ht="15.75" customHeight="1" x14ac:dyDescent="0.15">
      <c r="M19" s="14"/>
      <c r="N19" s="17"/>
    </row>
    <row r="20" spans="1:14" ht="15.75" customHeight="1" x14ac:dyDescent="0.15">
      <c r="M20" s="14"/>
      <c r="N20" s="17"/>
    </row>
    <row r="21" spans="1:14" ht="15.75" customHeight="1" x14ac:dyDescent="0.15">
      <c r="M21" s="14"/>
      <c r="N21" s="17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0"/>
  <sheetViews>
    <sheetView workbookViewId="0">
      <selection activeCell="F15" sqref="F15"/>
    </sheetView>
  </sheetViews>
  <sheetFormatPr baseColWidth="10" defaultColWidth="12.6640625" defaultRowHeight="15.75" customHeight="1" x14ac:dyDescent="0.15"/>
  <cols>
    <col min="11" max="11" width="14" bestFit="1" customWidth="1"/>
  </cols>
  <sheetData>
    <row r="1" spans="1:16" ht="15.75" customHeight="1" x14ac:dyDescent="0.15">
      <c r="A1" s="52" t="s">
        <v>0</v>
      </c>
      <c r="B1" s="53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16" ht="15" x14ac:dyDescent="0.15">
      <c r="A2" s="54"/>
      <c r="B2" s="55"/>
      <c r="C2" s="4">
        <v>3</v>
      </c>
      <c r="D2" s="25" t="s">
        <v>35</v>
      </c>
      <c r="E2" s="4" t="s">
        <v>25</v>
      </c>
      <c r="F2" s="4">
        <v>206.06</v>
      </c>
      <c r="G2" s="4">
        <v>108</v>
      </c>
      <c r="H2" s="4">
        <v>1</v>
      </c>
      <c r="I2" s="5"/>
      <c r="J2" s="6"/>
      <c r="K2" s="6"/>
    </row>
    <row r="3" spans="1:16" ht="45" x14ac:dyDescent="0.1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36</v>
      </c>
      <c r="H3" s="1" t="s">
        <v>41</v>
      </c>
      <c r="I3" s="1" t="s">
        <v>38</v>
      </c>
      <c r="J3" s="1" t="s">
        <v>39</v>
      </c>
      <c r="K3" s="1" t="s">
        <v>40</v>
      </c>
      <c r="L3" s="1" t="s">
        <v>37</v>
      </c>
      <c r="M3" s="1" t="s">
        <v>42</v>
      </c>
      <c r="N3" s="1" t="s">
        <v>43</v>
      </c>
      <c r="O3" s="1" t="s">
        <v>44</v>
      </c>
      <c r="P3" s="1" t="s">
        <v>45</v>
      </c>
    </row>
    <row r="4" spans="1:16" ht="14" x14ac:dyDescent="0.15">
      <c r="A4" s="4">
        <v>10</v>
      </c>
      <c r="B4" s="7">
        <v>0</v>
      </c>
      <c r="C4" s="8">
        <f>ROUND(B4/A4,4)</f>
        <v>0</v>
      </c>
      <c r="D4" s="9" t="s">
        <v>14</v>
      </c>
      <c r="E4" s="10">
        <v>0</v>
      </c>
      <c r="F4" s="10">
        <v>9.4E-2</v>
      </c>
      <c r="G4" s="26">
        <v>0</v>
      </c>
      <c r="H4" s="9" t="s">
        <v>14</v>
      </c>
      <c r="I4" s="10">
        <v>0</v>
      </c>
      <c r="J4" s="11">
        <f>ROUND(2.576*I4/SQRT(A4),3)</f>
        <v>0</v>
      </c>
      <c r="K4" s="8">
        <v>0</v>
      </c>
      <c r="L4" s="26">
        <v>0</v>
      </c>
      <c r="M4" s="9" t="s">
        <v>14</v>
      </c>
      <c r="N4" s="10">
        <v>0</v>
      </c>
      <c r="O4" s="11">
        <f>ROUND(2.576*N4/SQRT(A4),3)</f>
        <v>0</v>
      </c>
      <c r="P4" s="8">
        <v>0</v>
      </c>
    </row>
    <row r="5" spans="1:16" ht="14" x14ac:dyDescent="0.15">
      <c r="A5" s="4">
        <v>20</v>
      </c>
      <c r="B5" s="7">
        <v>0</v>
      </c>
      <c r="C5" s="8">
        <f>ROUND(B5/A5,2)</f>
        <v>0</v>
      </c>
      <c r="D5" s="8" t="str">
        <f>IFERROR(ABS(C5/C4-1), "-")</f>
        <v>-</v>
      </c>
      <c r="E5" s="10">
        <v>8.0000000000000002E-3</v>
      </c>
      <c r="F5" s="10">
        <v>0.16500000000000001</v>
      </c>
      <c r="G5" s="10">
        <v>5.67</v>
      </c>
      <c r="H5" s="8">
        <v>0</v>
      </c>
      <c r="I5" s="10">
        <v>0</v>
      </c>
      <c r="J5" s="11">
        <f>ROUND(2.576*I5/SQRT(A5),3)</f>
        <v>0</v>
      </c>
      <c r="K5" s="8">
        <f t="shared" ref="K5:K20" si="0">J5/G5</f>
        <v>0</v>
      </c>
      <c r="L5" s="10">
        <v>0</v>
      </c>
      <c r="M5" s="8">
        <v>0</v>
      </c>
      <c r="N5" s="10">
        <v>0</v>
      </c>
      <c r="O5" s="11">
        <f>ROUND(2.576*N5/SQRT(A5),3)</f>
        <v>0</v>
      </c>
      <c r="P5" s="8">
        <v>0</v>
      </c>
    </row>
    <row r="6" spans="1:16" ht="14" x14ac:dyDescent="0.15">
      <c r="A6" s="4">
        <v>50</v>
      </c>
      <c r="B6" s="7">
        <v>7</v>
      </c>
      <c r="C6" s="8">
        <f>ROUND(B6/A6,2)</f>
        <v>0.14000000000000001</v>
      </c>
      <c r="D6" s="8" t="str">
        <f t="shared" ref="D6:D15" si="1">IFERROR(ABS(C6/C5-1), "-")</f>
        <v>-</v>
      </c>
      <c r="E6" s="10">
        <v>2.4E-2</v>
      </c>
      <c r="F6" s="10">
        <v>0.16600000000000001</v>
      </c>
      <c r="G6" s="10">
        <v>14.196999999999999</v>
      </c>
      <c r="H6" s="8">
        <f>ABS(G6/G5-1)</f>
        <v>1.503880070546737</v>
      </c>
      <c r="I6" s="10">
        <v>45.350999999999999</v>
      </c>
      <c r="J6" s="11">
        <f>ROUND(2.576*I6/SQRT(A6),3)</f>
        <v>16.521000000000001</v>
      </c>
      <c r="K6" s="8">
        <f>J6/G6</f>
        <v>1.1636965556103402</v>
      </c>
      <c r="L6" s="10">
        <v>2.532</v>
      </c>
      <c r="M6" s="8">
        <v>0</v>
      </c>
      <c r="N6" s="10">
        <v>14.326000000000001</v>
      </c>
      <c r="O6" s="11">
        <f>ROUND(2.576*N6/SQRT(A6),3)</f>
        <v>5.2190000000000003</v>
      </c>
      <c r="P6" s="8">
        <f>O6/L6</f>
        <v>2.0612164296998423</v>
      </c>
    </row>
    <row r="7" spans="1:16" ht="14" x14ac:dyDescent="0.15">
      <c r="A7" s="4">
        <v>100</v>
      </c>
      <c r="B7" s="7">
        <v>7</v>
      </c>
      <c r="C7" s="8">
        <f>B7/A7</f>
        <v>7.0000000000000007E-2</v>
      </c>
      <c r="D7" s="8">
        <f t="shared" si="1"/>
        <v>0.5</v>
      </c>
      <c r="E7" s="10">
        <v>2.3E-2</v>
      </c>
      <c r="F7" s="10">
        <v>0.16800000000000001</v>
      </c>
      <c r="G7" s="10">
        <v>13.808</v>
      </c>
      <c r="H7" s="8">
        <f t="shared" ref="H7:H20" si="2">ABS(G7/G6-1)</f>
        <v>2.7400154962315959E-2</v>
      </c>
      <c r="I7" s="10">
        <v>44.722999999999999</v>
      </c>
      <c r="J7" s="11">
        <f>ROUND(2.576*I7/SQRT(A7),3)</f>
        <v>11.521000000000001</v>
      </c>
      <c r="K7" s="8">
        <f t="shared" si="0"/>
        <v>0.8343713789107764</v>
      </c>
      <c r="L7" s="10">
        <v>2.4260000000000002</v>
      </c>
      <c r="M7" s="8">
        <f t="shared" ref="M7:M20" si="3">ABS(L7/L6-1)</f>
        <v>4.1864139020537094E-2</v>
      </c>
      <c r="N7" s="10">
        <v>14.03</v>
      </c>
      <c r="O7" s="11">
        <f>ROUND(2.576*N7/SQRT(A7),3)</f>
        <v>3.6139999999999999</v>
      </c>
      <c r="P7" s="8">
        <f t="shared" ref="P7:P20" si="4">O7/L7</f>
        <v>1.4896949711459191</v>
      </c>
    </row>
    <row r="8" spans="1:16" ht="14" x14ac:dyDescent="0.15">
      <c r="A8" s="4">
        <v>200</v>
      </c>
      <c r="B8" s="7">
        <v>11</v>
      </c>
      <c r="C8" s="8">
        <f>B8/A8</f>
        <v>5.5E-2</v>
      </c>
      <c r="D8" s="8">
        <f>IFERROR(ABS(C8/C7-1), "-")</f>
        <v>0.2142857142857143</v>
      </c>
      <c r="E8" s="10">
        <v>2.5000000000000001E-2</v>
      </c>
      <c r="F8" s="10">
        <v>0.16800000000000001</v>
      </c>
      <c r="G8" s="10">
        <v>14.803000000000001</v>
      </c>
      <c r="H8" s="8">
        <f t="shared" si="2"/>
        <v>7.2059675550405711E-2</v>
      </c>
      <c r="I8" s="10">
        <v>47.689</v>
      </c>
      <c r="J8" s="11">
        <f>ROUND(2.576*I8/SQRT(A8),3)</f>
        <v>8.6869999999999994</v>
      </c>
      <c r="K8" s="8">
        <f t="shared" si="0"/>
        <v>0.58684050530297904</v>
      </c>
      <c r="L8" s="10">
        <v>2.157</v>
      </c>
      <c r="M8" s="8">
        <f t="shared" si="3"/>
        <v>0.11088211046990937</v>
      </c>
      <c r="N8" s="10">
        <v>13.242000000000001</v>
      </c>
      <c r="O8" s="11">
        <f>ROUND(2.576*N8/SQRT(A8),3)</f>
        <v>2.4119999999999999</v>
      </c>
      <c r="P8" s="8">
        <f t="shared" si="4"/>
        <v>1.1182197496522948</v>
      </c>
    </row>
    <row r="9" spans="1:16" ht="14" x14ac:dyDescent="0.15">
      <c r="A9" s="4">
        <v>500</v>
      </c>
      <c r="B9" s="7">
        <v>15</v>
      </c>
      <c r="C9" s="8">
        <f>B9/A9</f>
        <v>0.03</v>
      </c>
      <c r="D9" s="8">
        <f t="shared" si="1"/>
        <v>0.45454545454545459</v>
      </c>
      <c r="E9" s="10">
        <v>2.5999999999999999E-2</v>
      </c>
      <c r="F9" s="10">
        <v>0.16900000000000001</v>
      </c>
      <c r="G9" s="10">
        <v>15.387</v>
      </c>
      <c r="H9" s="8">
        <f t="shared" si="2"/>
        <v>3.9451462541376658E-2</v>
      </c>
      <c r="I9" s="10">
        <v>52.814</v>
      </c>
      <c r="J9" s="11">
        <f>ROUND(2.576*I9/SQRT(A9),3)</f>
        <v>6.0839999999999996</v>
      </c>
      <c r="K9" s="8">
        <f t="shared" si="0"/>
        <v>0.39539871319945402</v>
      </c>
      <c r="L9" s="10">
        <v>1.6879999999999999</v>
      </c>
      <c r="M9" s="8">
        <f t="shared" si="3"/>
        <v>0.2174316179879463</v>
      </c>
      <c r="N9" s="10">
        <v>11.737</v>
      </c>
      <c r="O9" s="11">
        <f>ROUND(2.576*N9/SQRT(A9),3)</f>
        <v>1.3520000000000001</v>
      </c>
      <c r="P9" s="8">
        <f t="shared" si="4"/>
        <v>0.80094786729857825</v>
      </c>
    </row>
    <row r="10" spans="1:16" ht="14" x14ac:dyDescent="0.15">
      <c r="A10" s="4">
        <v>1000</v>
      </c>
      <c r="B10" s="7">
        <v>25</v>
      </c>
      <c r="C10" s="8">
        <f>B10/A10</f>
        <v>2.5000000000000001E-2</v>
      </c>
      <c r="D10" s="8">
        <f t="shared" si="1"/>
        <v>0.16666666666666663</v>
      </c>
      <c r="E10" s="10">
        <v>2.8000000000000001E-2</v>
      </c>
      <c r="F10" s="10">
        <v>0.17199999999999999</v>
      </c>
      <c r="G10" s="10">
        <v>17.050999999999998</v>
      </c>
      <c r="H10" s="8">
        <f t="shared" si="2"/>
        <v>0.10814323779814106</v>
      </c>
      <c r="I10" s="10">
        <v>59.051000000000002</v>
      </c>
      <c r="J10" s="11">
        <f>ROUND(2.576*I10/SQRT(A10),3)</f>
        <v>4.8099999999999996</v>
      </c>
      <c r="K10" s="8">
        <f t="shared" si="0"/>
        <v>0.28209489179520264</v>
      </c>
      <c r="L10" s="10">
        <v>3.8450000000000002</v>
      </c>
      <c r="M10" s="8">
        <f t="shared" si="3"/>
        <v>1.2778436018957349</v>
      </c>
      <c r="N10" s="10">
        <v>24.681000000000001</v>
      </c>
      <c r="O10" s="11">
        <f>ROUND(2.576*N10/SQRT(A10),3)</f>
        <v>2.0110000000000001</v>
      </c>
      <c r="P10" s="8">
        <f t="shared" si="4"/>
        <v>0.52301690507152143</v>
      </c>
    </row>
    <row r="11" spans="1:16" ht="14" x14ac:dyDescent="0.15">
      <c r="A11" s="4">
        <v>2000</v>
      </c>
      <c r="B11" s="7">
        <v>42</v>
      </c>
      <c r="C11" s="8">
        <f>B11/A11</f>
        <v>2.1000000000000001E-2</v>
      </c>
      <c r="D11" s="8">
        <f t="shared" si="1"/>
        <v>0.16000000000000003</v>
      </c>
      <c r="E11" s="10">
        <v>2.7E-2</v>
      </c>
      <c r="F11" s="10">
        <v>0.17499999999999999</v>
      </c>
      <c r="G11" s="10">
        <v>16.510999999999999</v>
      </c>
      <c r="H11" s="8">
        <f t="shared" si="2"/>
        <v>3.1669696791976953E-2</v>
      </c>
      <c r="I11" s="10">
        <v>58.03</v>
      </c>
      <c r="J11" s="11">
        <f>ROUND(2.576*I11/SQRT(A11),3)</f>
        <v>3.343</v>
      </c>
      <c r="K11" s="8">
        <f t="shared" si="0"/>
        <v>0.20247107988613652</v>
      </c>
      <c r="L11" s="10">
        <v>3.855</v>
      </c>
      <c r="M11" s="8">
        <f t="shared" si="3"/>
        <v>2.6007802340701769E-3</v>
      </c>
      <c r="N11" s="10">
        <v>23.882999999999999</v>
      </c>
      <c r="O11" s="11">
        <f>ROUND(2.576*N11/SQRT(A11),3)</f>
        <v>1.3759999999999999</v>
      </c>
      <c r="P11" s="8">
        <f t="shared" si="4"/>
        <v>0.35693904020752265</v>
      </c>
    </row>
    <row r="12" spans="1:16" ht="14" x14ac:dyDescent="0.15">
      <c r="A12" s="4">
        <v>5000</v>
      </c>
      <c r="B12" s="7">
        <v>91</v>
      </c>
      <c r="C12" s="8">
        <f>B12/A12</f>
        <v>1.8200000000000001E-2</v>
      </c>
      <c r="D12" s="8">
        <f t="shared" si="1"/>
        <v>0.1333333333333333</v>
      </c>
      <c r="E12" s="10">
        <v>2.7E-2</v>
      </c>
      <c r="F12" s="10">
        <v>0.17499999999999999</v>
      </c>
      <c r="G12" s="10">
        <v>16.587</v>
      </c>
      <c r="H12" s="8">
        <f t="shared" si="2"/>
        <v>4.602991944764101E-3</v>
      </c>
      <c r="I12" s="10">
        <v>58.46</v>
      </c>
      <c r="J12" s="11">
        <f>ROUND(2.576*I12/SQRT(A12),3)</f>
        <v>2.13</v>
      </c>
      <c r="K12" s="8">
        <f t="shared" si="0"/>
        <v>0.12841381805028035</v>
      </c>
      <c r="L12" s="10">
        <v>3.766</v>
      </c>
      <c r="M12" s="8">
        <f t="shared" si="3"/>
        <v>2.3086900129701715E-2</v>
      </c>
      <c r="N12" s="10">
        <v>25.911999999999999</v>
      </c>
      <c r="O12" s="11">
        <f>ROUND(2.576*N12/SQRT(A12),3)</f>
        <v>0.94399999999999995</v>
      </c>
      <c r="P12" s="8">
        <f t="shared" si="4"/>
        <v>0.25066383430695699</v>
      </c>
    </row>
    <row r="13" spans="1:16" s="38" customFormat="1" ht="14" x14ac:dyDescent="0.15">
      <c r="A13" s="33">
        <v>10000</v>
      </c>
      <c r="B13" s="34">
        <v>194</v>
      </c>
      <c r="C13" s="35">
        <f>B13/A13</f>
        <v>1.9400000000000001E-2</v>
      </c>
      <c r="D13" s="35">
        <f t="shared" si="1"/>
        <v>6.5934065934065922E-2</v>
      </c>
      <c r="E13" s="36">
        <v>2.8000000000000001E-2</v>
      </c>
      <c r="F13" s="36">
        <v>0.17499999999999999</v>
      </c>
      <c r="G13" s="36">
        <v>16.704999999999998</v>
      </c>
      <c r="H13" s="35">
        <f t="shared" si="2"/>
        <v>7.1140049436304587E-3</v>
      </c>
      <c r="I13" s="36">
        <v>59.359000000000002</v>
      </c>
      <c r="J13" s="37">
        <f>ROUND(2.576*I13/SQRT(A13),3)</f>
        <v>1.5289999999999999</v>
      </c>
      <c r="K13" s="35">
        <f t="shared" si="0"/>
        <v>9.1529482190960798E-2</v>
      </c>
      <c r="L13" s="36">
        <v>2.9060000000000001</v>
      </c>
      <c r="M13" s="35">
        <f>ABS(L13/L12-1)</f>
        <v>0.22835900159320233</v>
      </c>
      <c r="N13" s="36">
        <v>21.241</v>
      </c>
      <c r="O13" s="37">
        <f>ROUND(2.576*N13/SQRT(A13),3)</f>
        <v>0.54700000000000004</v>
      </c>
      <c r="P13" s="35">
        <f t="shared" si="4"/>
        <v>0.18823124569855473</v>
      </c>
    </row>
    <row r="14" spans="1:16" s="32" customFormat="1" ht="14" x14ac:dyDescent="0.15">
      <c r="A14" s="27">
        <v>20000</v>
      </c>
      <c r="B14" s="28">
        <v>361</v>
      </c>
      <c r="C14" s="29">
        <f>B14/A14</f>
        <v>1.805E-2</v>
      </c>
      <c r="D14" s="29">
        <f t="shared" si="1"/>
        <v>6.9587628865979356E-2</v>
      </c>
      <c r="E14" s="30">
        <v>2.7E-2</v>
      </c>
      <c r="F14" s="30">
        <v>0.17399999999999999</v>
      </c>
      <c r="G14" s="30">
        <v>16.497</v>
      </c>
      <c r="H14" s="29">
        <f t="shared" si="2"/>
        <v>1.2451361867704236E-2</v>
      </c>
      <c r="I14" s="30">
        <v>58.405999999999999</v>
      </c>
      <c r="J14" s="31">
        <f>ROUND(2.576*I14/SQRT(A14),3)</f>
        <v>1.0640000000000001</v>
      </c>
      <c r="K14" s="29">
        <f t="shared" si="0"/>
        <v>6.4496575134873016E-2</v>
      </c>
      <c r="L14" s="30">
        <v>3.9820000000000002</v>
      </c>
      <c r="M14" s="29">
        <f t="shared" si="3"/>
        <v>0.37026841018582246</v>
      </c>
      <c r="N14" s="30">
        <v>30.233000000000001</v>
      </c>
      <c r="O14" s="31">
        <f>ROUND(2.576*N14/SQRT(A14),3)</f>
        <v>0.55100000000000005</v>
      </c>
      <c r="P14" s="29">
        <f t="shared" si="4"/>
        <v>0.13837267704671019</v>
      </c>
    </row>
    <row r="15" spans="1:16" ht="14" x14ac:dyDescent="0.15">
      <c r="A15" s="4">
        <v>50000</v>
      </c>
      <c r="B15" s="7">
        <v>832</v>
      </c>
      <c r="C15" s="8">
        <f>B15/A15</f>
        <v>1.6639999999999999E-2</v>
      </c>
      <c r="D15" s="8">
        <f t="shared" si="1"/>
        <v>7.8116343490304829E-2</v>
      </c>
      <c r="E15" s="10">
        <v>2.8000000000000001E-2</v>
      </c>
      <c r="F15" s="10">
        <v>0.17399999999999999</v>
      </c>
      <c r="G15" s="10">
        <v>16.510999999999999</v>
      </c>
      <c r="H15" s="8">
        <f t="shared" si="2"/>
        <v>8.48639146511454E-4</v>
      </c>
      <c r="I15" s="10">
        <v>57.83</v>
      </c>
      <c r="J15" s="11">
        <f>ROUND(2.576*I15/SQRT(A15),3)</f>
        <v>0.66600000000000004</v>
      </c>
      <c r="K15" s="8">
        <f>J15/G15</f>
        <v>4.0336745200169589E-2</v>
      </c>
      <c r="L15" s="10">
        <v>4.069</v>
      </c>
      <c r="M15" s="8">
        <f>ABS(L15/L14-1)</f>
        <v>2.1848317428427855E-2</v>
      </c>
      <c r="N15" s="10">
        <v>30.099</v>
      </c>
      <c r="O15" s="11">
        <f>ROUND(2.576*N15/SQRT(A15),3)</f>
        <v>0.34699999999999998</v>
      </c>
      <c r="P15" s="8">
        <f t="shared" si="4"/>
        <v>8.5278938314082078E-2</v>
      </c>
    </row>
    <row r="16" spans="1:16" ht="14" x14ac:dyDescent="0.15">
      <c r="A16" s="4">
        <v>100000</v>
      </c>
      <c r="B16" s="7">
        <v>1776</v>
      </c>
      <c r="C16" s="8">
        <f>B16/A16</f>
        <v>1.7760000000000001E-2</v>
      </c>
      <c r="D16" s="8">
        <f>IFERROR(ABS(C16/C15-1), "-")</f>
        <v>6.7307692307692513E-2</v>
      </c>
      <c r="E16" s="10">
        <v>2.8000000000000001E-2</v>
      </c>
      <c r="F16" s="10">
        <v>0.17299999999999999</v>
      </c>
      <c r="G16" s="10">
        <v>16.576000000000001</v>
      </c>
      <c r="H16" s="8">
        <f t="shared" si="2"/>
        <v>3.9367694264431652E-3</v>
      </c>
      <c r="I16" s="10">
        <v>57.823</v>
      </c>
      <c r="J16" s="11">
        <f>ROUND(2.576*I16/SQRT(A16),3)</f>
        <v>0.47099999999999997</v>
      </c>
      <c r="K16" s="8">
        <f t="shared" si="0"/>
        <v>2.8414575289575288E-2</v>
      </c>
      <c r="L16" s="10">
        <v>3.512</v>
      </c>
      <c r="M16" s="8">
        <f t="shared" si="3"/>
        <v>0.13688867043499631</v>
      </c>
      <c r="N16" s="10">
        <v>27.844999999999999</v>
      </c>
      <c r="O16" s="11">
        <f>ROUND(2.576*N16/SQRT(A16),3)</f>
        <v>0.22700000000000001</v>
      </c>
      <c r="P16" s="8">
        <f t="shared" si="4"/>
        <v>6.4635535307517089E-2</v>
      </c>
    </row>
    <row r="17" spans="1:16" ht="14" x14ac:dyDescent="0.15">
      <c r="A17" s="4">
        <v>200000</v>
      </c>
      <c r="B17" s="7">
        <v>3632</v>
      </c>
      <c r="C17" s="8">
        <f>B17/A17</f>
        <v>1.8159999999999999E-2</v>
      </c>
      <c r="D17" s="8">
        <f t="shared" ref="D17" si="5">IFERROR(ABS(C17/C16-1), "-")</f>
        <v>2.2522522522522292E-2</v>
      </c>
      <c r="E17" s="10">
        <v>2.8000000000000001E-2</v>
      </c>
      <c r="F17" s="10">
        <v>0.17299999999999999</v>
      </c>
      <c r="G17" s="10">
        <v>16.544</v>
      </c>
      <c r="H17" s="8">
        <f t="shared" si="2"/>
        <v>1.9305019305019266E-3</v>
      </c>
      <c r="I17" s="10">
        <v>57.713000000000001</v>
      </c>
      <c r="J17" s="11">
        <f>ROUND(2.576*I17/SQRT(A17),3)</f>
        <v>0.33200000000000002</v>
      </c>
      <c r="K17" s="8">
        <f t="shared" si="0"/>
        <v>2.0067698259187621E-2</v>
      </c>
      <c r="L17" s="10">
        <v>3.4670000000000001</v>
      </c>
      <c r="M17" s="8">
        <f t="shared" si="3"/>
        <v>1.2813211845102535E-2</v>
      </c>
      <c r="N17" s="10">
        <v>27.577000000000002</v>
      </c>
      <c r="O17" s="11">
        <f>ROUND(2.576*N17/SQRT(A17),3)</f>
        <v>0.159</v>
      </c>
      <c r="P17" s="8">
        <f t="shared" si="4"/>
        <v>4.5860974906259011E-2</v>
      </c>
    </row>
    <row r="18" spans="1:16" ht="14" x14ac:dyDescent="0.15">
      <c r="A18" s="4">
        <v>300000</v>
      </c>
      <c r="B18" s="7">
        <v>6330</v>
      </c>
      <c r="C18" s="8">
        <f>B18/A18</f>
        <v>2.1100000000000001E-2</v>
      </c>
      <c r="D18" s="8">
        <f>IFERROR(ABS(C18/C17-1), "-")</f>
        <v>0.16189427312775351</v>
      </c>
      <c r="E18" s="10">
        <v>2.7E-2</v>
      </c>
      <c r="F18" s="10">
        <v>0.17299999999999999</v>
      </c>
      <c r="G18" s="10">
        <v>16.524000000000001</v>
      </c>
      <c r="H18" s="8">
        <f t="shared" si="2"/>
        <v>1.2088974854932433E-3</v>
      </c>
      <c r="I18" s="10">
        <v>57.86</v>
      </c>
      <c r="J18" s="11">
        <f>ROUND(2.576*I18/SQRT(A18),3)</f>
        <v>0.27200000000000002</v>
      </c>
      <c r="K18" s="8">
        <f t="shared" si="0"/>
        <v>1.646090534979424E-2</v>
      </c>
      <c r="L18" s="10">
        <v>3.3340000000000001</v>
      </c>
      <c r="M18" s="8">
        <f t="shared" si="3"/>
        <v>3.8361695990770106E-2</v>
      </c>
      <c r="N18" s="10">
        <v>26.661000000000001</v>
      </c>
      <c r="O18" s="11">
        <f>ROUND(2.576*N18/SQRT(A18),3)</f>
        <v>0.125</v>
      </c>
      <c r="P18" s="8">
        <f t="shared" si="4"/>
        <v>3.7492501499700057E-2</v>
      </c>
    </row>
    <row r="19" spans="1:16" ht="14" x14ac:dyDescent="0.15">
      <c r="A19" s="4">
        <v>500000</v>
      </c>
      <c r="B19" s="7">
        <v>14442</v>
      </c>
      <c r="C19" s="8">
        <f>B19/A19</f>
        <v>2.8884E-2</v>
      </c>
      <c r="D19" s="8">
        <f>IFERROR(ABS(C19/C18-1), "-")</f>
        <v>0.36890995260663506</v>
      </c>
      <c r="E19" s="10">
        <v>2.7E-2</v>
      </c>
      <c r="F19" s="10">
        <v>0.17299999999999999</v>
      </c>
      <c r="G19" s="10">
        <v>16.364999999999998</v>
      </c>
      <c r="H19" s="8">
        <f t="shared" si="2"/>
        <v>9.6223674655048219E-3</v>
      </c>
      <c r="I19" s="10">
        <v>57.341000000000001</v>
      </c>
      <c r="J19" s="11">
        <f>ROUND(2.576*I19/SQRT(A19),3)</f>
        <v>0.20899999999999999</v>
      </c>
      <c r="K19" s="8">
        <f t="shared" si="0"/>
        <v>1.2771157959058968E-2</v>
      </c>
      <c r="L19" s="10">
        <v>3.34</v>
      </c>
      <c r="M19" s="8">
        <f t="shared" si="3"/>
        <v>1.7996400719855199E-3</v>
      </c>
      <c r="N19" s="10">
        <v>26.661999999999999</v>
      </c>
      <c r="O19" s="11">
        <f>ROUND(2.576*N19/SQRT(A19),3)</f>
        <v>9.7000000000000003E-2</v>
      </c>
      <c r="P19" s="8">
        <f t="shared" si="4"/>
        <v>2.9041916167664671E-2</v>
      </c>
    </row>
    <row r="20" spans="1:16" ht="14" x14ac:dyDescent="0.15">
      <c r="A20" s="4">
        <v>1000000</v>
      </c>
      <c r="B20" s="7">
        <v>23523</v>
      </c>
      <c r="C20" s="8">
        <f>B20/A20</f>
        <v>2.3522999999999999E-2</v>
      </c>
      <c r="D20" s="8">
        <f t="shared" ref="D20" si="6">IFERROR(ABS(C20/C19-1), "-")</f>
        <v>0.18560448691317</v>
      </c>
      <c r="E20" s="10">
        <v>2.7E-2</v>
      </c>
      <c r="F20" s="10">
        <v>0.17299999999999999</v>
      </c>
      <c r="G20" s="10">
        <v>16.399999999999999</v>
      </c>
      <c r="H20" s="8">
        <f t="shared" si="2"/>
        <v>2.1387106630004205E-3</v>
      </c>
      <c r="I20" s="10">
        <v>57.225000000000001</v>
      </c>
      <c r="J20" s="11">
        <f>ROUND(2.576*I20/SQRT(A20),3)</f>
        <v>0.14699999999999999</v>
      </c>
      <c r="K20" s="8">
        <f t="shared" si="0"/>
        <v>8.9634146341463425E-3</v>
      </c>
      <c r="L20" s="10">
        <v>3.3109999999999999</v>
      </c>
      <c r="M20" s="8">
        <f t="shared" si="3"/>
        <v>8.682634730538874E-3</v>
      </c>
      <c r="N20" s="10">
        <v>26.545999999999999</v>
      </c>
      <c r="O20" s="11">
        <f>ROUND(2.576*N20/SQRT(A20),3)</f>
        <v>6.8000000000000005E-2</v>
      </c>
      <c r="P20" s="8">
        <f t="shared" si="4"/>
        <v>2.0537601932950771E-2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3"/>
  <sheetViews>
    <sheetView workbookViewId="0">
      <selection activeCell="C31" sqref="C31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2" t="s">
        <v>26</v>
      </c>
      <c r="B1" s="53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  <c r="L1"/>
      <c r="M1"/>
      <c r="N1"/>
      <c r="O1"/>
      <c r="P1"/>
    </row>
    <row r="2" spans="1:16" ht="15" x14ac:dyDescent="0.15">
      <c r="A2" s="54"/>
      <c r="B2" s="55"/>
      <c r="C2" s="4">
        <v>3</v>
      </c>
      <c r="D2" s="25" t="s">
        <v>35</v>
      </c>
      <c r="E2" s="4" t="s">
        <v>25</v>
      </c>
      <c r="F2" s="4">
        <v>206.06</v>
      </c>
      <c r="G2" s="4">
        <v>232</v>
      </c>
      <c r="H2" s="4">
        <v>1</v>
      </c>
      <c r="I2" s="5"/>
      <c r="J2" s="6"/>
      <c r="K2" s="6"/>
      <c r="L2"/>
      <c r="M2"/>
      <c r="N2"/>
      <c r="O2"/>
      <c r="P2"/>
    </row>
    <row r="3" spans="1:16" ht="45" x14ac:dyDescent="0.1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36</v>
      </c>
      <c r="H3" s="1" t="s">
        <v>41</v>
      </c>
      <c r="I3" s="1" t="s">
        <v>38</v>
      </c>
      <c r="J3" s="1" t="s">
        <v>39</v>
      </c>
      <c r="K3" s="1" t="s">
        <v>40</v>
      </c>
      <c r="L3" s="1" t="s">
        <v>37</v>
      </c>
      <c r="M3" s="1" t="s">
        <v>42</v>
      </c>
      <c r="N3" s="1" t="s">
        <v>43</v>
      </c>
      <c r="O3" s="1" t="s">
        <v>44</v>
      </c>
      <c r="P3" s="1" t="s">
        <v>45</v>
      </c>
    </row>
    <row r="4" spans="1:16" ht="14" x14ac:dyDescent="0.15">
      <c r="A4" s="4">
        <v>10</v>
      </c>
      <c r="B4" s="7">
        <v>0</v>
      </c>
      <c r="C4" s="8">
        <f>ROUND(B4/A4,4)</f>
        <v>0</v>
      </c>
      <c r="D4" s="9" t="s">
        <v>14</v>
      </c>
      <c r="E4" s="10">
        <v>0</v>
      </c>
      <c r="F4" s="10">
        <v>0.19</v>
      </c>
      <c r="G4" s="26">
        <v>0</v>
      </c>
      <c r="H4" s="9" t="s">
        <v>14</v>
      </c>
      <c r="I4" s="10">
        <v>0</v>
      </c>
      <c r="J4" s="11">
        <f>ROUND(2.576*I4/SQRT(A4),3)</f>
        <v>0</v>
      </c>
      <c r="K4" s="8">
        <v>0</v>
      </c>
      <c r="L4" s="26">
        <v>0</v>
      </c>
      <c r="M4" s="9" t="s">
        <v>14</v>
      </c>
      <c r="N4" s="10">
        <v>0</v>
      </c>
      <c r="O4" s="11">
        <f>ROUND(2.576*N4/SQRT(A4),3)</f>
        <v>0</v>
      </c>
      <c r="P4" s="8">
        <v>0</v>
      </c>
    </row>
    <row r="5" spans="1:16" ht="14" x14ac:dyDescent="0.15">
      <c r="A5" s="4">
        <v>20</v>
      </c>
      <c r="B5" s="7">
        <v>0</v>
      </c>
      <c r="C5" s="8">
        <f t="shared" ref="C5:C6" si="0">ROUND(B5/A5,2)</f>
        <v>0</v>
      </c>
      <c r="D5" s="8" t="str">
        <f>IFERROR(ABS(C5/C4-1), "-")</f>
        <v>-</v>
      </c>
      <c r="E5" s="10">
        <v>0</v>
      </c>
      <c r="F5" s="10">
        <v>0.245</v>
      </c>
      <c r="G5" s="10">
        <v>0</v>
      </c>
      <c r="H5" s="8">
        <v>0</v>
      </c>
      <c r="I5" s="10">
        <v>0</v>
      </c>
      <c r="J5" s="11">
        <f t="shared" ref="J5:J20" si="1">ROUND(2.576*I5/SQRT(A5),3)</f>
        <v>0</v>
      </c>
      <c r="K5" s="8">
        <v>0</v>
      </c>
      <c r="L5" s="10">
        <v>0</v>
      </c>
      <c r="M5" s="8">
        <v>0</v>
      </c>
      <c r="N5" s="10">
        <v>0</v>
      </c>
      <c r="O5" s="11">
        <f t="shared" ref="O5:O20" si="2">ROUND(2.576*N5/SQRT(A5),3)</f>
        <v>0</v>
      </c>
      <c r="P5" s="8">
        <v>0</v>
      </c>
    </row>
    <row r="6" spans="1:16" ht="14" x14ac:dyDescent="0.15">
      <c r="A6" s="4">
        <v>50</v>
      </c>
      <c r="B6" s="7">
        <v>1</v>
      </c>
      <c r="C6" s="8">
        <f t="shared" si="0"/>
        <v>0.02</v>
      </c>
      <c r="D6" s="8" t="str">
        <f t="shared" ref="D6:D15" si="3">IFERROR(ABS(C6/C5-1), "-")</f>
        <v>-</v>
      </c>
      <c r="E6" s="10">
        <v>0.111</v>
      </c>
      <c r="F6" s="10">
        <v>0.41099999999999998</v>
      </c>
      <c r="G6" s="10">
        <v>98.835999999999999</v>
      </c>
      <c r="H6" s="8">
        <v>0</v>
      </c>
      <c r="I6" s="10">
        <v>147.9</v>
      </c>
      <c r="J6" s="11">
        <f t="shared" si="1"/>
        <v>53.88</v>
      </c>
      <c r="K6" s="8">
        <f>J6/G6</f>
        <v>0.54514549354486219</v>
      </c>
      <c r="L6" s="10">
        <v>0</v>
      </c>
      <c r="M6" s="8">
        <v>0</v>
      </c>
      <c r="N6" s="10">
        <v>0</v>
      </c>
      <c r="O6" s="11">
        <f t="shared" si="2"/>
        <v>0</v>
      </c>
      <c r="P6" s="8">
        <v>0</v>
      </c>
    </row>
    <row r="7" spans="1:16" ht="14" x14ac:dyDescent="0.15">
      <c r="A7" s="4">
        <v>100</v>
      </c>
      <c r="B7" s="7">
        <v>1</v>
      </c>
      <c r="C7" s="8">
        <f t="shared" ref="C7:C20" si="4">B7/A7</f>
        <v>0.01</v>
      </c>
      <c r="D7" s="8">
        <f t="shared" si="3"/>
        <v>0.5</v>
      </c>
      <c r="E7" s="10">
        <v>6.9000000000000006E-2</v>
      </c>
      <c r="F7" s="10">
        <v>0.30399999999999999</v>
      </c>
      <c r="G7" s="10">
        <v>50.817999999999998</v>
      </c>
      <c r="H7" s="8">
        <f t="shared" ref="H7:H20" si="5">ABS(G7/G6-1)</f>
        <v>0.48583512080618396</v>
      </c>
      <c r="I7" s="10">
        <v>109.52200000000001</v>
      </c>
      <c r="J7" s="11">
        <f t="shared" si="1"/>
        <v>28.213000000000001</v>
      </c>
      <c r="K7" s="8">
        <f t="shared" ref="K7:K20" si="6">J7/G7</f>
        <v>0.55517729938210869</v>
      </c>
      <c r="L7" s="10">
        <v>0</v>
      </c>
      <c r="M7" s="8">
        <f>0</f>
        <v>0</v>
      </c>
      <c r="N7" s="10">
        <v>0</v>
      </c>
      <c r="O7" s="11">
        <f t="shared" si="2"/>
        <v>0</v>
      </c>
      <c r="P7" s="8">
        <v>0</v>
      </c>
    </row>
    <row r="8" spans="1:16" ht="14" customHeight="1" x14ac:dyDescent="0.15">
      <c r="A8" s="4">
        <v>200</v>
      </c>
      <c r="B8" s="7">
        <v>5</v>
      </c>
      <c r="C8" s="8">
        <f t="shared" si="4"/>
        <v>2.5000000000000001E-2</v>
      </c>
      <c r="D8" s="8">
        <f>IFERROR(ABS(C8/C7-1), "-")</f>
        <v>1.5</v>
      </c>
      <c r="E8" s="10">
        <v>7.8E-2</v>
      </c>
      <c r="F8" s="10">
        <v>0.34100000000000003</v>
      </c>
      <c r="G8" s="10">
        <v>43.966000000000001</v>
      </c>
      <c r="H8" s="8">
        <f t="shared" si="5"/>
        <v>0.13483411389665079</v>
      </c>
      <c r="I8" s="10">
        <v>88.606999999999999</v>
      </c>
      <c r="J8" s="11">
        <f t="shared" si="1"/>
        <v>16.14</v>
      </c>
      <c r="K8" s="8">
        <f t="shared" si="6"/>
        <v>0.36710185143065094</v>
      </c>
      <c r="L8" s="10">
        <v>30.823</v>
      </c>
      <c r="M8" s="8">
        <v>0</v>
      </c>
      <c r="N8" s="10">
        <v>147.82300000000001</v>
      </c>
      <c r="O8" s="11">
        <f t="shared" si="2"/>
        <v>26.925999999999998</v>
      </c>
      <c r="P8" s="8">
        <f t="shared" ref="P8:P20" si="7">O8/L8</f>
        <v>0.87356843915258076</v>
      </c>
    </row>
    <row r="9" spans="1:16" ht="14" x14ac:dyDescent="0.15">
      <c r="A9" s="4">
        <v>500</v>
      </c>
      <c r="B9" s="7">
        <v>19</v>
      </c>
      <c r="C9" s="8">
        <f t="shared" si="4"/>
        <v>3.7999999999999999E-2</v>
      </c>
      <c r="D9" s="8">
        <f t="shared" si="3"/>
        <v>0.5199999999999998</v>
      </c>
      <c r="E9" s="10">
        <v>9.5000000000000001E-2</v>
      </c>
      <c r="F9" s="10">
        <v>0.34</v>
      </c>
      <c r="G9" s="10">
        <v>60.036999999999999</v>
      </c>
      <c r="H9" s="8">
        <f t="shared" si="5"/>
        <v>0.36553245689851233</v>
      </c>
      <c r="I9" s="10">
        <v>143.39099999999999</v>
      </c>
      <c r="J9" s="11">
        <f t="shared" si="1"/>
        <v>16.518999999999998</v>
      </c>
      <c r="K9" s="8">
        <f t="shared" si="6"/>
        <v>0.27514699268784248</v>
      </c>
      <c r="L9" s="10">
        <v>14.222</v>
      </c>
      <c r="M9" s="8">
        <f t="shared" ref="M9:M20" si="8">ABS(L9/L8-1)</f>
        <v>0.53859131168283425</v>
      </c>
      <c r="N9" s="10">
        <v>98.32</v>
      </c>
      <c r="O9" s="11">
        <f t="shared" si="2"/>
        <v>11.327</v>
      </c>
      <c r="P9" s="8">
        <f t="shared" si="7"/>
        <v>0.79644213190831115</v>
      </c>
    </row>
    <row r="10" spans="1:16" ht="14" x14ac:dyDescent="0.15">
      <c r="A10" s="4">
        <v>1000</v>
      </c>
      <c r="B10" s="7">
        <v>51</v>
      </c>
      <c r="C10" s="8">
        <f t="shared" si="4"/>
        <v>5.0999999999999997E-2</v>
      </c>
      <c r="D10" s="8">
        <f t="shared" si="3"/>
        <v>0.34210526315789469</v>
      </c>
      <c r="E10" s="10">
        <v>9.5000000000000001E-2</v>
      </c>
      <c r="F10" s="10">
        <v>0.35399999999999998</v>
      </c>
      <c r="G10" s="10">
        <v>58.093000000000004</v>
      </c>
      <c r="H10" s="8">
        <f t="shared" si="5"/>
        <v>3.2380032313406693E-2</v>
      </c>
      <c r="I10" s="10">
        <v>142.42599999999999</v>
      </c>
      <c r="J10" s="11">
        <f t="shared" si="1"/>
        <v>11.602</v>
      </c>
      <c r="K10" s="8">
        <f t="shared" si="6"/>
        <v>0.1997142512867299</v>
      </c>
      <c r="L10" s="10">
        <v>19.617000000000001</v>
      </c>
      <c r="M10" s="8">
        <f t="shared" si="8"/>
        <v>0.37934186471663622</v>
      </c>
      <c r="N10" s="10">
        <v>111.593</v>
      </c>
      <c r="O10" s="11">
        <f t="shared" si="2"/>
        <v>9.09</v>
      </c>
      <c r="P10" s="8">
        <f t="shared" si="7"/>
        <v>0.46337360452668602</v>
      </c>
    </row>
    <row r="11" spans="1:16" s="32" customFormat="1" ht="14" x14ac:dyDescent="0.15">
      <c r="A11" s="27">
        <v>2000</v>
      </c>
      <c r="B11" s="28">
        <v>116</v>
      </c>
      <c r="C11" s="29">
        <f t="shared" si="4"/>
        <v>5.8000000000000003E-2</v>
      </c>
      <c r="D11" s="29">
        <f t="shared" si="3"/>
        <v>0.13725490196078449</v>
      </c>
      <c r="E11" s="30">
        <v>9.9000000000000005E-2</v>
      </c>
      <c r="F11" s="30">
        <v>0.36199999999999999</v>
      </c>
      <c r="G11" s="30">
        <v>63.72</v>
      </c>
      <c r="H11" s="29">
        <f t="shared" si="5"/>
        <v>9.6861928287401255E-2</v>
      </c>
      <c r="I11" s="30">
        <v>160.84200000000001</v>
      </c>
      <c r="J11" s="31">
        <f t="shared" si="1"/>
        <v>9.2650000000000006</v>
      </c>
      <c r="K11" s="29">
        <f t="shared" si="6"/>
        <v>0.1454017576898933</v>
      </c>
      <c r="L11" s="30">
        <v>13.664999999999999</v>
      </c>
      <c r="M11" s="29">
        <f t="shared" si="8"/>
        <v>0.30341030738645058</v>
      </c>
      <c r="N11" s="30">
        <v>84.884</v>
      </c>
      <c r="O11" s="31">
        <f t="shared" si="2"/>
        <v>4.8890000000000002</v>
      </c>
      <c r="P11" s="29">
        <f t="shared" si="7"/>
        <v>0.35777533845590931</v>
      </c>
    </row>
    <row r="12" spans="1:16" ht="14" x14ac:dyDescent="0.15">
      <c r="A12" s="4">
        <v>5000</v>
      </c>
      <c r="B12" s="7">
        <v>265</v>
      </c>
      <c r="C12" s="8">
        <f t="shared" si="4"/>
        <v>5.2999999999999999E-2</v>
      </c>
      <c r="D12" s="8">
        <f t="shared" si="3"/>
        <v>8.6206896551724199E-2</v>
      </c>
      <c r="E12" s="10">
        <v>0.1</v>
      </c>
      <c r="F12" s="10">
        <v>0.36599999999999999</v>
      </c>
      <c r="G12" s="10">
        <v>65.054000000000002</v>
      </c>
      <c r="H12" s="8">
        <f t="shared" si="5"/>
        <v>2.0935342121782829E-2</v>
      </c>
      <c r="I12" s="10">
        <v>164.14599999999999</v>
      </c>
      <c r="J12" s="11">
        <f t="shared" si="1"/>
        <v>5.98</v>
      </c>
      <c r="K12" s="8">
        <f t="shared" si="6"/>
        <v>9.1923632674393588E-2</v>
      </c>
      <c r="L12" s="10">
        <v>13.045</v>
      </c>
      <c r="M12" s="8">
        <f t="shared" si="8"/>
        <v>4.5371386754482157E-2</v>
      </c>
      <c r="N12" s="10">
        <v>73.415000000000006</v>
      </c>
      <c r="O12" s="11">
        <f t="shared" si="2"/>
        <v>2.6749999999999998</v>
      </c>
      <c r="P12" s="8">
        <f t="shared" si="7"/>
        <v>0.20505940973553083</v>
      </c>
    </row>
    <row r="13" spans="1:16" ht="14" x14ac:dyDescent="0.15">
      <c r="A13" s="33">
        <v>10000</v>
      </c>
      <c r="B13" s="34">
        <v>588</v>
      </c>
      <c r="C13" s="35">
        <f t="shared" si="4"/>
        <v>5.8799999999999998E-2</v>
      </c>
      <c r="D13" s="35">
        <f>IFERROR(ABS(C13/C12-1), "-")</f>
        <v>0.10943396226415092</v>
      </c>
      <c r="E13" s="36">
        <v>0.10100000000000001</v>
      </c>
      <c r="F13" s="36">
        <v>0.36699999999999999</v>
      </c>
      <c r="G13" s="36">
        <v>65.161000000000001</v>
      </c>
      <c r="H13" s="35">
        <f t="shared" si="5"/>
        <v>1.6447874073846069E-3</v>
      </c>
      <c r="I13" s="36">
        <v>160.142</v>
      </c>
      <c r="J13" s="37">
        <f t="shared" si="1"/>
        <v>4.125</v>
      </c>
      <c r="K13" s="35">
        <f t="shared" si="6"/>
        <v>6.3304737496355179E-2</v>
      </c>
      <c r="L13" s="36">
        <v>12.257</v>
      </c>
      <c r="M13" s="35">
        <f>ABS(L13/L12-1)</f>
        <v>6.0406285933307768E-2</v>
      </c>
      <c r="N13" s="36">
        <v>66.873999999999995</v>
      </c>
      <c r="O13" s="37">
        <f t="shared" si="2"/>
        <v>1.7230000000000001</v>
      </c>
      <c r="P13" s="35">
        <f t="shared" si="7"/>
        <v>0.14057273394794811</v>
      </c>
    </row>
    <row r="14" spans="1:16" ht="14" x14ac:dyDescent="0.15">
      <c r="A14" s="33">
        <v>20000</v>
      </c>
      <c r="B14" s="34">
        <v>1223</v>
      </c>
      <c r="C14" s="35">
        <f t="shared" si="4"/>
        <v>6.1150000000000003E-2</v>
      </c>
      <c r="D14" s="35">
        <f t="shared" si="3"/>
        <v>3.996598639455784E-2</v>
      </c>
      <c r="E14" s="36">
        <v>0.10100000000000001</v>
      </c>
      <c r="F14" s="36">
        <v>0.36499999999999999</v>
      </c>
      <c r="G14" s="36">
        <v>65.265000000000001</v>
      </c>
      <c r="H14" s="35">
        <f t="shared" si="5"/>
        <v>1.5960467150595292E-3</v>
      </c>
      <c r="I14" s="36">
        <v>160.28100000000001</v>
      </c>
      <c r="J14" s="37">
        <f t="shared" si="1"/>
        <v>2.92</v>
      </c>
      <c r="K14" s="35">
        <f t="shared" si="6"/>
        <v>4.4740672642304448E-2</v>
      </c>
      <c r="L14" s="36">
        <v>13.686999999999999</v>
      </c>
      <c r="M14" s="35">
        <f t="shared" si="8"/>
        <v>0.11666802643387442</v>
      </c>
      <c r="N14" s="36">
        <v>75.251999999999995</v>
      </c>
      <c r="O14" s="37">
        <f t="shared" si="2"/>
        <v>1.371</v>
      </c>
      <c r="P14" s="35">
        <f t="shared" si="7"/>
        <v>0.10016804266822532</v>
      </c>
    </row>
    <row r="15" spans="1:16" ht="14" x14ac:dyDescent="0.15">
      <c r="A15" s="4">
        <v>50000</v>
      </c>
      <c r="B15" s="7">
        <v>2934</v>
      </c>
      <c r="C15" s="8">
        <f t="shared" si="4"/>
        <v>5.8680000000000003E-2</v>
      </c>
      <c r="D15" s="8">
        <f t="shared" si="3"/>
        <v>4.0392477514309078E-2</v>
      </c>
      <c r="E15" s="36">
        <v>0.10199999999999999</v>
      </c>
      <c r="F15" s="10">
        <v>0.36599999999999999</v>
      </c>
      <c r="G15" s="10">
        <v>65.596000000000004</v>
      </c>
      <c r="H15" s="8">
        <f t="shared" si="5"/>
        <v>5.0716310426721645E-3</v>
      </c>
      <c r="I15" s="10">
        <v>161.55799999999999</v>
      </c>
      <c r="J15" s="11">
        <f t="shared" si="1"/>
        <v>1.861</v>
      </c>
      <c r="K15" s="8">
        <f>J15/G15</f>
        <v>2.8370632355631441E-2</v>
      </c>
      <c r="L15" s="10">
        <v>15.298999999999999</v>
      </c>
      <c r="M15" s="8">
        <f>ABS(L15/L14-1)</f>
        <v>0.11777599181705267</v>
      </c>
      <c r="N15" s="10">
        <v>83.113</v>
      </c>
      <c r="O15" s="11">
        <f t="shared" si="2"/>
        <v>0.95699999999999996</v>
      </c>
      <c r="P15" s="8">
        <f t="shared" si="7"/>
        <v>6.2553108046277534E-2</v>
      </c>
    </row>
    <row r="16" spans="1:16" ht="14" x14ac:dyDescent="0.15">
      <c r="A16" s="4">
        <v>100000</v>
      </c>
      <c r="B16" s="7">
        <v>6196</v>
      </c>
      <c r="C16" s="8">
        <f t="shared" si="4"/>
        <v>6.1960000000000001E-2</v>
      </c>
      <c r="D16" s="8">
        <f>IFERROR(ABS(C16/C15-1), "-")</f>
        <v>5.5896387184730667E-2</v>
      </c>
      <c r="E16" s="36">
        <v>0.10100000000000001</v>
      </c>
      <c r="F16" s="10">
        <v>0.36399999999999999</v>
      </c>
      <c r="G16" s="10">
        <v>64.450999999999993</v>
      </c>
      <c r="H16" s="8">
        <f t="shared" si="5"/>
        <v>1.7455332642234422E-2</v>
      </c>
      <c r="I16" s="10">
        <v>160.61600000000001</v>
      </c>
      <c r="J16" s="11">
        <f t="shared" si="1"/>
        <v>1.3080000000000001</v>
      </c>
      <c r="K16" s="8">
        <f t="shared" si="6"/>
        <v>2.0294487284914123E-2</v>
      </c>
      <c r="L16" s="10">
        <v>15.516999999999999</v>
      </c>
      <c r="M16" s="8">
        <f t="shared" si="8"/>
        <v>1.4249297339695488E-2</v>
      </c>
      <c r="N16" s="10">
        <v>83.507999999999996</v>
      </c>
      <c r="O16" s="11">
        <f t="shared" si="2"/>
        <v>0.68</v>
      </c>
      <c r="P16" s="8">
        <f t="shared" si="7"/>
        <v>4.3822903911838636E-2</v>
      </c>
    </row>
    <row r="17" spans="1:16" ht="14" x14ac:dyDescent="0.15">
      <c r="A17" s="4">
        <v>200000</v>
      </c>
      <c r="B17" s="7">
        <v>12829</v>
      </c>
      <c r="C17" s="8">
        <f t="shared" si="4"/>
        <v>6.4144999999999994E-2</v>
      </c>
      <c r="D17" s="8">
        <f t="shared" ref="D17" si="9">IFERROR(ABS(C17/C16-1), "-")</f>
        <v>3.5264686894770803E-2</v>
      </c>
      <c r="E17" s="10">
        <v>0.1</v>
      </c>
      <c r="F17" s="10">
        <v>0.36299999999999999</v>
      </c>
      <c r="G17" s="10">
        <v>64.427000000000007</v>
      </c>
      <c r="H17" s="8">
        <f t="shared" si="5"/>
        <v>3.7237591348449062E-4</v>
      </c>
      <c r="I17" s="10">
        <v>160.24600000000001</v>
      </c>
      <c r="J17" s="11">
        <f t="shared" si="1"/>
        <v>0.92300000000000004</v>
      </c>
      <c r="K17" s="8">
        <f t="shared" si="6"/>
        <v>1.4326291772083131E-2</v>
      </c>
      <c r="L17" s="10">
        <v>14.856999999999999</v>
      </c>
      <c r="M17" s="8">
        <f t="shared" si="8"/>
        <v>4.2533994973255163E-2</v>
      </c>
      <c r="N17" s="10">
        <v>80.78</v>
      </c>
      <c r="O17" s="11">
        <f t="shared" si="2"/>
        <v>0.46500000000000002</v>
      </c>
      <c r="P17" s="8">
        <f t="shared" si="7"/>
        <v>3.1298377869017978E-2</v>
      </c>
    </row>
    <row r="18" spans="1:16" ht="14" x14ac:dyDescent="0.15">
      <c r="A18" s="4">
        <v>300000</v>
      </c>
      <c r="B18" s="7">
        <v>22511</v>
      </c>
      <c r="C18" s="8">
        <f t="shared" si="4"/>
        <v>7.5036666666666668E-2</v>
      </c>
      <c r="D18" s="8">
        <f>IFERROR(ABS(C18/C17-1), "-")</f>
        <v>0.16979759399277694</v>
      </c>
      <c r="E18" s="10">
        <v>0.1</v>
      </c>
      <c r="F18" s="10">
        <v>0.36299999999999999</v>
      </c>
      <c r="G18" s="10">
        <v>64.171999999999997</v>
      </c>
      <c r="H18" s="8">
        <f t="shared" si="5"/>
        <v>3.9579679326992023E-3</v>
      </c>
      <c r="I18" s="10">
        <v>159.78</v>
      </c>
      <c r="J18" s="11">
        <f t="shared" si="1"/>
        <v>0.751</v>
      </c>
      <c r="K18" s="8">
        <f t="shared" si="6"/>
        <v>1.1702923393380291E-2</v>
      </c>
      <c r="L18" s="10">
        <v>14.72</v>
      </c>
      <c r="M18" s="8">
        <f t="shared" si="8"/>
        <v>9.2212425119471142E-3</v>
      </c>
      <c r="N18" s="10">
        <v>81.614000000000004</v>
      </c>
      <c r="O18" s="11">
        <f t="shared" si="2"/>
        <v>0.38400000000000001</v>
      </c>
      <c r="P18" s="8">
        <f t="shared" si="7"/>
        <v>2.6086956521739129E-2</v>
      </c>
    </row>
    <row r="19" spans="1:16" ht="14" x14ac:dyDescent="0.15">
      <c r="A19" s="4">
        <v>500000</v>
      </c>
      <c r="B19" s="7">
        <v>38883</v>
      </c>
      <c r="C19" s="8">
        <f t="shared" si="4"/>
        <v>7.7766000000000002E-2</v>
      </c>
      <c r="D19" s="8">
        <f>IFERROR(ABS(C19/C18-1), "-")</f>
        <v>3.6373328594909049E-2</v>
      </c>
      <c r="E19" s="10">
        <v>0.1</v>
      </c>
      <c r="F19" s="10">
        <v>0.36199999999999999</v>
      </c>
      <c r="G19" s="10">
        <v>64.150000000000006</v>
      </c>
      <c r="H19" s="8">
        <f t="shared" si="5"/>
        <v>3.4282864800838642E-4</v>
      </c>
      <c r="I19" s="10">
        <v>160.04499999999999</v>
      </c>
      <c r="J19" s="11">
        <f t="shared" si="1"/>
        <v>0.58299999999999996</v>
      </c>
      <c r="K19" s="8">
        <f t="shared" si="6"/>
        <v>9.0880748246297723E-3</v>
      </c>
      <c r="L19" s="10">
        <v>15.009</v>
      </c>
      <c r="M19" s="8">
        <f t="shared" si="8"/>
        <v>1.9633152173913038E-2</v>
      </c>
      <c r="N19" s="10">
        <v>82.524000000000001</v>
      </c>
      <c r="O19" s="11">
        <f t="shared" si="2"/>
        <v>0.30099999999999999</v>
      </c>
      <c r="P19" s="8">
        <f t="shared" si="7"/>
        <v>2.0054633886334865E-2</v>
      </c>
    </row>
    <row r="20" spans="1:16" ht="14" x14ac:dyDescent="0.15">
      <c r="A20" s="4">
        <v>1000000</v>
      </c>
      <c r="B20" s="7">
        <v>71712</v>
      </c>
      <c r="C20" s="8">
        <f t="shared" si="4"/>
        <v>7.1711999999999998E-2</v>
      </c>
      <c r="D20" s="8">
        <f t="shared" ref="D20" si="10">IFERROR(ABS(C20/C19-1), "-")</f>
        <v>7.7848931409613464E-2</v>
      </c>
      <c r="E20" s="36">
        <v>9.9000000000000005E-2</v>
      </c>
      <c r="F20" s="10">
        <v>0.36299999999999999</v>
      </c>
      <c r="G20" s="10">
        <v>64.009</v>
      </c>
      <c r="H20" s="8">
        <f t="shared" si="5"/>
        <v>2.1979734996103728E-3</v>
      </c>
      <c r="I20" s="10">
        <v>159.893</v>
      </c>
      <c r="J20" s="11">
        <f t="shared" si="1"/>
        <v>0.41199999999999998</v>
      </c>
      <c r="K20" s="8">
        <f t="shared" si="6"/>
        <v>6.436594853848677E-3</v>
      </c>
      <c r="L20" s="10">
        <v>14.904999999999999</v>
      </c>
      <c r="M20" s="8">
        <f t="shared" si="8"/>
        <v>6.9291758278366977E-3</v>
      </c>
      <c r="N20" s="10">
        <v>81.679000000000002</v>
      </c>
      <c r="O20" s="11">
        <f t="shared" si="2"/>
        <v>0.21</v>
      </c>
      <c r="P20" s="8">
        <f t="shared" si="7"/>
        <v>1.4089231801408923E-2</v>
      </c>
    </row>
    <row r="21" spans="1:16" ht="14" x14ac:dyDescent="0.15">
      <c r="A21" s="39"/>
      <c r="B21" s="40"/>
      <c r="C21" s="41"/>
      <c r="D21" s="41"/>
      <c r="E21" s="42"/>
      <c r="F21" s="42"/>
      <c r="G21" s="42"/>
      <c r="H21" s="41"/>
      <c r="I21" s="42"/>
      <c r="J21" s="43"/>
      <c r="K21" s="41"/>
    </row>
    <row r="22" spans="1:16" ht="14" x14ac:dyDescent="0.15">
      <c r="A22" s="39"/>
      <c r="B22" s="40"/>
      <c r="C22" s="41"/>
      <c r="D22" s="41"/>
      <c r="E22" s="42"/>
      <c r="F22" s="42"/>
      <c r="G22" s="42"/>
      <c r="H22" s="41"/>
      <c r="I22" s="42"/>
      <c r="J22" s="43"/>
      <c r="K22" s="41"/>
    </row>
    <row r="23" spans="1:16" ht="14" x14ac:dyDescent="0.15">
      <c r="A23" s="39"/>
      <c r="B23" s="40"/>
      <c r="C23" s="41"/>
      <c r="D23" s="41"/>
      <c r="E23" s="42"/>
      <c r="F23" s="42"/>
      <c r="G23" s="42"/>
      <c r="H23" s="41"/>
      <c r="I23" s="42"/>
      <c r="J23" s="43"/>
      <c r="K23" s="41"/>
    </row>
  </sheetData>
  <mergeCells count="1">
    <mergeCell ref="A1:B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3"/>
  <sheetViews>
    <sheetView workbookViewId="0">
      <selection activeCell="D27" sqref="D27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2" t="s">
        <v>27</v>
      </c>
      <c r="B1" s="53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  <c r="L1"/>
      <c r="M1"/>
      <c r="N1"/>
      <c r="O1"/>
      <c r="P1"/>
    </row>
    <row r="2" spans="1:16" ht="15" x14ac:dyDescent="0.15">
      <c r="A2" s="54"/>
      <c r="B2" s="55"/>
      <c r="C2" s="4">
        <v>3</v>
      </c>
      <c r="D2" s="25" t="s">
        <v>35</v>
      </c>
      <c r="E2" s="4" t="s">
        <v>25</v>
      </c>
      <c r="F2" s="4">
        <v>206.06</v>
      </c>
      <c r="G2" s="4">
        <v>488</v>
      </c>
      <c r="H2" s="4">
        <v>1</v>
      </c>
      <c r="I2" s="5"/>
      <c r="J2" s="6"/>
      <c r="K2" s="6"/>
      <c r="L2"/>
      <c r="M2"/>
      <c r="N2"/>
      <c r="O2"/>
      <c r="P2"/>
    </row>
    <row r="3" spans="1:16" ht="45" x14ac:dyDescent="0.1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36</v>
      </c>
      <c r="H3" s="1" t="s">
        <v>41</v>
      </c>
      <c r="I3" s="1" t="s">
        <v>38</v>
      </c>
      <c r="J3" s="1" t="s">
        <v>39</v>
      </c>
      <c r="K3" s="1" t="s">
        <v>40</v>
      </c>
      <c r="L3" s="1" t="s">
        <v>37</v>
      </c>
      <c r="M3" s="1" t="s">
        <v>42</v>
      </c>
      <c r="N3" s="1" t="s">
        <v>43</v>
      </c>
      <c r="O3" s="1" t="s">
        <v>44</v>
      </c>
      <c r="P3" s="1" t="s">
        <v>45</v>
      </c>
    </row>
    <row r="4" spans="1:16" ht="14" x14ac:dyDescent="0.15">
      <c r="A4" s="4">
        <v>10</v>
      </c>
      <c r="B4" s="7">
        <v>1</v>
      </c>
      <c r="C4" s="8">
        <f>ROUND(B4/A4,4)</f>
        <v>0.1</v>
      </c>
      <c r="D4" s="9" t="s">
        <v>14</v>
      </c>
      <c r="E4" s="10">
        <v>0.10299999999999999</v>
      </c>
      <c r="F4" s="10">
        <v>0.376</v>
      </c>
      <c r="G4" s="26">
        <v>63.005000000000003</v>
      </c>
      <c r="H4" s="9" t="s">
        <v>14</v>
      </c>
      <c r="I4" s="10">
        <v>109.128</v>
      </c>
      <c r="J4" s="11">
        <f>ROUND(2.576*I4/SQRT(A4),3)</f>
        <v>88.896000000000001</v>
      </c>
      <c r="K4" s="8">
        <f t="shared" ref="K4:K5" si="0">J4/G4</f>
        <v>1.4109356400285691</v>
      </c>
      <c r="L4" s="26">
        <v>0</v>
      </c>
      <c r="M4" s="9" t="s">
        <v>14</v>
      </c>
      <c r="N4" s="10">
        <v>0</v>
      </c>
      <c r="O4" s="11">
        <f>ROUND(2.576*N4/SQRT(A4),3)</f>
        <v>0</v>
      </c>
      <c r="P4" s="8">
        <v>0</v>
      </c>
    </row>
    <row r="5" spans="1:16" ht="14" x14ac:dyDescent="0.15">
      <c r="A5" s="4">
        <v>20</v>
      </c>
      <c r="B5" s="7">
        <v>3</v>
      </c>
      <c r="C5" s="8">
        <f t="shared" ref="C5:C6" si="1">ROUND(B5/A5,2)</f>
        <v>0.15</v>
      </c>
      <c r="D5" s="8">
        <f>IFERROR(ABS(C5/C4-1), "-")</f>
        <v>0.49999999999999978</v>
      </c>
      <c r="E5" s="10">
        <v>0.21</v>
      </c>
      <c r="F5" s="10">
        <v>0.48399999999999999</v>
      </c>
      <c r="G5" s="10">
        <v>165.11</v>
      </c>
      <c r="H5" s="8">
        <v>0</v>
      </c>
      <c r="I5" s="10">
        <v>169.88800000000001</v>
      </c>
      <c r="J5" s="11">
        <f t="shared" ref="J5:J20" si="2">ROUND(2.576*I5/SQRT(A5),3)</f>
        <v>97.856999999999999</v>
      </c>
      <c r="K5" s="8">
        <f t="shared" si="0"/>
        <v>0.59267760886681597</v>
      </c>
      <c r="L5" s="10">
        <v>0</v>
      </c>
      <c r="M5" s="8" t="s">
        <v>14</v>
      </c>
      <c r="N5" s="10">
        <v>0</v>
      </c>
      <c r="O5" s="11">
        <f t="shared" ref="O5:O20" si="3">ROUND(2.576*N5/SQRT(A5),3)</f>
        <v>0</v>
      </c>
      <c r="P5" s="8">
        <v>0</v>
      </c>
    </row>
    <row r="6" spans="1:16" ht="14" x14ac:dyDescent="0.15">
      <c r="A6" s="4">
        <v>50</v>
      </c>
      <c r="B6" s="7">
        <v>5</v>
      </c>
      <c r="C6" s="8">
        <f t="shared" si="1"/>
        <v>0.1</v>
      </c>
      <c r="D6" s="8">
        <f t="shared" ref="D6:D15" si="4">IFERROR(ABS(C6/C5-1), "-")</f>
        <v>0.33333333333333326</v>
      </c>
      <c r="E6" s="10">
        <v>0.215</v>
      </c>
      <c r="F6" s="10">
        <v>0.55600000000000005</v>
      </c>
      <c r="G6" s="10">
        <v>193.25200000000001</v>
      </c>
      <c r="H6" s="8">
        <v>0</v>
      </c>
      <c r="I6" s="10">
        <v>398.214</v>
      </c>
      <c r="J6" s="11">
        <f t="shared" si="2"/>
        <v>145.07</v>
      </c>
      <c r="K6" s="8">
        <f>J6/G6</f>
        <v>0.75067787138037378</v>
      </c>
      <c r="L6" s="10">
        <v>2.6749999999999998</v>
      </c>
      <c r="M6" s="8" t="s">
        <v>14</v>
      </c>
      <c r="N6" s="10">
        <v>8.0259999999999998</v>
      </c>
      <c r="O6" s="11">
        <f t="shared" si="3"/>
        <v>2.9239999999999999</v>
      </c>
      <c r="P6" s="8">
        <f t="shared" ref="P6:P7" si="5">O6/L6</f>
        <v>1.0930841121495327</v>
      </c>
    </row>
    <row r="7" spans="1:16" ht="14" x14ac:dyDescent="0.15">
      <c r="A7" s="4">
        <v>100</v>
      </c>
      <c r="B7" s="7">
        <v>10</v>
      </c>
      <c r="C7" s="8">
        <f t="shared" ref="C7:C20" si="6">B7/A7</f>
        <v>0.1</v>
      </c>
      <c r="D7" s="8">
        <f t="shared" si="4"/>
        <v>0</v>
      </c>
      <c r="E7" s="10">
        <v>0.24299999999999999</v>
      </c>
      <c r="F7" s="10">
        <v>0.56299999999999994</v>
      </c>
      <c r="G7" s="10">
        <v>205.303</v>
      </c>
      <c r="H7" s="8">
        <f t="shared" ref="H7:H20" si="7">ABS(G7/G6-1)</f>
        <v>6.2358992403700908E-2</v>
      </c>
      <c r="I7" s="10">
        <v>341.036</v>
      </c>
      <c r="J7" s="11">
        <f t="shared" si="2"/>
        <v>87.850999999999999</v>
      </c>
      <c r="K7" s="8">
        <f t="shared" ref="K7:K20" si="8">J7/G7</f>
        <v>0.42790899304929786</v>
      </c>
      <c r="L7" s="10">
        <v>1.8520000000000001</v>
      </c>
      <c r="M7" s="8">
        <f t="shared" ref="M7:M8" si="9">ABS(L7/L6-1)</f>
        <v>0.30766355140186907</v>
      </c>
      <c r="N7" s="10">
        <v>6.6779999999999999</v>
      </c>
      <c r="O7" s="11">
        <f t="shared" si="3"/>
        <v>1.72</v>
      </c>
      <c r="P7" s="8">
        <f t="shared" si="5"/>
        <v>0.92872570194384441</v>
      </c>
    </row>
    <row r="8" spans="1:16" ht="14" customHeight="1" x14ac:dyDescent="0.15">
      <c r="A8" s="4">
        <v>200</v>
      </c>
      <c r="B8" s="7">
        <v>28</v>
      </c>
      <c r="C8" s="8">
        <f t="shared" si="6"/>
        <v>0.14000000000000001</v>
      </c>
      <c r="D8" s="8">
        <f>IFERROR(ABS(C8/C7-1), "-")</f>
        <v>0.40000000000000013</v>
      </c>
      <c r="E8" s="10">
        <v>0.26600000000000001</v>
      </c>
      <c r="F8" s="10">
        <v>0.57799999999999996</v>
      </c>
      <c r="G8" s="10">
        <v>194.209</v>
      </c>
      <c r="H8" s="8">
        <f t="shared" si="7"/>
        <v>5.4037203547926738E-2</v>
      </c>
      <c r="I8" s="10">
        <v>319.33199999999999</v>
      </c>
      <c r="J8" s="11">
        <f t="shared" si="2"/>
        <v>58.167000000000002</v>
      </c>
      <c r="K8" s="8">
        <f t="shared" si="8"/>
        <v>0.2995072318996545</v>
      </c>
      <c r="L8" s="10">
        <v>23.257999999999999</v>
      </c>
      <c r="M8" s="8">
        <f t="shared" si="9"/>
        <v>11.558315334773217</v>
      </c>
      <c r="N8" s="10">
        <v>120.69799999999999</v>
      </c>
      <c r="O8" s="11">
        <f t="shared" si="3"/>
        <v>21.984999999999999</v>
      </c>
      <c r="P8" s="8">
        <f t="shared" ref="P8:P20" si="10">O8/L8</f>
        <v>0.94526614498237171</v>
      </c>
    </row>
    <row r="9" spans="1:16" ht="14" x14ac:dyDescent="0.15">
      <c r="A9" s="4">
        <v>500</v>
      </c>
      <c r="B9" s="7">
        <v>70</v>
      </c>
      <c r="C9" s="8">
        <f t="shared" si="6"/>
        <v>0.14000000000000001</v>
      </c>
      <c r="D9" s="8">
        <f t="shared" si="4"/>
        <v>0</v>
      </c>
      <c r="E9" s="10">
        <v>0.26200000000000001</v>
      </c>
      <c r="F9" s="10">
        <v>0.57199999999999995</v>
      </c>
      <c r="G9" s="10">
        <v>189.869</v>
      </c>
      <c r="H9" s="8">
        <f t="shared" si="7"/>
        <v>2.2347059096128441E-2</v>
      </c>
      <c r="I9" s="10">
        <v>339.28399999999999</v>
      </c>
      <c r="J9" s="11">
        <f t="shared" si="2"/>
        <v>39.085999999999999</v>
      </c>
      <c r="K9" s="8">
        <f t="shared" si="8"/>
        <v>0.2058577229563541</v>
      </c>
      <c r="L9" s="10">
        <v>60.232999999999997</v>
      </c>
      <c r="M9" s="8">
        <f t="shared" ref="M9:M20" si="11">ABS(L9/L8-1)</f>
        <v>1.589775561097257</v>
      </c>
      <c r="N9" s="10">
        <v>205.53800000000001</v>
      </c>
      <c r="O9" s="11">
        <f t="shared" si="3"/>
        <v>23.678000000000001</v>
      </c>
      <c r="P9" s="8">
        <f t="shared" si="10"/>
        <v>0.39310676871482414</v>
      </c>
    </row>
    <row r="10" spans="1:16" ht="14" x14ac:dyDescent="0.15">
      <c r="A10" s="4">
        <v>1000</v>
      </c>
      <c r="B10" s="7">
        <v>171</v>
      </c>
      <c r="C10" s="8">
        <f t="shared" si="6"/>
        <v>0.17100000000000001</v>
      </c>
      <c r="D10" s="8">
        <f t="shared" si="4"/>
        <v>0.22142857142857131</v>
      </c>
      <c r="E10" s="10">
        <v>0.26800000000000002</v>
      </c>
      <c r="F10" s="10">
        <v>0.58099999999999996</v>
      </c>
      <c r="G10" s="10">
        <v>189.11</v>
      </c>
      <c r="H10" s="8">
        <f t="shared" si="7"/>
        <v>3.9974930083372939E-3</v>
      </c>
      <c r="I10" s="10">
        <v>358.78500000000003</v>
      </c>
      <c r="J10" s="11">
        <f t="shared" si="2"/>
        <v>29.227</v>
      </c>
      <c r="K10" s="8">
        <f t="shared" si="8"/>
        <v>0.1545502617524192</v>
      </c>
      <c r="L10" s="10">
        <v>88.980999999999995</v>
      </c>
      <c r="M10" s="8">
        <f t="shared" si="11"/>
        <v>0.47727989640230439</v>
      </c>
      <c r="N10" s="10">
        <v>280.00099999999998</v>
      </c>
      <c r="O10" s="11">
        <f t="shared" si="3"/>
        <v>22.809000000000001</v>
      </c>
      <c r="P10" s="8">
        <f t="shared" si="10"/>
        <v>0.25633562221148337</v>
      </c>
    </row>
    <row r="11" spans="1:16" ht="14" x14ac:dyDescent="0.15">
      <c r="A11" s="33">
        <v>2000</v>
      </c>
      <c r="B11" s="34">
        <v>371</v>
      </c>
      <c r="C11" s="35">
        <f t="shared" si="6"/>
        <v>0.1855</v>
      </c>
      <c r="D11" s="35">
        <f t="shared" si="4"/>
        <v>8.4795321637426868E-2</v>
      </c>
      <c r="E11" s="36">
        <v>0.27300000000000002</v>
      </c>
      <c r="F11" s="36">
        <v>0.58099999999999996</v>
      </c>
      <c r="G11" s="36">
        <v>196.255</v>
      </c>
      <c r="H11" s="35">
        <f t="shared" si="7"/>
        <v>3.7782243138913651E-2</v>
      </c>
      <c r="I11" s="36">
        <v>354.12299999999999</v>
      </c>
      <c r="J11" s="37">
        <f t="shared" si="2"/>
        <v>20.398</v>
      </c>
      <c r="K11" s="35">
        <f t="shared" si="8"/>
        <v>0.10393620544699499</v>
      </c>
      <c r="L11" s="36">
        <v>80.626000000000005</v>
      </c>
      <c r="M11" s="35">
        <f t="shared" si="11"/>
        <v>9.3896449803890558E-2</v>
      </c>
      <c r="N11" s="36">
        <v>320.661</v>
      </c>
      <c r="O11" s="37">
        <f t="shared" si="3"/>
        <v>18.47</v>
      </c>
      <c r="P11" s="35">
        <f t="shared" si="10"/>
        <v>0.22908242998536449</v>
      </c>
    </row>
    <row r="12" spans="1:16" ht="14" x14ac:dyDescent="0.15">
      <c r="A12" s="4">
        <v>5000</v>
      </c>
      <c r="B12" s="7">
        <v>910</v>
      </c>
      <c r="C12" s="8">
        <f t="shared" si="6"/>
        <v>0.182</v>
      </c>
      <c r="D12" s="8">
        <f t="shared" si="4"/>
        <v>1.8867924528301883E-2</v>
      </c>
      <c r="E12" s="10">
        <v>0.28199999999999997</v>
      </c>
      <c r="F12" s="10">
        <v>0.57899999999999996</v>
      </c>
      <c r="G12" s="10">
        <v>213.649</v>
      </c>
      <c r="H12" s="8">
        <f t="shared" si="7"/>
        <v>8.8629589055055913E-2</v>
      </c>
      <c r="I12" s="10">
        <v>401.048</v>
      </c>
      <c r="J12" s="11">
        <f t="shared" si="2"/>
        <v>14.61</v>
      </c>
      <c r="K12" s="8">
        <f t="shared" si="8"/>
        <v>6.8383189249657139E-2</v>
      </c>
      <c r="L12" s="10">
        <v>74.403999999999996</v>
      </c>
      <c r="M12" s="8">
        <f t="shared" si="11"/>
        <v>7.7171135861880846E-2</v>
      </c>
      <c r="N12" s="10">
        <v>299.613</v>
      </c>
      <c r="O12" s="11">
        <f t="shared" si="3"/>
        <v>10.914999999999999</v>
      </c>
      <c r="P12" s="8">
        <f t="shared" si="10"/>
        <v>0.14669910219880652</v>
      </c>
    </row>
    <row r="13" spans="1:16" ht="14" x14ac:dyDescent="0.15">
      <c r="A13" s="33">
        <v>10000</v>
      </c>
      <c r="B13" s="34">
        <v>2038</v>
      </c>
      <c r="C13" s="35">
        <f t="shared" si="6"/>
        <v>0.20380000000000001</v>
      </c>
      <c r="D13" s="35">
        <f>IFERROR(ABS(C13/C12-1), "-")</f>
        <v>0.1197802197802198</v>
      </c>
      <c r="E13" s="36">
        <v>0.29299999999999998</v>
      </c>
      <c r="F13" s="36">
        <v>0.58199999999999996</v>
      </c>
      <c r="G13" s="36">
        <v>220.54300000000001</v>
      </c>
      <c r="H13" s="35">
        <f t="shared" si="7"/>
        <v>3.2267878623349455E-2</v>
      </c>
      <c r="I13" s="36">
        <v>411.78500000000003</v>
      </c>
      <c r="J13" s="37">
        <f t="shared" si="2"/>
        <v>10.608000000000001</v>
      </c>
      <c r="K13" s="35">
        <f t="shared" si="8"/>
        <v>4.8099463596668224E-2</v>
      </c>
      <c r="L13" s="36">
        <v>76.213999999999999</v>
      </c>
      <c r="M13" s="35">
        <f>ABS(L13/L12-1)</f>
        <v>2.4326649104886799E-2</v>
      </c>
      <c r="N13" s="36">
        <v>276.27699999999999</v>
      </c>
      <c r="O13" s="37">
        <f t="shared" si="3"/>
        <v>7.117</v>
      </c>
      <c r="P13" s="35">
        <f t="shared" si="10"/>
        <v>9.3381793371296609E-2</v>
      </c>
    </row>
    <row r="14" spans="1:16" ht="14" x14ac:dyDescent="0.15">
      <c r="A14" s="33">
        <v>20000</v>
      </c>
      <c r="B14" s="34">
        <v>4247</v>
      </c>
      <c r="C14" s="35">
        <f t="shared" si="6"/>
        <v>0.21235000000000001</v>
      </c>
      <c r="D14" s="35">
        <f t="shared" si="4"/>
        <v>4.1952894995093137E-2</v>
      </c>
      <c r="E14" s="36">
        <v>0.28799999999999998</v>
      </c>
      <c r="F14" s="36">
        <v>0.57999999999999996</v>
      </c>
      <c r="G14" s="36">
        <v>219.38</v>
      </c>
      <c r="H14" s="35">
        <f t="shared" si="7"/>
        <v>5.2733480545744671E-3</v>
      </c>
      <c r="I14" s="36">
        <v>408.488</v>
      </c>
      <c r="J14" s="37">
        <f t="shared" si="2"/>
        <v>7.4409999999999998</v>
      </c>
      <c r="K14" s="35">
        <f t="shared" si="8"/>
        <v>3.3918315252074026E-2</v>
      </c>
      <c r="L14" s="36">
        <v>69.457999999999998</v>
      </c>
      <c r="M14" s="35">
        <f t="shared" si="11"/>
        <v>8.8645130815860562E-2</v>
      </c>
      <c r="N14" s="36">
        <v>256.089</v>
      </c>
      <c r="O14" s="37">
        <f t="shared" si="3"/>
        <v>4.665</v>
      </c>
      <c r="P14" s="35">
        <f t="shared" si="10"/>
        <v>6.7162889803910275E-2</v>
      </c>
    </row>
    <row r="15" spans="1:16" ht="14" x14ac:dyDescent="0.15">
      <c r="A15" s="4">
        <v>50000</v>
      </c>
      <c r="B15" s="7">
        <v>9862</v>
      </c>
      <c r="C15" s="8">
        <f t="shared" si="6"/>
        <v>0.19724</v>
      </c>
      <c r="D15" s="8">
        <f t="shared" si="4"/>
        <v>7.115611019543211E-2</v>
      </c>
      <c r="E15" s="36">
        <v>0.28599999999999998</v>
      </c>
      <c r="F15" s="10">
        <v>0.57899999999999996</v>
      </c>
      <c r="G15" s="10">
        <v>219.14500000000001</v>
      </c>
      <c r="H15" s="8">
        <f t="shared" si="7"/>
        <v>1.0712006563952103E-3</v>
      </c>
      <c r="I15" s="10">
        <v>408.36500000000001</v>
      </c>
      <c r="J15" s="11">
        <f t="shared" si="2"/>
        <v>4.7039999999999997</v>
      </c>
      <c r="K15" s="8">
        <f>J15/G15</f>
        <v>2.146523990964886E-2</v>
      </c>
      <c r="L15" s="10">
        <v>65.963999999999999</v>
      </c>
      <c r="M15" s="8">
        <f>ABS(L15/L14-1)</f>
        <v>5.0303780702006917E-2</v>
      </c>
      <c r="N15" s="10">
        <v>247.22800000000001</v>
      </c>
      <c r="O15" s="11">
        <f t="shared" si="3"/>
        <v>2.8479999999999999</v>
      </c>
      <c r="P15" s="8">
        <f t="shared" si="10"/>
        <v>4.3175065187071732E-2</v>
      </c>
    </row>
    <row r="16" spans="1:16" s="32" customFormat="1" ht="14" x14ac:dyDescent="0.15">
      <c r="A16" s="27">
        <v>100000</v>
      </c>
      <c r="B16" s="28">
        <v>20919</v>
      </c>
      <c r="C16" s="29">
        <f t="shared" si="6"/>
        <v>0.20918999999999999</v>
      </c>
      <c r="D16" s="29">
        <f>IFERROR(ABS(C16/C15-1), "-")</f>
        <v>6.0586088014601414E-2</v>
      </c>
      <c r="E16" s="30">
        <v>0.28299999999999997</v>
      </c>
      <c r="F16" s="30">
        <v>0.57799999999999996</v>
      </c>
      <c r="G16" s="30">
        <v>218.727</v>
      </c>
      <c r="H16" s="29">
        <f t="shared" si="7"/>
        <v>1.9074129001346307E-3</v>
      </c>
      <c r="I16" s="30">
        <v>408.23099999999999</v>
      </c>
      <c r="J16" s="31">
        <f t="shared" si="2"/>
        <v>3.3250000000000002</v>
      </c>
      <c r="K16" s="29">
        <f t="shared" si="8"/>
        <v>1.5201598339482552E-2</v>
      </c>
      <c r="L16" s="30">
        <v>61.679000000000002</v>
      </c>
      <c r="M16" s="29">
        <f t="shared" si="11"/>
        <v>6.4959674974228276E-2</v>
      </c>
      <c r="N16" s="30">
        <v>237.28800000000001</v>
      </c>
      <c r="O16" s="31">
        <f t="shared" si="3"/>
        <v>1.9330000000000001</v>
      </c>
      <c r="P16" s="29">
        <f t="shared" si="10"/>
        <v>3.1339678010343874E-2</v>
      </c>
    </row>
    <row r="17" spans="1:16" ht="14" x14ac:dyDescent="0.15">
      <c r="A17" s="4">
        <v>200000</v>
      </c>
      <c r="B17" s="7">
        <v>43062</v>
      </c>
      <c r="C17" s="8">
        <f t="shared" si="6"/>
        <v>0.21531</v>
      </c>
      <c r="D17" s="8">
        <f t="shared" ref="D17" si="12">IFERROR(ABS(C17/C16-1), "-")</f>
        <v>2.9255700559300157E-2</v>
      </c>
      <c r="E17" s="10">
        <v>0.28299999999999997</v>
      </c>
      <c r="F17" s="10">
        <v>0.57699999999999996</v>
      </c>
      <c r="G17" s="10">
        <v>218.74</v>
      </c>
      <c r="H17" s="8">
        <f t="shared" si="7"/>
        <v>5.9434820575354763E-5</v>
      </c>
      <c r="I17" s="10">
        <v>409.52800000000002</v>
      </c>
      <c r="J17" s="11">
        <f t="shared" si="2"/>
        <v>2.359</v>
      </c>
      <c r="K17" s="8">
        <f t="shared" si="8"/>
        <v>1.0784493005394531E-2</v>
      </c>
      <c r="L17" s="10">
        <v>61.465000000000003</v>
      </c>
      <c r="M17" s="8">
        <f t="shared" si="11"/>
        <v>3.4695763549992265E-3</v>
      </c>
      <c r="N17" s="10">
        <v>238.124</v>
      </c>
      <c r="O17" s="11">
        <f t="shared" si="3"/>
        <v>1.3720000000000001</v>
      </c>
      <c r="P17" s="8">
        <f t="shared" si="10"/>
        <v>2.2321646465468154E-2</v>
      </c>
    </row>
    <row r="18" spans="1:16" ht="14" x14ac:dyDescent="0.15">
      <c r="A18" s="4">
        <v>300000</v>
      </c>
      <c r="B18" s="7">
        <v>76232</v>
      </c>
      <c r="C18" s="8">
        <f t="shared" si="6"/>
        <v>0.25410666666666665</v>
      </c>
      <c r="D18" s="8">
        <f>IFERROR(ABS(C18/C17-1), "-")</f>
        <v>0.18018980384871419</v>
      </c>
      <c r="E18" s="10">
        <v>0.28199999999999997</v>
      </c>
      <c r="F18" s="10">
        <v>0.57699999999999996</v>
      </c>
      <c r="G18" s="10">
        <v>218.15199999999999</v>
      </c>
      <c r="H18" s="8">
        <f t="shared" si="7"/>
        <v>2.6881228856177053E-3</v>
      </c>
      <c r="I18" s="10">
        <v>407.89299999999997</v>
      </c>
      <c r="J18" s="11">
        <f t="shared" si="2"/>
        <v>1.9179999999999999</v>
      </c>
      <c r="K18" s="8">
        <f t="shared" si="8"/>
        <v>8.7920349114378963E-3</v>
      </c>
      <c r="L18" s="10">
        <v>61.831000000000003</v>
      </c>
      <c r="M18" s="8">
        <f t="shared" si="11"/>
        <v>5.9546083136743366E-3</v>
      </c>
      <c r="N18" s="10">
        <v>238.505</v>
      </c>
      <c r="O18" s="11">
        <f t="shared" si="3"/>
        <v>1.1220000000000001</v>
      </c>
      <c r="P18" s="8">
        <f t="shared" si="10"/>
        <v>1.8146237324319518E-2</v>
      </c>
    </row>
    <row r="19" spans="1:16" ht="14" x14ac:dyDescent="0.15">
      <c r="A19" s="4">
        <v>500000</v>
      </c>
      <c r="B19" s="7">
        <v>131529</v>
      </c>
      <c r="C19" s="8">
        <f t="shared" si="6"/>
        <v>0.26305800000000001</v>
      </c>
      <c r="D19" s="8">
        <f>IFERROR(ABS(C19/C18-1), "-")</f>
        <v>3.522667646132871E-2</v>
      </c>
      <c r="E19" s="10">
        <v>0.28199999999999997</v>
      </c>
      <c r="F19" s="10">
        <v>0.57699999999999996</v>
      </c>
      <c r="G19" s="10">
        <v>217.90799999999999</v>
      </c>
      <c r="H19" s="8">
        <f t="shared" si="7"/>
        <v>1.1184861931130552E-3</v>
      </c>
      <c r="I19" s="10">
        <v>407.75</v>
      </c>
      <c r="J19" s="11">
        <f t="shared" si="2"/>
        <v>1.4850000000000001</v>
      </c>
      <c r="K19" s="8">
        <f t="shared" si="8"/>
        <v>6.8148025772344304E-3</v>
      </c>
      <c r="L19" s="10">
        <v>61.762</v>
      </c>
      <c r="M19" s="8">
        <f t="shared" si="11"/>
        <v>1.1159450760945822E-3</v>
      </c>
      <c r="N19" s="10">
        <v>237.571</v>
      </c>
      <c r="O19" s="11">
        <f t="shared" si="3"/>
        <v>0.86499999999999999</v>
      </c>
      <c r="P19" s="8">
        <f t="shared" si="10"/>
        <v>1.4005375473592176E-2</v>
      </c>
    </row>
    <row r="20" spans="1:16" ht="14" x14ac:dyDescent="0.15">
      <c r="A20" s="4">
        <v>1000000</v>
      </c>
      <c r="B20" s="7">
        <v>242817</v>
      </c>
      <c r="C20" s="8">
        <f t="shared" si="6"/>
        <v>0.24281700000000001</v>
      </c>
      <c r="D20" s="8">
        <f t="shared" ref="D20" si="13">IFERROR(ABS(C20/C19-1), "-")</f>
        <v>7.6945008325160269E-2</v>
      </c>
      <c r="E20" s="10">
        <v>0.28100000000000003</v>
      </c>
      <c r="F20" s="10">
        <v>0.57699999999999996</v>
      </c>
      <c r="G20" s="10">
        <v>218.02099999999999</v>
      </c>
      <c r="H20" s="8">
        <f t="shared" si="7"/>
        <v>5.185674688401587E-4</v>
      </c>
      <c r="I20" s="10">
        <v>407.55</v>
      </c>
      <c r="J20" s="11">
        <f t="shared" si="2"/>
        <v>1.05</v>
      </c>
      <c r="K20" s="8">
        <f t="shared" si="8"/>
        <v>4.8160498300622422E-3</v>
      </c>
      <c r="L20" s="10">
        <v>60.851999999999997</v>
      </c>
      <c r="M20" s="8">
        <f t="shared" si="11"/>
        <v>1.4733978821929394E-2</v>
      </c>
      <c r="N20" s="10">
        <v>234.738</v>
      </c>
      <c r="O20" s="11">
        <f t="shared" si="3"/>
        <v>0.60499999999999998</v>
      </c>
      <c r="P20" s="8">
        <f t="shared" si="10"/>
        <v>9.9421547360809843E-3</v>
      </c>
    </row>
    <row r="21" spans="1:16" ht="14" x14ac:dyDescent="0.15">
      <c r="A21" s="39"/>
      <c r="B21" s="40"/>
      <c r="C21" s="41"/>
      <c r="D21" s="41"/>
      <c r="E21" s="42"/>
      <c r="F21" s="42"/>
      <c r="G21" s="42"/>
      <c r="H21" s="41"/>
      <c r="I21" s="42"/>
      <c r="J21" s="43"/>
      <c r="K21" s="41"/>
    </row>
    <row r="22" spans="1:16" ht="14" x14ac:dyDescent="0.15">
      <c r="A22" s="39"/>
      <c r="B22" s="40"/>
      <c r="C22" s="41"/>
      <c r="D22" s="41"/>
      <c r="E22" s="42"/>
      <c r="F22" s="42"/>
      <c r="G22" s="42"/>
      <c r="H22" s="41"/>
      <c r="I22" s="42"/>
      <c r="J22" s="43"/>
      <c r="K22" s="41"/>
    </row>
    <row r="23" spans="1:16" ht="14" x14ac:dyDescent="0.15">
      <c r="A23" s="39"/>
      <c r="B23" s="40"/>
      <c r="C23" s="41"/>
      <c r="D23" s="41"/>
      <c r="E23" s="42"/>
      <c r="F23" s="42"/>
      <c r="G23" s="42"/>
      <c r="H23" s="41"/>
      <c r="I23" s="42"/>
      <c r="J23" s="43"/>
      <c r="K23" s="41"/>
    </row>
  </sheetData>
  <mergeCells count="1">
    <mergeCell ref="A1:B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3"/>
  <sheetViews>
    <sheetView workbookViewId="0">
      <selection activeCell="I28" sqref="I28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28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30" x14ac:dyDescent="0.15">
      <c r="A2" s="58"/>
      <c r="B2" s="59"/>
      <c r="C2" s="33">
        <v>3</v>
      </c>
      <c r="D2" s="50" t="s">
        <v>35</v>
      </c>
      <c r="E2" s="33" t="s">
        <v>46</v>
      </c>
      <c r="F2" s="33">
        <v>206.06</v>
      </c>
      <c r="G2" s="33">
        <v>106</v>
      </c>
      <c r="H2" s="33">
        <v>0.66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0.112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1</v>
      </c>
      <c r="C5" s="35">
        <f t="shared" ref="C5:C6" si="0">ROUND(B5/A5,2)</f>
        <v>0.05</v>
      </c>
      <c r="D5" s="35" t="str">
        <f>IFERROR(ABS(C5/C4-1), "-")</f>
        <v>-</v>
      </c>
      <c r="E5" s="36">
        <v>1.2999999999999999E-2</v>
      </c>
      <c r="F5" s="36">
        <v>0.188</v>
      </c>
      <c r="G5" s="36">
        <v>7.6669999999999998</v>
      </c>
      <c r="H5" s="35">
        <v>0</v>
      </c>
      <c r="I5" s="36">
        <v>0</v>
      </c>
      <c r="J5" s="37">
        <f t="shared" ref="J5:J20" si="1">ROUND(2.576*I5/SQRT(A5),3)</f>
        <v>0</v>
      </c>
      <c r="K5" s="35">
        <f t="shared" ref="K5" si="2">J5/G5</f>
        <v>0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1</v>
      </c>
      <c r="C6" s="35">
        <f t="shared" si="0"/>
        <v>0.02</v>
      </c>
      <c r="D6" s="35">
        <f t="shared" ref="D6:D15" si="4">IFERROR(ABS(C6/C5-1), "-")</f>
        <v>0.60000000000000009</v>
      </c>
      <c r="E6" s="36">
        <v>2.1999999999999999E-2</v>
      </c>
      <c r="F6" s="36">
        <v>0.19800000000000001</v>
      </c>
      <c r="G6" s="36">
        <v>13.201000000000001</v>
      </c>
      <c r="H6" s="35">
        <v>0</v>
      </c>
      <c r="I6" s="36">
        <v>38.536000000000001</v>
      </c>
      <c r="J6" s="37">
        <f t="shared" si="1"/>
        <v>14.039</v>
      </c>
      <c r="K6" s="35">
        <f>J6/G6</f>
        <v>1.0634800393909551</v>
      </c>
      <c r="L6" s="36">
        <v>0</v>
      </c>
      <c r="M6" s="35" t="s">
        <v>14</v>
      </c>
      <c r="N6" s="36">
        <v>0</v>
      </c>
      <c r="O6" s="37">
        <f t="shared" si="3"/>
        <v>0</v>
      </c>
      <c r="P6" s="35" t="s">
        <v>14</v>
      </c>
    </row>
    <row r="7" spans="1:16" ht="14" x14ac:dyDescent="0.15">
      <c r="A7" s="33">
        <v>100</v>
      </c>
      <c r="B7" s="34">
        <v>2</v>
      </c>
      <c r="C7" s="35">
        <f t="shared" ref="C7:C20" si="5">B7/A7</f>
        <v>0.02</v>
      </c>
      <c r="D7" s="35">
        <f t="shared" si="4"/>
        <v>0</v>
      </c>
      <c r="E7" s="36">
        <v>1.9E-2</v>
      </c>
      <c r="F7" s="36">
        <v>0.187</v>
      </c>
      <c r="G7" s="36">
        <v>10.182</v>
      </c>
      <c r="H7" s="35">
        <f t="shared" ref="H7:H20" si="6">ABS(G7/G6-1)</f>
        <v>0.22869479584879937</v>
      </c>
      <c r="I7" s="36">
        <v>30.72</v>
      </c>
      <c r="J7" s="37">
        <f t="shared" si="1"/>
        <v>7.9130000000000003</v>
      </c>
      <c r="K7" s="35">
        <f t="shared" ref="K7:K20" si="7">J7/G7</f>
        <v>0.77715576507562367</v>
      </c>
      <c r="L7" s="36">
        <v>0</v>
      </c>
      <c r="M7" s="35" t="s">
        <v>14</v>
      </c>
      <c r="N7" s="36">
        <v>0</v>
      </c>
      <c r="O7" s="37">
        <f t="shared" si="3"/>
        <v>0</v>
      </c>
      <c r="P7" s="35" t="s">
        <v>14</v>
      </c>
    </row>
    <row r="8" spans="1:16" ht="14" customHeight="1" x14ac:dyDescent="0.15">
      <c r="A8" s="33">
        <v>200</v>
      </c>
      <c r="B8" s="34">
        <v>4</v>
      </c>
      <c r="C8" s="35">
        <f t="shared" si="5"/>
        <v>0.02</v>
      </c>
      <c r="D8" s="35">
        <f>IFERROR(ABS(C8/C7-1), "-")</f>
        <v>0</v>
      </c>
      <c r="E8" s="36">
        <v>2.4E-2</v>
      </c>
      <c r="F8" s="36">
        <v>0.20899999999999999</v>
      </c>
      <c r="G8" s="36">
        <v>11.398999999999999</v>
      </c>
      <c r="H8" s="35">
        <f t="shared" si="6"/>
        <v>0.11952465134551149</v>
      </c>
      <c r="I8" s="36">
        <v>43.177999999999997</v>
      </c>
      <c r="J8" s="37">
        <f t="shared" si="1"/>
        <v>7.8650000000000002</v>
      </c>
      <c r="K8" s="35">
        <f t="shared" si="7"/>
        <v>0.68997280463198529</v>
      </c>
      <c r="L8" s="36">
        <v>0</v>
      </c>
      <c r="M8" s="35" t="s">
        <v>14</v>
      </c>
      <c r="N8" s="36">
        <v>0</v>
      </c>
      <c r="O8" s="37">
        <f t="shared" si="3"/>
        <v>0</v>
      </c>
      <c r="P8" s="35" t="s">
        <v>14</v>
      </c>
    </row>
    <row r="9" spans="1:16" ht="14" x14ac:dyDescent="0.15">
      <c r="A9" s="33">
        <v>500</v>
      </c>
      <c r="B9" s="34">
        <v>14</v>
      </c>
      <c r="C9" s="35">
        <f t="shared" si="5"/>
        <v>2.8000000000000001E-2</v>
      </c>
      <c r="D9" s="35">
        <f t="shared" si="4"/>
        <v>0.39999999999999991</v>
      </c>
      <c r="E9" s="36">
        <v>3.6999999999999998E-2</v>
      </c>
      <c r="F9" s="36">
        <v>0.215</v>
      </c>
      <c r="G9" s="36">
        <v>17.077999999999999</v>
      </c>
      <c r="H9" s="35">
        <f t="shared" si="6"/>
        <v>0.49820159663128361</v>
      </c>
      <c r="I9" s="36">
        <v>60.064</v>
      </c>
      <c r="J9" s="37">
        <f t="shared" si="1"/>
        <v>6.92</v>
      </c>
      <c r="K9" s="35">
        <f t="shared" si="7"/>
        <v>0.40519967209275093</v>
      </c>
      <c r="L9" s="36">
        <v>0</v>
      </c>
      <c r="M9" s="35" t="s">
        <v>14</v>
      </c>
      <c r="N9" s="36">
        <v>0</v>
      </c>
      <c r="O9" s="37">
        <f t="shared" si="3"/>
        <v>0</v>
      </c>
      <c r="P9" s="35" t="s">
        <v>14</v>
      </c>
    </row>
    <row r="10" spans="1:16" ht="14" x14ac:dyDescent="0.15">
      <c r="A10" s="33">
        <v>1000</v>
      </c>
      <c r="B10" s="34">
        <v>23</v>
      </c>
      <c r="C10" s="35">
        <f t="shared" si="5"/>
        <v>2.3E-2</v>
      </c>
      <c r="D10" s="35">
        <f t="shared" si="4"/>
        <v>0.1785714285714286</v>
      </c>
      <c r="E10" s="36">
        <v>4.1000000000000002E-2</v>
      </c>
      <c r="F10" s="36">
        <v>0.23100000000000001</v>
      </c>
      <c r="G10" s="36">
        <v>16.760000000000002</v>
      </c>
      <c r="H10" s="35">
        <f t="shared" si="6"/>
        <v>1.8620447359175452E-2</v>
      </c>
      <c r="I10" s="36">
        <v>62.23</v>
      </c>
      <c r="J10" s="37">
        <f t="shared" si="1"/>
        <v>5.069</v>
      </c>
      <c r="K10" s="35">
        <f t="shared" si="7"/>
        <v>0.30244630071599043</v>
      </c>
      <c r="L10" s="36">
        <v>7.2720000000000002</v>
      </c>
      <c r="M10" s="35" t="s">
        <v>14</v>
      </c>
      <c r="N10" s="36">
        <v>42.960999999999999</v>
      </c>
      <c r="O10" s="37">
        <f t="shared" si="3"/>
        <v>3.5</v>
      </c>
      <c r="P10" s="35">
        <f t="shared" ref="P10:P20" si="8">O10/L10</f>
        <v>0.48129812981298126</v>
      </c>
    </row>
    <row r="11" spans="1:16" ht="14" x14ac:dyDescent="0.15">
      <c r="A11" s="33">
        <v>2000</v>
      </c>
      <c r="B11" s="34">
        <v>32</v>
      </c>
      <c r="C11" s="35">
        <f t="shared" si="5"/>
        <v>1.6E-2</v>
      </c>
      <c r="D11" s="35">
        <f t="shared" si="4"/>
        <v>0.30434782608695654</v>
      </c>
      <c r="E11" s="36">
        <v>3.6999999999999998E-2</v>
      </c>
      <c r="F11" s="36">
        <v>0.23799999999999999</v>
      </c>
      <c r="G11" s="36">
        <v>15.577</v>
      </c>
      <c r="H11" s="35">
        <f t="shared" si="6"/>
        <v>7.0584725536992909E-2</v>
      </c>
      <c r="I11" s="36">
        <v>56.716999999999999</v>
      </c>
      <c r="J11" s="37">
        <f t="shared" si="1"/>
        <v>3.2669999999999999</v>
      </c>
      <c r="K11" s="35">
        <f t="shared" si="7"/>
        <v>0.20973229761828335</v>
      </c>
      <c r="L11" s="36">
        <v>5.0030000000000001</v>
      </c>
      <c r="M11" s="35">
        <f t="shared" ref="M11:M20" si="9">ABS(L11/L10-1)</f>
        <v>0.31201870187018699</v>
      </c>
      <c r="N11" s="36">
        <v>33.725000000000001</v>
      </c>
      <c r="O11" s="37">
        <f t="shared" si="3"/>
        <v>1.9430000000000001</v>
      </c>
      <c r="P11" s="35">
        <f t="shared" si="8"/>
        <v>0.38836697981211271</v>
      </c>
    </row>
    <row r="12" spans="1:16" ht="14" x14ac:dyDescent="0.15">
      <c r="A12" s="33">
        <v>5000</v>
      </c>
      <c r="B12" s="34">
        <v>82</v>
      </c>
      <c r="C12" s="35">
        <f t="shared" si="5"/>
        <v>1.6400000000000001E-2</v>
      </c>
      <c r="D12" s="35">
        <f t="shared" si="4"/>
        <v>2.5000000000000133E-2</v>
      </c>
      <c r="E12" s="36">
        <v>3.9E-2</v>
      </c>
      <c r="F12" s="36">
        <v>0.24</v>
      </c>
      <c r="G12" s="36">
        <v>16.606000000000002</v>
      </c>
      <c r="H12" s="35">
        <f t="shared" si="6"/>
        <v>6.6058933042306034E-2</v>
      </c>
      <c r="I12" s="36">
        <v>58.981999999999999</v>
      </c>
      <c r="J12" s="37">
        <f t="shared" si="1"/>
        <v>2.149</v>
      </c>
      <c r="K12" s="35">
        <f t="shared" si="7"/>
        <v>0.12941105624473082</v>
      </c>
      <c r="L12" s="36">
        <v>5.6760000000000002</v>
      </c>
      <c r="M12" s="35">
        <f t="shared" si="9"/>
        <v>0.13451928842694394</v>
      </c>
      <c r="N12" s="36">
        <v>40.996000000000002</v>
      </c>
      <c r="O12" s="37">
        <f t="shared" si="3"/>
        <v>1.4930000000000001</v>
      </c>
      <c r="P12" s="35">
        <f t="shared" si="8"/>
        <v>0.26303735024665259</v>
      </c>
    </row>
    <row r="13" spans="1:16" ht="14" x14ac:dyDescent="0.15">
      <c r="A13" s="33">
        <v>10000</v>
      </c>
      <c r="B13" s="34">
        <v>160</v>
      </c>
      <c r="C13" s="35">
        <f t="shared" si="5"/>
        <v>1.6E-2</v>
      </c>
      <c r="D13" s="35">
        <f>IFERROR(ABS(C13/C12-1), "-")</f>
        <v>2.4390243902439046E-2</v>
      </c>
      <c r="E13" s="36">
        <v>3.9E-2</v>
      </c>
      <c r="F13" s="36">
        <v>0.24199999999999999</v>
      </c>
      <c r="G13" s="36">
        <v>16.536000000000001</v>
      </c>
      <c r="H13" s="35">
        <f t="shared" si="6"/>
        <v>4.2153438516199238E-3</v>
      </c>
      <c r="I13" s="36">
        <v>58.206000000000003</v>
      </c>
      <c r="J13" s="37">
        <f t="shared" si="1"/>
        <v>1.4990000000000001</v>
      </c>
      <c r="K13" s="35">
        <f t="shared" si="7"/>
        <v>9.0650701499758096E-2</v>
      </c>
      <c r="L13" s="36">
        <v>5.5259999999999998</v>
      </c>
      <c r="M13" s="35">
        <f>ABS(L13/L12-1)</f>
        <v>2.6427061310782318E-2</v>
      </c>
      <c r="N13" s="36">
        <v>40.737000000000002</v>
      </c>
      <c r="O13" s="37">
        <f t="shared" si="3"/>
        <v>1.0489999999999999</v>
      </c>
      <c r="P13" s="35">
        <f t="shared" si="8"/>
        <v>0.18982989504162143</v>
      </c>
    </row>
    <row r="14" spans="1:16" ht="14" x14ac:dyDescent="0.15">
      <c r="A14" s="33">
        <v>20000</v>
      </c>
      <c r="B14" s="34">
        <v>363</v>
      </c>
      <c r="C14" s="35">
        <f t="shared" si="5"/>
        <v>1.8149999999999999E-2</v>
      </c>
      <c r="D14" s="35">
        <f t="shared" si="4"/>
        <v>0.13437499999999991</v>
      </c>
      <c r="E14" s="36">
        <v>0.04</v>
      </c>
      <c r="F14" s="36">
        <v>0.24099999999999999</v>
      </c>
      <c r="G14" s="36">
        <v>16.734000000000002</v>
      </c>
      <c r="H14" s="35">
        <f t="shared" si="6"/>
        <v>1.1973875181422455E-2</v>
      </c>
      <c r="I14" s="36">
        <v>58.591000000000001</v>
      </c>
      <c r="J14" s="37">
        <f t="shared" si="1"/>
        <v>1.0669999999999999</v>
      </c>
      <c r="K14" s="35">
        <f t="shared" si="7"/>
        <v>6.3762399904386272E-2</v>
      </c>
      <c r="L14" s="36">
        <v>5.2240000000000002</v>
      </c>
      <c r="M14" s="35">
        <f t="shared" si="9"/>
        <v>5.4650741947158799E-2</v>
      </c>
      <c r="N14" s="36">
        <v>36.719000000000001</v>
      </c>
      <c r="O14" s="37">
        <f t="shared" si="3"/>
        <v>0.66900000000000004</v>
      </c>
      <c r="P14" s="35">
        <f t="shared" si="8"/>
        <v>0.12806278713629404</v>
      </c>
    </row>
    <row r="15" spans="1:16" ht="13.25" customHeight="1" x14ac:dyDescent="0.15">
      <c r="A15" s="33">
        <v>50000</v>
      </c>
      <c r="B15" s="34">
        <v>819</v>
      </c>
      <c r="C15" s="35">
        <f t="shared" si="5"/>
        <v>1.6379999999999999E-2</v>
      </c>
      <c r="D15" s="35">
        <f t="shared" si="4"/>
        <v>9.7520661157024846E-2</v>
      </c>
      <c r="E15" s="36">
        <v>3.9E-2</v>
      </c>
      <c r="F15" s="36">
        <v>0.24</v>
      </c>
      <c r="G15" s="36">
        <v>16.571000000000002</v>
      </c>
      <c r="H15" s="35">
        <f t="shared" si="6"/>
        <v>9.7406477829569127E-3</v>
      </c>
      <c r="I15" s="36">
        <v>58.061999999999998</v>
      </c>
      <c r="J15" s="37">
        <f t="shared" si="1"/>
        <v>0.66900000000000004</v>
      </c>
      <c r="K15" s="35">
        <f>J15/G15</f>
        <v>4.0371733751734959E-2</v>
      </c>
      <c r="L15" s="36">
        <v>4.4589999999999996</v>
      </c>
      <c r="M15" s="35">
        <f>ABS(L15/L14-1)</f>
        <v>0.1464395099540583</v>
      </c>
      <c r="N15" s="36">
        <v>34.344999999999999</v>
      </c>
      <c r="O15" s="37">
        <f t="shared" si="3"/>
        <v>0.39600000000000002</v>
      </c>
      <c r="P15" s="35">
        <f t="shared" si="8"/>
        <v>8.8809150033639844E-2</v>
      </c>
    </row>
    <row r="16" spans="1:16" s="32" customFormat="1" ht="14" x14ac:dyDescent="0.15">
      <c r="A16" s="27">
        <v>100000</v>
      </c>
      <c r="B16" s="28">
        <v>1737</v>
      </c>
      <c r="C16" s="29">
        <f t="shared" si="5"/>
        <v>1.737E-2</v>
      </c>
      <c r="D16" s="29">
        <f>IFERROR(ABS(C16/C15-1), "-")</f>
        <v>6.0439560439560447E-2</v>
      </c>
      <c r="E16" s="30">
        <v>3.7999999999999999E-2</v>
      </c>
      <c r="F16" s="30">
        <v>0.23899999999999999</v>
      </c>
      <c r="G16" s="30">
        <v>16.414999999999999</v>
      </c>
      <c r="H16" s="29">
        <f t="shared" si="6"/>
        <v>9.4140365699114659E-3</v>
      </c>
      <c r="I16" s="30">
        <v>56.978000000000002</v>
      </c>
      <c r="J16" s="31">
        <f t="shared" si="1"/>
        <v>0.46400000000000002</v>
      </c>
      <c r="K16" s="29">
        <f t="shared" si="7"/>
        <v>2.8266829119707588E-2</v>
      </c>
      <c r="L16" s="30">
        <v>3.5179999999999998</v>
      </c>
      <c r="M16" s="29">
        <f t="shared" si="9"/>
        <v>0.21103386409508862</v>
      </c>
      <c r="N16" s="30">
        <v>28.469000000000001</v>
      </c>
      <c r="O16" s="31">
        <f t="shared" si="3"/>
        <v>0.23200000000000001</v>
      </c>
      <c r="P16" s="29">
        <f t="shared" si="8"/>
        <v>6.5946560545764643E-2</v>
      </c>
    </row>
    <row r="17" spans="1:16" ht="14" x14ac:dyDescent="0.15">
      <c r="A17" s="33">
        <v>200000</v>
      </c>
      <c r="B17" s="34">
        <v>3602</v>
      </c>
      <c r="C17" s="35">
        <f t="shared" si="5"/>
        <v>1.8010000000000002E-2</v>
      </c>
      <c r="D17" s="35">
        <f t="shared" ref="D17" si="10">IFERROR(ABS(C17/C16-1), "-")</f>
        <v>3.6845135290731301E-2</v>
      </c>
      <c r="E17" s="36">
        <v>3.7999999999999999E-2</v>
      </c>
      <c r="F17" s="36">
        <v>0.23899999999999999</v>
      </c>
      <c r="G17" s="36">
        <v>16.414000000000001</v>
      </c>
      <c r="H17" s="35">
        <f t="shared" si="6"/>
        <v>6.0919890344068861E-5</v>
      </c>
      <c r="I17" s="36">
        <v>56.781999999999996</v>
      </c>
      <c r="J17" s="37">
        <f t="shared" si="1"/>
        <v>0.32700000000000001</v>
      </c>
      <c r="K17" s="35">
        <f t="shared" si="7"/>
        <v>1.9922017789691725E-2</v>
      </c>
      <c r="L17" s="36">
        <v>3.274</v>
      </c>
      <c r="M17" s="35">
        <f t="shared" si="9"/>
        <v>6.9357589539510989E-2</v>
      </c>
      <c r="N17" s="36">
        <v>26.667999999999999</v>
      </c>
      <c r="O17" s="37">
        <f t="shared" si="3"/>
        <v>0.154</v>
      </c>
      <c r="P17" s="35">
        <f t="shared" si="8"/>
        <v>4.7037263286499695E-2</v>
      </c>
    </row>
    <row r="18" spans="1:16" ht="14" x14ac:dyDescent="0.15">
      <c r="A18" s="33">
        <v>300000</v>
      </c>
      <c r="B18" s="34">
        <v>6413</v>
      </c>
      <c r="C18" s="35">
        <f t="shared" si="5"/>
        <v>2.1376666666666665E-2</v>
      </c>
      <c r="D18" s="35">
        <f>IFERROR(ABS(C18/C17-1), "-")</f>
        <v>0.18693318526744385</v>
      </c>
      <c r="E18" s="36">
        <v>3.7999999999999999E-2</v>
      </c>
      <c r="F18" s="36">
        <v>0.23899999999999999</v>
      </c>
      <c r="G18" s="36">
        <v>16.387</v>
      </c>
      <c r="H18" s="35">
        <f t="shared" si="6"/>
        <v>1.6449372486901925E-3</v>
      </c>
      <c r="I18" s="36">
        <v>56.587000000000003</v>
      </c>
      <c r="J18" s="37">
        <f t="shared" si="1"/>
        <v>0.26600000000000001</v>
      </c>
      <c r="K18" s="35">
        <f t="shared" si="7"/>
        <v>1.6232379325074753E-2</v>
      </c>
      <c r="L18" s="36">
        <v>3.2229999999999999</v>
      </c>
      <c r="M18" s="35">
        <f t="shared" si="9"/>
        <v>1.55772755039707E-2</v>
      </c>
      <c r="N18" s="36">
        <v>26.385000000000002</v>
      </c>
      <c r="O18" s="37">
        <f t="shared" si="3"/>
        <v>0.124</v>
      </c>
      <c r="P18" s="35">
        <f t="shared" si="8"/>
        <v>3.8473471920570899E-2</v>
      </c>
    </row>
    <row r="19" spans="1:16" ht="14" x14ac:dyDescent="0.15">
      <c r="A19" s="33">
        <v>500000</v>
      </c>
      <c r="B19" s="34">
        <v>10859</v>
      </c>
      <c r="C19" s="35">
        <f t="shared" si="5"/>
        <v>2.1718000000000001E-2</v>
      </c>
      <c r="D19" s="35">
        <f>IFERROR(ABS(C19/C18-1), "-")</f>
        <v>1.5967565881802814E-2</v>
      </c>
      <c r="E19" s="36">
        <v>3.7999999999999999E-2</v>
      </c>
      <c r="F19" s="36">
        <v>0.23899999999999999</v>
      </c>
      <c r="G19" s="36">
        <v>16.423999999999999</v>
      </c>
      <c r="H19" s="35">
        <f t="shared" si="6"/>
        <v>2.2578873497283158E-3</v>
      </c>
      <c r="I19" s="36">
        <v>56.762999999999998</v>
      </c>
      <c r="J19" s="37">
        <f t="shared" si="1"/>
        <v>0.20699999999999999</v>
      </c>
      <c r="K19" s="35">
        <f t="shared" si="7"/>
        <v>1.2603507062834876E-2</v>
      </c>
      <c r="L19" s="36">
        <v>3.3370000000000002</v>
      </c>
      <c r="M19" s="35">
        <f t="shared" si="9"/>
        <v>3.5370772572137943E-2</v>
      </c>
      <c r="N19" s="36">
        <v>26.722999999999999</v>
      </c>
      <c r="O19" s="37">
        <f t="shared" si="3"/>
        <v>9.7000000000000003E-2</v>
      </c>
      <c r="P19" s="35">
        <f t="shared" si="8"/>
        <v>2.9068025172310458E-2</v>
      </c>
    </row>
    <row r="20" spans="1:16" ht="14" x14ac:dyDescent="0.15">
      <c r="A20" s="33">
        <v>1000000</v>
      </c>
      <c r="B20" s="34">
        <v>19950</v>
      </c>
      <c r="C20" s="35">
        <f t="shared" si="5"/>
        <v>1.9949999999999999E-2</v>
      </c>
      <c r="D20" s="35">
        <f t="shared" ref="D20" si="11">IFERROR(ABS(C20/C19-1), "-")</f>
        <v>8.140712772815184E-2</v>
      </c>
      <c r="E20" s="36">
        <v>3.7999999999999999E-2</v>
      </c>
      <c r="F20" s="36">
        <v>0.23899999999999999</v>
      </c>
      <c r="G20" s="36">
        <v>16.38</v>
      </c>
      <c r="H20" s="35">
        <f t="shared" si="6"/>
        <v>2.6790063321968649E-3</v>
      </c>
      <c r="I20" s="36">
        <v>56.625</v>
      </c>
      <c r="J20" s="37">
        <f t="shared" si="1"/>
        <v>0.14599999999999999</v>
      </c>
      <c r="K20" s="35">
        <f t="shared" si="7"/>
        <v>8.9133089133089129E-3</v>
      </c>
      <c r="L20" s="36">
        <v>3.298</v>
      </c>
      <c r="M20" s="35">
        <f t="shared" si="9"/>
        <v>1.168714414144445E-2</v>
      </c>
      <c r="N20" s="36">
        <v>26.576000000000001</v>
      </c>
      <c r="O20" s="37">
        <f t="shared" si="3"/>
        <v>6.8000000000000005E-2</v>
      </c>
      <c r="P20" s="35">
        <f t="shared" si="8"/>
        <v>2.0618556701030927E-2</v>
      </c>
    </row>
    <row r="21" spans="1:16" ht="14" x14ac:dyDescent="0.15">
      <c r="A21" s="39"/>
      <c r="B21" s="40"/>
      <c r="C21" s="41"/>
      <c r="D21" s="41"/>
      <c r="E21" s="42"/>
      <c r="F21" s="42"/>
      <c r="G21" s="42"/>
      <c r="H21" s="41"/>
      <c r="I21" s="42"/>
      <c r="J21" s="43"/>
      <c r="K21" s="41"/>
    </row>
    <row r="22" spans="1:16" ht="14" x14ac:dyDescent="0.15">
      <c r="A22" s="39"/>
      <c r="B22" s="40"/>
      <c r="C22" s="41"/>
      <c r="D22" s="41"/>
      <c r="E22" s="42"/>
      <c r="F22" s="42"/>
      <c r="G22" s="42"/>
      <c r="H22" s="41"/>
      <c r="I22" s="42"/>
      <c r="J22" s="43"/>
      <c r="K22" s="41"/>
    </row>
    <row r="23" spans="1:16" ht="14" x14ac:dyDescent="0.15">
      <c r="A23" s="39"/>
      <c r="B23" s="40"/>
      <c r="C23" s="41"/>
      <c r="D23" s="41"/>
      <c r="E23" s="42"/>
      <c r="F23" s="42"/>
      <c r="G23" s="42"/>
      <c r="H23" s="41"/>
      <c r="I23" s="42"/>
      <c r="J23" s="43"/>
      <c r="K23" s="41"/>
    </row>
  </sheetData>
  <mergeCells count="1">
    <mergeCell ref="A1:B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0"/>
  <sheetViews>
    <sheetView workbookViewId="0">
      <selection activeCell="E15" sqref="E15:E20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29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30" x14ac:dyDescent="0.15">
      <c r="A2" s="58"/>
      <c r="B2" s="59"/>
      <c r="C2" s="33">
        <v>3</v>
      </c>
      <c r="D2" s="50" t="s">
        <v>35</v>
      </c>
      <c r="E2" s="33" t="s">
        <v>46</v>
      </c>
      <c r="F2" s="33">
        <v>206.06</v>
      </c>
      <c r="G2" s="33">
        <v>224</v>
      </c>
      <c r="H2" s="33">
        <v>0.66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0.223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2</v>
      </c>
      <c r="C5" s="35">
        <f t="shared" ref="C5:C6" si="0">ROUND(B5/A5,2)</f>
        <v>0.1</v>
      </c>
      <c r="D5" s="35" t="str">
        <f>IFERROR(ABS(C5/C4-1), "-")</f>
        <v>-</v>
      </c>
      <c r="E5" s="36">
        <v>4.9000000000000002E-2</v>
      </c>
      <c r="F5" s="36">
        <v>0.35</v>
      </c>
      <c r="G5" s="36">
        <v>26.956</v>
      </c>
      <c r="H5" s="35">
        <v>0</v>
      </c>
      <c r="I5" s="36">
        <v>59.186999999999998</v>
      </c>
      <c r="J5" s="37">
        <f t="shared" ref="J5:J20" si="1">ROUND(2.576*I5/SQRT(A5),3)</f>
        <v>34.091999999999999</v>
      </c>
      <c r="K5" s="35">
        <f t="shared" ref="K5" si="2">J5/G5</f>
        <v>1.2647277044071821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3</v>
      </c>
      <c r="C6" s="35">
        <f t="shared" si="0"/>
        <v>0.06</v>
      </c>
      <c r="D6" s="35">
        <f t="shared" ref="D6:D15" si="4">IFERROR(ABS(C6/C5-1), "-")</f>
        <v>0.4</v>
      </c>
      <c r="E6" s="36">
        <v>5.3999999999999999E-2</v>
      </c>
      <c r="F6" s="36">
        <v>0.40500000000000003</v>
      </c>
      <c r="G6" s="36">
        <v>37.033999999999999</v>
      </c>
      <c r="H6" s="35">
        <v>0</v>
      </c>
      <c r="I6" s="36">
        <v>92.7</v>
      </c>
      <c r="J6" s="37">
        <f t="shared" si="1"/>
        <v>33.771000000000001</v>
      </c>
      <c r="K6" s="35">
        <f>J6/G6</f>
        <v>0.9118917751255603</v>
      </c>
      <c r="L6" s="36">
        <v>0</v>
      </c>
      <c r="M6" s="35" t="s">
        <v>14</v>
      </c>
      <c r="N6" s="36">
        <v>0</v>
      </c>
      <c r="O6" s="37">
        <f t="shared" si="3"/>
        <v>0</v>
      </c>
      <c r="P6" s="35" t="s">
        <v>14</v>
      </c>
    </row>
    <row r="7" spans="1:16" ht="14" x14ac:dyDescent="0.15">
      <c r="A7" s="33">
        <v>100</v>
      </c>
      <c r="B7" s="34">
        <v>4</v>
      </c>
      <c r="C7" s="35">
        <f t="shared" ref="C7:C20" si="5">B7/A7</f>
        <v>0.04</v>
      </c>
      <c r="D7" s="35">
        <f t="shared" si="4"/>
        <v>0.33333333333333326</v>
      </c>
      <c r="E7" s="36">
        <v>5.2999999999999999E-2</v>
      </c>
      <c r="F7" s="36">
        <v>0.39100000000000001</v>
      </c>
      <c r="G7" s="36">
        <v>29.300999999999998</v>
      </c>
      <c r="H7" s="35">
        <f t="shared" ref="H7:H20" si="6">ABS(G7/G6-1)</f>
        <v>0.20880812226602585</v>
      </c>
      <c r="I7" s="36">
        <v>70.522000000000006</v>
      </c>
      <c r="J7" s="37">
        <f t="shared" si="1"/>
        <v>18.166</v>
      </c>
      <c r="K7" s="35">
        <f t="shared" ref="K7:K20" si="7">J7/G7</f>
        <v>0.61997884031261741</v>
      </c>
      <c r="L7" s="36">
        <v>0</v>
      </c>
      <c r="M7" s="35" t="s">
        <v>14</v>
      </c>
      <c r="N7" s="36">
        <v>0</v>
      </c>
      <c r="O7" s="37">
        <f t="shared" si="3"/>
        <v>0</v>
      </c>
      <c r="P7" s="35" t="s">
        <v>14</v>
      </c>
    </row>
    <row r="8" spans="1:16" ht="14" x14ac:dyDescent="0.15">
      <c r="A8" s="33">
        <v>200</v>
      </c>
      <c r="B8" s="34">
        <v>12</v>
      </c>
      <c r="C8" s="35">
        <f t="shared" si="5"/>
        <v>0.06</v>
      </c>
      <c r="D8" s="35">
        <f>IFERROR(ABS(C8/C7-1), "-")</f>
        <v>0.5</v>
      </c>
      <c r="E8" s="36">
        <v>9.1999999999999998E-2</v>
      </c>
      <c r="F8" s="36">
        <v>0.42899999999999999</v>
      </c>
      <c r="G8" s="36">
        <v>46.137999999999998</v>
      </c>
      <c r="H8" s="35">
        <f t="shared" si="6"/>
        <v>0.57462202655199479</v>
      </c>
      <c r="I8" s="36">
        <v>108.53700000000001</v>
      </c>
      <c r="J8" s="37">
        <f t="shared" si="1"/>
        <v>19.77</v>
      </c>
      <c r="K8" s="35">
        <f t="shared" si="7"/>
        <v>0.42849711734362134</v>
      </c>
      <c r="L8" s="36">
        <v>4.0369999999999999</v>
      </c>
      <c r="M8" s="35" t="s">
        <v>14</v>
      </c>
      <c r="N8" s="36">
        <v>19.779</v>
      </c>
      <c r="O8" s="37">
        <f t="shared" si="3"/>
        <v>3.6030000000000002</v>
      </c>
      <c r="P8" s="35">
        <f t="shared" ref="P8:P9" si="8">O8/L8</f>
        <v>0.89249442655437217</v>
      </c>
    </row>
    <row r="9" spans="1:16" ht="14" x14ac:dyDescent="0.15">
      <c r="A9" s="33">
        <v>500</v>
      </c>
      <c r="B9" s="34">
        <v>28</v>
      </c>
      <c r="C9" s="35">
        <f t="shared" si="5"/>
        <v>5.6000000000000001E-2</v>
      </c>
      <c r="D9" s="35">
        <f t="shared" si="4"/>
        <v>6.6666666666666652E-2</v>
      </c>
      <c r="E9" s="36">
        <v>0.104</v>
      </c>
      <c r="F9" s="36">
        <v>0.44600000000000001</v>
      </c>
      <c r="G9" s="36">
        <v>50.466000000000001</v>
      </c>
      <c r="H9" s="35">
        <f t="shared" si="6"/>
        <v>9.3805539902032997E-2</v>
      </c>
      <c r="I9" s="36">
        <v>117.583</v>
      </c>
      <c r="J9" s="37">
        <f t="shared" si="1"/>
        <v>13.545999999999999</v>
      </c>
      <c r="K9" s="35">
        <f t="shared" si="7"/>
        <v>0.26841834106130857</v>
      </c>
      <c r="L9" s="36">
        <v>1.8280000000000001</v>
      </c>
      <c r="M9" s="35">
        <f t="shared" ref="M9:M10" si="9">ABS(L9/L8-1)</f>
        <v>0.54718850631657168</v>
      </c>
      <c r="N9" s="36">
        <v>13.31</v>
      </c>
      <c r="O9" s="37">
        <f t="shared" si="3"/>
        <v>1.5329999999999999</v>
      </c>
      <c r="P9" s="35">
        <f t="shared" si="8"/>
        <v>0.83862144420131279</v>
      </c>
    </row>
    <row r="10" spans="1:16" ht="14" x14ac:dyDescent="0.15">
      <c r="A10" s="33">
        <v>1000</v>
      </c>
      <c r="B10" s="34">
        <v>76</v>
      </c>
      <c r="C10" s="35">
        <f t="shared" si="5"/>
        <v>7.5999999999999998E-2</v>
      </c>
      <c r="D10" s="35">
        <f t="shared" si="4"/>
        <v>0.35714285714285698</v>
      </c>
      <c r="E10" s="36">
        <v>0.152</v>
      </c>
      <c r="F10" s="36">
        <v>0.46899999999999997</v>
      </c>
      <c r="G10" s="36">
        <v>72.513999999999996</v>
      </c>
      <c r="H10" s="35">
        <f t="shared" si="6"/>
        <v>0.43688820195775357</v>
      </c>
      <c r="I10" s="36">
        <v>163.60400000000001</v>
      </c>
      <c r="J10" s="37">
        <f t="shared" si="1"/>
        <v>13.327</v>
      </c>
      <c r="K10" s="35">
        <f t="shared" si="7"/>
        <v>0.18378520009929117</v>
      </c>
      <c r="L10" s="36">
        <v>9.4779999999999998</v>
      </c>
      <c r="M10" s="35">
        <f t="shared" si="9"/>
        <v>4.1849015317286646</v>
      </c>
      <c r="N10" s="36">
        <v>48.252000000000002</v>
      </c>
      <c r="O10" s="37">
        <f t="shared" si="3"/>
        <v>3.931</v>
      </c>
      <c r="P10" s="35">
        <f t="shared" ref="P10:P20" si="10">O10/L10</f>
        <v>0.41474994724625452</v>
      </c>
    </row>
    <row r="11" spans="1:16" ht="14" x14ac:dyDescent="0.15">
      <c r="A11" s="33">
        <v>2000</v>
      </c>
      <c r="B11" s="34">
        <v>141</v>
      </c>
      <c r="C11" s="35">
        <f t="shared" si="5"/>
        <v>7.0499999999999993E-2</v>
      </c>
      <c r="D11" s="35">
        <f t="shared" si="4"/>
        <v>7.2368421052631637E-2</v>
      </c>
      <c r="E11" s="36">
        <v>0.152</v>
      </c>
      <c r="F11" s="36">
        <v>0.48499999999999999</v>
      </c>
      <c r="G11" s="36">
        <v>71.168000000000006</v>
      </c>
      <c r="H11" s="35">
        <f t="shared" si="6"/>
        <v>1.8561932868135678E-2</v>
      </c>
      <c r="I11" s="36">
        <v>161.48500000000001</v>
      </c>
      <c r="J11" s="37">
        <f t="shared" si="1"/>
        <v>9.3019999999999996</v>
      </c>
      <c r="K11" s="35">
        <f t="shared" si="7"/>
        <v>0.13070481115107913</v>
      </c>
      <c r="L11" s="36">
        <v>14.7</v>
      </c>
      <c r="M11" s="35">
        <f t="shared" ref="M11:M20" si="11">ABS(L11/L10-1)</f>
        <v>0.55096011816838986</v>
      </c>
      <c r="N11" s="36">
        <v>75.861000000000004</v>
      </c>
      <c r="O11" s="37">
        <f t="shared" si="3"/>
        <v>4.37</v>
      </c>
      <c r="P11" s="35">
        <f t="shared" si="10"/>
        <v>0.29727891156462588</v>
      </c>
    </row>
    <row r="12" spans="1:16" ht="14" x14ac:dyDescent="0.15">
      <c r="A12" s="33">
        <v>5000</v>
      </c>
      <c r="B12" s="34">
        <v>356</v>
      </c>
      <c r="C12" s="35">
        <f t="shared" si="5"/>
        <v>7.1199999999999999E-2</v>
      </c>
      <c r="D12" s="35">
        <f t="shared" si="4"/>
        <v>9.9290780141845225E-3</v>
      </c>
      <c r="E12" s="36">
        <v>0.153</v>
      </c>
      <c r="F12" s="36">
        <v>0.49099999999999999</v>
      </c>
      <c r="G12" s="36">
        <v>72.018000000000001</v>
      </c>
      <c r="H12" s="35">
        <f t="shared" si="6"/>
        <v>1.1943570143884807E-2</v>
      </c>
      <c r="I12" s="36">
        <v>163.81899999999999</v>
      </c>
      <c r="J12" s="37">
        <f t="shared" si="1"/>
        <v>5.968</v>
      </c>
      <c r="K12" s="35">
        <f t="shared" si="7"/>
        <v>8.2868171845927402E-2</v>
      </c>
      <c r="L12" s="36">
        <v>19.539000000000001</v>
      </c>
      <c r="M12" s="35">
        <f t="shared" si="11"/>
        <v>0.32918367346938782</v>
      </c>
      <c r="N12" s="36">
        <v>104.85</v>
      </c>
      <c r="O12" s="37">
        <f t="shared" si="3"/>
        <v>3.82</v>
      </c>
      <c r="P12" s="35">
        <f t="shared" si="10"/>
        <v>0.1955064230513332</v>
      </c>
    </row>
    <row r="13" spans="1:16" ht="14" x14ac:dyDescent="0.15">
      <c r="A13" s="33">
        <v>10000</v>
      </c>
      <c r="B13" s="34">
        <v>771</v>
      </c>
      <c r="C13" s="35">
        <f t="shared" si="5"/>
        <v>7.7100000000000002E-2</v>
      </c>
      <c r="D13" s="35">
        <f>IFERROR(ABS(C13/C12-1), "-")</f>
        <v>8.2865168539325795E-2</v>
      </c>
      <c r="E13" s="36">
        <v>0.154</v>
      </c>
      <c r="F13" s="36">
        <v>0.49399999999999999</v>
      </c>
      <c r="G13" s="36">
        <v>72.081000000000003</v>
      </c>
      <c r="H13" s="35">
        <f t="shared" si="6"/>
        <v>8.7478130467388837E-4</v>
      </c>
      <c r="I13" s="36">
        <v>165.678</v>
      </c>
      <c r="J13" s="37">
        <f t="shared" si="1"/>
        <v>4.2679999999999998</v>
      </c>
      <c r="K13" s="35">
        <f t="shared" si="7"/>
        <v>5.9211165216908751E-2</v>
      </c>
      <c r="L13" s="36">
        <v>17.411999999999999</v>
      </c>
      <c r="M13" s="35">
        <f>ABS(L13/L12-1)</f>
        <v>0.10885920466758803</v>
      </c>
      <c r="N13" s="36">
        <v>92.8</v>
      </c>
      <c r="O13" s="37">
        <f t="shared" si="3"/>
        <v>2.391</v>
      </c>
      <c r="P13" s="35">
        <f t="shared" si="10"/>
        <v>0.13731909028256375</v>
      </c>
    </row>
    <row r="14" spans="1:16" s="32" customFormat="1" ht="14" x14ac:dyDescent="0.15">
      <c r="A14" s="27">
        <v>20000</v>
      </c>
      <c r="B14" s="28">
        <v>1611</v>
      </c>
      <c r="C14" s="29">
        <f t="shared" si="5"/>
        <v>8.0549999999999997E-2</v>
      </c>
      <c r="D14" s="29">
        <f t="shared" si="4"/>
        <v>4.4747081712062098E-2</v>
      </c>
      <c r="E14" s="30">
        <v>0.152</v>
      </c>
      <c r="F14" s="30">
        <v>0.49099999999999999</v>
      </c>
      <c r="G14" s="30">
        <v>71.375</v>
      </c>
      <c r="H14" s="29">
        <f t="shared" si="6"/>
        <v>9.79453670176611E-3</v>
      </c>
      <c r="I14" s="30">
        <v>163.21100000000001</v>
      </c>
      <c r="J14" s="31">
        <f t="shared" si="1"/>
        <v>2.9729999999999999</v>
      </c>
      <c r="K14" s="29">
        <f t="shared" si="7"/>
        <v>4.1653239929947461E-2</v>
      </c>
      <c r="L14" s="30">
        <v>16.279</v>
      </c>
      <c r="M14" s="29">
        <f t="shared" si="11"/>
        <v>6.5070066620721345E-2</v>
      </c>
      <c r="N14" s="30">
        <v>93.367999999999995</v>
      </c>
      <c r="O14" s="31">
        <f t="shared" si="3"/>
        <v>1.7010000000000001</v>
      </c>
      <c r="P14" s="29">
        <f t="shared" si="10"/>
        <v>0.10449044781620494</v>
      </c>
    </row>
    <row r="15" spans="1:16" ht="14" x14ac:dyDescent="0.15">
      <c r="A15" s="33">
        <v>50000</v>
      </c>
      <c r="B15" s="34">
        <v>3808</v>
      </c>
      <c r="C15" s="35">
        <f t="shared" si="5"/>
        <v>7.6160000000000005E-2</v>
      </c>
      <c r="D15" s="35">
        <f t="shared" si="4"/>
        <v>5.4500310366232041E-2</v>
      </c>
      <c r="E15" s="36">
        <v>0.153</v>
      </c>
      <c r="F15" s="36">
        <v>0.49099999999999999</v>
      </c>
      <c r="G15" s="36">
        <v>72.492000000000004</v>
      </c>
      <c r="H15" s="35">
        <f t="shared" si="6"/>
        <v>1.5649737302977362E-2</v>
      </c>
      <c r="I15" s="36">
        <v>166.48400000000001</v>
      </c>
      <c r="J15" s="37">
        <f t="shared" si="1"/>
        <v>1.9179999999999999</v>
      </c>
      <c r="K15" s="35">
        <f>J15/G15</f>
        <v>2.6458091927385088E-2</v>
      </c>
      <c r="L15" s="36">
        <v>15.335000000000001</v>
      </c>
      <c r="M15" s="35">
        <f>ABS(L15/L14-1)</f>
        <v>5.7988819952085491E-2</v>
      </c>
      <c r="N15" s="36">
        <v>83.328999999999994</v>
      </c>
      <c r="O15" s="37">
        <f t="shared" si="3"/>
        <v>0.96</v>
      </c>
      <c r="P15" s="35">
        <f t="shared" si="10"/>
        <v>6.2601891098793605E-2</v>
      </c>
    </row>
    <row r="16" spans="1:16" ht="14" x14ac:dyDescent="0.15">
      <c r="A16" s="33">
        <v>100000</v>
      </c>
      <c r="B16" s="34">
        <v>8059</v>
      </c>
      <c r="C16" s="35">
        <f t="shared" si="5"/>
        <v>8.0589999999999995E-2</v>
      </c>
      <c r="D16" s="35">
        <f>IFERROR(ABS(C16/C15-1), "-")</f>
        <v>5.8167016806722538E-2</v>
      </c>
      <c r="E16" s="36">
        <v>0.153</v>
      </c>
      <c r="F16" s="36">
        <v>0.48899999999999999</v>
      </c>
      <c r="G16" s="36">
        <v>71.718000000000004</v>
      </c>
      <c r="H16" s="35">
        <f t="shared" si="6"/>
        <v>1.0677040225128276E-2</v>
      </c>
      <c r="I16" s="36">
        <v>165.10400000000001</v>
      </c>
      <c r="J16" s="37">
        <f t="shared" si="1"/>
        <v>1.345</v>
      </c>
      <c r="K16" s="35">
        <f t="shared" si="7"/>
        <v>1.8754008756518586E-2</v>
      </c>
      <c r="L16" s="36">
        <v>16.071000000000002</v>
      </c>
      <c r="M16" s="35">
        <f t="shared" si="11"/>
        <v>4.7994783175741906E-2</v>
      </c>
      <c r="N16" s="36">
        <v>85.001000000000005</v>
      </c>
      <c r="O16" s="37">
        <f t="shared" si="3"/>
        <v>0.69199999999999995</v>
      </c>
      <c r="P16" s="35">
        <f t="shared" si="10"/>
        <v>4.3058926015804862E-2</v>
      </c>
    </row>
    <row r="17" spans="1:16" ht="15.75" customHeight="1" x14ac:dyDescent="0.15">
      <c r="A17" s="33">
        <v>200000</v>
      </c>
      <c r="B17" s="34">
        <v>16484</v>
      </c>
      <c r="C17" s="35">
        <f t="shared" si="5"/>
        <v>8.2419999999999993E-2</v>
      </c>
      <c r="D17" s="35">
        <f t="shared" ref="D17" si="12">IFERROR(ABS(C17/C16-1), "-")</f>
        <v>2.2707531951855042E-2</v>
      </c>
      <c r="E17" s="36">
        <v>0.152</v>
      </c>
      <c r="F17" s="36">
        <v>0.48799999999999999</v>
      </c>
      <c r="G17" s="36">
        <v>71.427000000000007</v>
      </c>
      <c r="H17" s="35">
        <f t="shared" si="6"/>
        <v>4.0575587718564288E-3</v>
      </c>
      <c r="I17" s="36">
        <v>164.249</v>
      </c>
      <c r="J17" s="37">
        <f t="shared" si="1"/>
        <v>0.94599999999999995</v>
      </c>
      <c r="K17" s="35">
        <f t="shared" si="7"/>
        <v>1.3244291374410236E-2</v>
      </c>
      <c r="L17" s="36">
        <v>15.978</v>
      </c>
      <c r="M17" s="35">
        <f t="shared" si="11"/>
        <v>5.7868209818929817E-3</v>
      </c>
      <c r="N17" s="36">
        <v>83.167000000000002</v>
      </c>
      <c r="O17" s="37">
        <f t="shared" si="3"/>
        <v>0.47899999999999998</v>
      </c>
      <c r="P17" s="35">
        <f t="shared" si="10"/>
        <v>2.9978720741018899E-2</v>
      </c>
    </row>
    <row r="18" spans="1:16" ht="15.75" customHeight="1" x14ac:dyDescent="0.15">
      <c r="A18" s="33">
        <v>300000</v>
      </c>
      <c r="B18" s="34">
        <v>29093</v>
      </c>
      <c r="C18" s="35">
        <f t="shared" si="5"/>
        <v>9.6976666666666669E-2</v>
      </c>
      <c r="D18" s="35">
        <f>IFERROR(ABS(C18/C17-1), "-")</f>
        <v>0.17661570816144967</v>
      </c>
      <c r="E18" s="36">
        <v>0.151</v>
      </c>
      <c r="F18" s="36">
        <v>0.48799999999999999</v>
      </c>
      <c r="G18" s="36">
        <v>71.539000000000001</v>
      </c>
      <c r="H18" s="35">
        <f t="shared" si="6"/>
        <v>1.5680344967587967E-3</v>
      </c>
      <c r="I18" s="36">
        <v>164.53</v>
      </c>
      <c r="J18" s="37">
        <f t="shared" si="1"/>
        <v>0.77400000000000002</v>
      </c>
      <c r="K18" s="35">
        <f t="shared" si="7"/>
        <v>1.081927340331847E-2</v>
      </c>
      <c r="L18" s="36">
        <v>15.664999999999999</v>
      </c>
      <c r="M18" s="35">
        <f t="shared" si="11"/>
        <v>1.9589435473776451E-2</v>
      </c>
      <c r="N18" s="36">
        <v>82.052000000000007</v>
      </c>
      <c r="O18" s="37">
        <f t="shared" si="3"/>
        <v>0.38600000000000001</v>
      </c>
      <c r="P18" s="35">
        <f t="shared" si="10"/>
        <v>2.4640919246728378E-2</v>
      </c>
    </row>
    <row r="19" spans="1:16" ht="15.75" customHeight="1" x14ac:dyDescent="0.15">
      <c r="A19" s="33">
        <v>500000</v>
      </c>
      <c r="B19" s="34">
        <v>50231</v>
      </c>
      <c r="C19" s="35">
        <f t="shared" si="5"/>
        <v>0.100462</v>
      </c>
      <c r="D19" s="35">
        <f>IFERROR(ABS(C19/C18-1), "-")</f>
        <v>3.5939916818478634E-2</v>
      </c>
      <c r="E19" s="36">
        <v>0.152</v>
      </c>
      <c r="F19" s="36">
        <v>0.48799999999999999</v>
      </c>
      <c r="G19" s="36">
        <v>71.367999999999995</v>
      </c>
      <c r="H19" s="35">
        <f t="shared" si="6"/>
        <v>2.3903045891053853E-3</v>
      </c>
      <c r="I19" s="36">
        <v>164.137</v>
      </c>
      <c r="J19" s="37">
        <f t="shared" si="1"/>
        <v>0.59799999999999998</v>
      </c>
      <c r="K19" s="35">
        <f t="shared" si="7"/>
        <v>8.3791054814482679E-3</v>
      </c>
      <c r="L19" s="36">
        <v>16.033000000000001</v>
      </c>
      <c r="M19" s="35">
        <f t="shared" si="11"/>
        <v>2.3491860836259315E-2</v>
      </c>
      <c r="N19" s="36">
        <v>84.204999999999998</v>
      </c>
      <c r="O19" s="37">
        <f t="shared" si="3"/>
        <v>0.307</v>
      </c>
      <c r="P19" s="35">
        <f t="shared" si="10"/>
        <v>1.914800723507765E-2</v>
      </c>
    </row>
    <row r="20" spans="1:16" ht="15.75" customHeight="1" x14ac:dyDescent="0.15">
      <c r="A20" s="33">
        <v>1000000</v>
      </c>
      <c r="B20" s="34">
        <v>92183</v>
      </c>
      <c r="C20" s="35">
        <f t="shared" si="5"/>
        <v>9.2183000000000001E-2</v>
      </c>
      <c r="D20" s="35">
        <f t="shared" ref="D20" si="13">IFERROR(ABS(C20/C19-1), "-")</f>
        <v>8.2409269176405009E-2</v>
      </c>
      <c r="E20" s="36">
        <v>0.152</v>
      </c>
      <c r="F20" s="36">
        <v>0.48799999999999999</v>
      </c>
      <c r="G20" s="36">
        <v>71.385000000000005</v>
      </c>
      <c r="H20" s="35">
        <f t="shared" si="6"/>
        <v>2.3820199529223096E-4</v>
      </c>
      <c r="I20" s="36">
        <v>163.941</v>
      </c>
      <c r="J20" s="37">
        <f t="shared" si="1"/>
        <v>0.42199999999999999</v>
      </c>
      <c r="K20" s="35">
        <f t="shared" si="7"/>
        <v>5.9116060797086215E-3</v>
      </c>
      <c r="L20" s="36">
        <v>16.071999999999999</v>
      </c>
      <c r="M20" s="35">
        <f t="shared" si="11"/>
        <v>2.4324830038044976E-3</v>
      </c>
      <c r="N20" s="36">
        <v>83.646000000000001</v>
      </c>
      <c r="O20" s="37">
        <f t="shared" si="3"/>
        <v>0.215</v>
      </c>
      <c r="P20" s="35">
        <f t="shared" si="10"/>
        <v>1.3377302140368343E-2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0"/>
  <sheetViews>
    <sheetView workbookViewId="0">
      <selection activeCell="H27" sqref="H27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30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30" x14ac:dyDescent="0.15">
      <c r="A2" s="58"/>
      <c r="B2" s="59"/>
      <c r="C2" s="33">
        <v>3</v>
      </c>
      <c r="D2" s="50" t="s">
        <v>35</v>
      </c>
      <c r="E2" s="33" t="s">
        <v>46</v>
      </c>
      <c r="F2" s="33">
        <v>206.06</v>
      </c>
      <c r="G2" s="33">
        <v>443</v>
      </c>
      <c r="H2" s="33">
        <v>0.66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0.16400000000000001</v>
      </c>
      <c r="F4" s="36">
        <v>0.39500000000000002</v>
      </c>
      <c r="G4" s="51">
        <v>76.64</v>
      </c>
      <c r="H4" s="49" t="s">
        <v>14</v>
      </c>
      <c r="I4" s="36">
        <v>129.46700000000001</v>
      </c>
      <c r="J4" s="37">
        <f>ROUND(2.576*I4/SQRT(A4),3)</f>
        <v>105.464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3</v>
      </c>
      <c r="C5" s="35">
        <f t="shared" ref="C5:C6" si="0">ROUND(B5/A5,2)</f>
        <v>0.15</v>
      </c>
      <c r="D5" s="35" t="str">
        <f>IFERROR(ABS(C5/C4-1), "-")</f>
        <v>-</v>
      </c>
      <c r="E5" s="36">
        <v>0.193</v>
      </c>
      <c r="F5" s="36">
        <v>0.53300000000000003</v>
      </c>
      <c r="G5" s="36">
        <v>124.961</v>
      </c>
      <c r="H5" s="35">
        <v>0</v>
      </c>
      <c r="I5" s="36">
        <v>157.858</v>
      </c>
      <c r="J5" s="37">
        <f t="shared" ref="J5:J20" si="1">ROUND(2.576*I5/SQRT(A5),3)</f>
        <v>90.927999999999997</v>
      </c>
      <c r="K5" s="35">
        <f t="shared" ref="K5" si="2">J5/G5</f>
        <v>0.72765102712046159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8</v>
      </c>
      <c r="C6" s="35">
        <f t="shared" si="0"/>
        <v>0.16</v>
      </c>
      <c r="D6" s="35">
        <f t="shared" ref="D6:D15" si="4">IFERROR(ABS(C6/C5-1), "-")</f>
        <v>6.6666666666666652E-2</v>
      </c>
      <c r="E6" s="36">
        <v>0.222</v>
      </c>
      <c r="F6" s="36">
        <v>0.54600000000000004</v>
      </c>
      <c r="G6" s="36">
        <v>149.93299999999999</v>
      </c>
      <c r="H6" s="35">
        <v>0</v>
      </c>
      <c r="I6" s="36">
        <v>228.452</v>
      </c>
      <c r="J6" s="37">
        <f t="shared" si="1"/>
        <v>83.224999999999994</v>
      </c>
      <c r="K6" s="35">
        <f>J6/G6</f>
        <v>0.55508126963376969</v>
      </c>
      <c r="L6" s="36">
        <v>25.065999999999999</v>
      </c>
      <c r="M6" s="35" t="s">
        <v>14</v>
      </c>
      <c r="N6" s="36">
        <v>75.198999999999998</v>
      </c>
      <c r="O6" s="37">
        <f t="shared" si="3"/>
        <v>27.395</v>
      </c>
      <c r="P6" s="35">
        <f t="shared" ref="P6:P7" si="5">O6/L6</f>
        <v>1.0929147051783292</v>
      </c>
    </row>
    <row r="7" spans="1:16" ht="14" x14ac:dyDescent="0.15">
      <c r="A7" s="33">
        <v>100</v>
      </c>
      <c r="B7" s="34">
        <v>15</v>
      </c>
      <c r="C7" s="35">
        <f t="shared" ref="C7:C20" si="6">B7/A7</f>
        <v>0.15</v>
      </c>
      <c r="D7" s="35">
        <f t="shared" si="4"/>
        <v>6.25E-2</v>
      </c>
      <c r="E7" s="36">
        <v>0.221</v>
      </c>
      <c r="F7" s="36">
        <v>0.56599999999999995</v>
      </c>
      <c r="G7" s="36">
        <v>105.64</v>
      </c>
      <c r="H7" s="35">
        <f t="shared" ref="H7:H20" si="7">ABS(G7/G6-1)</f>
        <v>0.29541862031707489</v>
      </c>
      <c r="I7" s="36">
        <v>198.071</v>
      </c>
      <c r="J7" s="37">
        <f t="shared" si="1"/>
        <v>51.023000000000003</v>
      </c>
      <c r="K7" s="35">
        <f t="shared" ref="K7:K20" si="8">J7/G7</f>
        <v>0.48298939795531998</v>
      </c>
      <c r="L7" s="36">
        <v>98.275000000000006</v>
      </c>
      <c r="M7" s="35">
        <f t="shared" ref="M7:M8" si="9">ABS(L7/L6-1)</f>
        <v>2.9206494853586538</v>
      </c>
      <c r="N7" s="36">
        <v>337.25200000000001</v>
      </c>
      <c r="O7" s="37">
        <f t="shared" si="3"/>
        <v>86.876000000000005</v>
      </c>
      <c r="P7" s="35">
        <f t="shared" si="5"/>
        <v>0.88400915797506996</v>
      </c>
    </row>
    <row r="8" spans="1:16" ht="14" x14ac:dyDescent="0.15">
      <c r="A8" s="33">
        <v>200</v>
      </c>
      <c r="B8" s="34">
        <v>45</v>
      </c>
      <c r="C8" s="35">
        <f t="shared" si="6"/>
        <v>0.22500000000000001</v>
      </c>
      <c r="D8" s="35">
        <f>IFERROR(ABS(C8/C7-1), "-")</f>
        <v>0.5</v>
      </c>
      <c r="E8" s="36">
        <v>0.28799999999999998</v>
      </c>
      <c r="F8" s="36">
        <v>0.58799999999999997</v>
      </c>
      <c r="G8" s="36">
        <v>166.57599999999999</v>
      </c>
      <c r="H8" s="35">
        <f t="shared" si="7"/>
        <v>0.57682695948504348</v>
      </c>
      <c r="I8" s="36">
        <v>291.96100000000001</v>
      </c>
      <c r="J8" s="37">
        <f t="shared" si="1"/>
        <v>53.180999999999997</v>
      </c>
      <c r="K8" s="35">
        <f t="shared" si="8"/>
        <v>0.31925967726443183</v>
      </c>
      <c r="L8" s="36">
        <v>54.530999999999999</v>
      </c>
      <c r="M8" s="35">
        <f t="shared" si="9"/>
        <v>0.44511829051132035</v>
      </c>
      <c r="N8" s="36">
        <v>247.202</v>
      </c>
      <c r="O8" s="37">
        <f t="shared" si="3"/>
        <v>45.027999999999999</v>
      </c>
      <c r="P8" s="35">
        <f t="shared" ref="P8:P20" si="10">O8/L8</f>
        <v>0.82573215235370701</v>
      </c>
    </row>
    <row r="9" spans="1:16" ht="14" x14ac:dyDescent="0.15">
      <c r="A9" s="33">
        <v>500</v>
      </c>
      <c r="B9" s="34">
        <v>116</v>
      </c>
      <c r="C9" s="35">
        <f t="shared" si="6"/>
        <v>0.23200000000000001</v>
      </c>
      <c r="D9" s="35">
        <f t="shared" si="4"/>
        <v>3.1111111111111089E-2</v>
      </c>
      <c r="E9" s="36">
        <v>0.32800000000000001</v>
      </c>
      <c r="F9" s="36">
        <v>0.60399999999999998</v>
      </c>
      <c r="G9" s="36">
        <v>189.68100000000001</v>
      </c>
      <c r="H9" s="35">
        <f t="shared" si="7"/>
        <v>0.13870545576793791</v>
      </c>
      <c r="I9" s="36">
        <v>320.45</v>
      </c>
      <c r="J9" s="37">
        <f t="shared" si="1"/>
        <v>36.917000000000002</v>
      </c>
      <c r="K9" s="35">
        <f t="shared" si="8"/>
        <v>0.194626768100126</v>
      </c>
      <c r="L9" s="36">
        <v>51.304000000000002</v>
      </c>
      <c r="M9" s="35">
        <f t="shared" ref="M9:M20" si="11">ABS(L9/L8-1)</f>
        <v>5.9177348664062546E-2</v>
      </c>
      <c r="N9" s="36">
        <v>195.94399999999999</v>
      </c>
      <c r="O9" s="37">
        <f t="shared" si="3"/>
        <v>22.573</v>
      </c>
      <c r="P9" s="35">
        <f t="shared" si="10"/>
        <v>0.43998518634024636</v>
      </c>
    </row>
    <row r="10" spans="1:16" ht="14" x14ac:dyDescent="0.15">
      <c r="A10" s="33">
        <v>1000</v>
      </c>
      <c r="B10" s="34">
        <v>257</v>
      </c>
      <c r="C10" s="35">
        <f t="shared" si="6"/>
        <v>0.25700000000000001</v>
      </c>
      <c r="D10" s="35">
        <f t="shared" si="4"/>
        <v>0.10775862068965525</v>
      </c>
      <c r="E10" s="36">
        <v>0.34799999999999998</v>
      </c>
      <c r="F10" s="36">
        <v>0.61699999999999999</v>
      </c>
      <c r="G10" s="36">
        <v>197.86199999999999</v>
      </c>
      <c r="H10" s="35">
        <f t="shared" si="7"/>
        <v>4.3130308254384797E-2</v>
      </c>
      <c r="I10" s="36">
        <v>331.185</v>
      </c>
      <c r="J10" s="37">
        <f t="shared" si="1"/>
        <v>26.978000000000002</v>
      </c>
      <c r="K10" s="35">
        <f t="shared" si="8"/>
        <v>0.13634755536687188</v>
      </c>
      <c r="L10" s="36">
        <v>71.492000000000004</v>
      </c>
      <c r="M10" s="35">
        <f t="shared" si="11"/>
        <v>0.39349758303446136</v>
      </c>
      <c r="N10" s="36">
        <v>225.35499999999999</v>
      </c>
      <c r="O10" s="37">
        <f t="shared" si="3"/>
        <v>18.356999999999999</v>
      </c>
      <c r="P10" s="35">
        <f t="shared" si="10"/>
        <v>0.25676998825043357</v>
      </c>
    </row>
    <row r="11" spans="1:16" ht="14" x14ac:dyDescent="0.15">
      <c r="A11" s="33">
        <v>2000</v>
      </c>
      <c r="B11" s="34">
        <v>580</v>
      </c>
      <c r="C11" s="35">
        <f t="shared" si="6"/>
        <v>0.28999999999999998</v>
      </c>
      <c r="D11" s="35">
        <f t="shared" si="4"/>
        <v>0.12840466926070038</v>
      </c>
      <c r="E11" s="36">
        <v>0.35799999999999998</v>
      </c>
      <c r="F11" s="36">
        <v>0.61799999999999999</v>
      </c>
      <c r="G11" s="36">
        <v>209.89699999999999</v>
      </c>
      <c r="H11" s="35">
        <f t="shared" si="7"/>
        <v>6.0825221619108305E-2</v>
      </c>
      <c r="I11" s="36">
        <v>356.17599999999999</v>
      </c>
      <c r="J11" s="37">
        <f t="shared" si="1"/>
        <v>20.515999999999998</v>
      </c>
      <c r="K11" s="35">
        <f t="shared" si="8"/>
        <v>9.7743178797219582E-2</v>
      </c>
      <c r="L11" s="36">
        <v>73.260999999999996</v>
      </c>
      <c r="M11" s="35">
        <f t="shared" si="11"/>
        <v>2.4744027303754246E-2</v>
      </c>
      <c r="N11" s="36">
        <v>235.01900000000001</v>
      </c>
      <c r="O11" s="37">
        <f t="shared" si="3"/>
        <v>13.537000000000001</v>
      </c>
      <c r="P11" s="35">
        <f t="shared" si="10"/>
        <v>0.18477771256193612</v>
      </c>
    </row>
    <row r="12" spans="1:16" ht="14" x14ac:dyDescent="0.15">
      <c r="A12" s="33">
        <v>5000</v>
      </c>
      <c r="B12" s="34">
        <v>1346</v>
      </c>
      <c r="C12" s="35">
        <f t="shared" si="6"/>
        <v>0.26919999999999999</v>
      </c>
      <c r="D12" s="35">
        <f t="shared" si="4"/>
        <v>7.1724137931034382E-2</v>
      </c>
      <c r="E12" s="36">
        <v>0.36199999999999999</v>
      </c>
      <c r="F12" s="36">
        <v>0.622</v>
      </c>
      <c r="G12" s="36">
        <v>217.40799999999999</v>
      </c>
      <c r="H12" s="35">
        <f t="shared" si="7"/>
        <v>3.5784217973577448E-2</v>
      </c>
      <c r="I12" s="36">
        <v>383.86700000000002</v>
      </c>
      <c r="J12" s="37">
        <f t="shared" si="1"/>
        <v>13.984</v>
      </c>
      <c r="K12" s="35">
        <f t="shared" si="8"/>
        <v>6.4321460111863418E-2</v>
      </c>
      <c r="L12" s="36">
        <v>68.728999999999999</v>
      </c>
      <c r="M12" s="35">
        <f t="shared" si="11"/>
        <v>6.1861017458129108E-2</v>
      </c>
      <c r="N12" s="36">
        <v>226.57</v>
      </c>
      <c r="O12" s="37">
        <f t="shared" si="3"/>
        <v>8.2539999999999996</v>
      </c>
      <c r="P12" s="35">
        <f t="shared" si="10"/>
        <v>0.12009486534068588</v>
      </c>
    </row>
    <row r="13" spans="1:16" ht="14" x14ac:dyDescent="0.15">
      <c r="A13" s="33">
        <v>10000</v>
      </c>
      <c r="B13" s="34">
        <v>2942</v>
      </c>
      <c r="C13" s="35">
        <f t="shared" si="6"/>
        <v>0.29420000000000002</v>
      </c>
      <c r="D13" s="35">
        <f>IFERROR(ABS(C13/C12-1), "-")</f>
        <v>9.2867756315007544E-2</v>
      </c>
      <c r="E13" s="36">
        <v>0.379</v>
      </c>
      <c r="F13" s="36">
        <v>0.629</v>
      </c>
      <c r="G13" s="36">
        <v>224.64</v>
      </c>
      <c r="H13" s="35">
        <f t="shared" si="7"/>
        <v>3.3264645275242755E-2</v>
      </c>
      <c r="I13" s="36">
        <v>387.089</v>
      </c>
      <c r="J13" s="37">
        <f t="shared" si="1"/>
        <v>9.9710000000000001</v>
      </c>
      <c r="K13" s="35">
        <f t="shared" si="8"/>
        <v>4.4386574074074078E-2</v>
      </c>
      <c r="L13" s="36">
        <v>69.611000000000004</v>
      </c>
      <c r="M13" s="35">
        <f>ABS(L13/L12-1)</f>
        <v>1.2833010810574974E-2</v>
      </c>
      <c r="N13" s="36">
        <v>227.208</v>
      </c>
      <c r="O13" s="37">
        <f t="shared" si="3"/>
        <v>5.8529999999999998</v>
      </c>
      <c r="P13" s="35">
        <f t="shared" si="10"/>
        <v>8.4081538837252723E-2</v>
      </c>
    </row>
    <row r="14" spans="1:16" s="32" customFormat="1" ht="14" x14ac:dyDescent="0.15">
      <c r="A14" s="27">
        <v>20000</v>
      </c>
      <c r="B14" s="28">
        <v>5945</v>
      </c>
      <c r="C14" s="29">
        <f t="shared" si="6"/>
        <v>0.29725000000000001</v>
      </c>
      <c r="D14" s="29">
        <f t="shared" si="4"/>
        <v>1.0367097212780507E-2</v>
      </c>
      <c r="E14" s="30">
        <v>0.38</v>
      </c>
      <c r="F14" s="30">
        <v>0.626</v>
      </c>
      <c r="G14" s="30">
        <v>226.011</v>
      </c>
      <c r="H14" s="29">
        <f t="shared" si="7"/>
        <v>6.1030982905982967E-3</v>
      </c>
      <c r="I14" s="30">
        <v>385.72800000000001</v>
      </c>
      <c r="J14" s="31">
        <f t="shared" si="1"/>
        <v>7.0259999999999998</v>
      </c>
      <c r="K14" s="29">
        <f t="shared" si="8"/>
        <v>3.1086982492002601E-2</v>
      </c>
      <c r="L14" s="30">
        <v>67.453000000000003</v>
      </c>
      <c r="M14" s="29">
        <f t="shared" si="11"/>
        <v>3.10008475671949E-2</v>
      </c>
      <c r="N14" s="30">
        <v>224.76900000000001</v>
      </c>
      <c r="O14" s="31">
        <f t="shared" si="3"/>
        <v>4.0940000000000003</v>
      </c>
      <c r="P14" s="29">
        <f t="shared" si="10"/>
        <v>6.0694112937897504E-2</v>
      </c>
    </row>
    <row r="15" spans="1:16" ht="14" x14ac:dyDescent="0.15">
      <c r="A15" s="33">
        <v>50000</v>
      </c>
      <c r="B15" s="34">
        <v>13695</v>
      </c>
      <c r="C15" s="35">
        <f t="shared" si="6"/>
        <v>0.27389999999999998</v>
      </c>
      <c r="D15" s="35">
        <f t="shared" si="4"/>
        <v>7.8553406223717537E-2</v>
      </c>
      <c r="E15" s="36">
        <v>0.379</v>
      </c>
      <c r="F15" s="36">
        <v>0.626</v>
      </c>
      <c r="G15" s="36">
        <v>224.636</v>
      </c>
      <c r="H15" s="35">
        <f t="shared" si="7"/>
        <v>6.0837746835330497E-3</v>
      </c>
      <c r="I15" s="36">
        <v>389.64400000000001</v>
      </c>
      <c r="J15" s="37">
        <f t="shared" si="1"/>
        <v>4.4889999999999999</v>
      </c>
      <c r="K15" s="35">
        <f>J15/G15</f>
        <v>1.998343987606617E-2</v>
      </c>
      <c r="L15" s="36">
        <v>66.105999999999995</v>
      </c>
      <c r="M15" s="35">
        <f>ABS(L15/L14-1)</f>
        <v>1.9969460216743617E-2</v>
      </c>
      <c r="N15" s="36">
        <v>226.33600000000001</v>
      </c>
      <c r="O15" s="37">
        <f t="shared" si="3"/>
        <v>2.6070000000000002</v>
      </c>
      <c r="P15" s="35">
        <f t="shared" si="10"/>
        <v>3.9436662330196964E-2</v>
      </c>
    </row>
    <row r="16" spans="1:16" ht="14" x14ac:dyDescent="0.15">
      <c r="A16" s="33">
        <v>100000</v>
      </c>
      <c r="B16" s="34">
        <v>28616</v>
      </c>
      <c r="C16" s="35">
        <f t="shared" si="6"/>
        <v>0.28616000000000003</v>
      </c>
      <c r="D16" s="35">
        <f>IFERROR(ABS(C16/C15-1), "-")</f>
        <v>4.4760861628331705E-2</v>
      </c>
      <c r="E16" s="36">
        <v>0.375</v>
      </c>
      <c r="F16" s="36">
        <v>0.625</v>
      </c>
      <c r="G16" s="36">
        <v>222.173</v>
      </c>
      <c r="H16" s="35">
        <f t="shared" si="7"/>
        <v>1.0964404636834679E-2</v>
      </c>
      <c r="I16" s="36">
        <v>385.43200000000002</v>
      </c>
      <c r="J16" s="37">
        <f t="shared" si="1"/>
        <v>3.14</v>
      </c>
      <c r="K16" s="35">
        <f t="shared" si="8"/>
        <v>1.4133130488403181E-2</v>
      </c>
      <c r="L16" s="36">
        <v>64.415000000000006</v>
      </c>
      <c r="M16" s="35">
        <f t="shared" si="11"/>
        <v>2.5580128883913589E-2</v>
      </c>
      <c r="N16" s="36">
        <v>228.505</v>
      </c>
      <c r="O16" s="37">
        <f t="shared" si="3"/>
        <v>1.861</v>
      </c>
      <c r="P16" s="35">
        <f t="shared" si="10"/>
        <v>2.889078630753706E-2</v>
      </c>
    </row>
    <row r="17" spans="1:16" ht="15.75" customHeight="1" x14ac:dyDescent="0.15">
      <c r="A17" s="33">
        <v>200000</v>
      </c>
      <c r="B17" s="34">
        <v>58727</v>
      </c>
      <c r="C17" s="35">
        <f t="shared" si="6"/>
        <v>0.29363499999999998</v>
      </c>
      <c r="D17" s="35">
        <f t="shared" ref="D17" si="12">IFERROR(ABS(C17/C16-1), "-")</f>
        <v>2.6121750069890703E-2</v>
      </c>
      <c r="E17" s="36">
        <v>0.376</v>
      </c>
      <c r="F17" s="36">
        <v>0.625</v>
      </c>
      <c r="G17" s="36">
        <v>221.73500000000001</v>
      </c>
      <c r="H17" s="35">
        <f t="shared" si="7"/>
        <v>1.9714366732230815E-3</v>
      </c>
      <c r="I17" s="36">
        <v>383.49799999999999</v>
      </c>
      <c r="J17" s="37">
        <f t="shared" si="1"/>
        <v>2.2090000000000001</v>
      </c>
      <c r="K17" s="35">
        <f t="shared" si="8"/>
        <v>9.9623424357904704E-3</v>
      </c>
      <c r="L17" s="36">
        <v>63.686999999999998</v>
      </c>
      <c r="M17" s="35">
        <f t="shared" si="11"/>
        <v>1.1301715438950644E-2</v>
      </c>
      <c r="N17" s="36">
        <v>229.21600000000001</v>
      </c>
      <c r="O17" s="37">
        <f t="shared" si="3"/>
        <v>1.32</v>
      </c>
      <c r="P17" s="35">
        <f t="shared" si="10"/>
        <v>2.0726364878232609E-2</v>
      </c>
    </row>
    <row r="18" spans="1:16" ht="15.75" customHeight="1" x14ac:dyDescent="0.15">
      <c r="A18" s="33">
        <v>300000</v>
      </c>
      <c r="B18" s="34">
        <v>104186</v>
      </c>
      <c r="C18" s="35">
        <f t="shared" si="6"/>
        <v>0.34728666666666669</v>
      </c>
      <c r="D18" s="35">
        <f>IFERROR(ABS(C18/C17-1), "-")</f>
        <v>0.18271550280677284</v>
      </c>
      <c r="E18" s="36">
        <v>0.376</v>
      </c>
      <c r="F18" s="36">
        <v>0.625</v>
      </c>
      <c r="G18" s="36">
        <v>222.55699999999999</v>
      </c>
      <c r="H18" s="35">
        <f t="shared" si="7"/>
        <v>3.7071278778721961E-3</v>
      </c>
      <c r="I18" s="36">
        <v>383.27</v>
      </c>
      <c r="J18" s="37">
        <f t="shared" si="1"/>
        <v>1.8029999999999999</v>
      </c>
      <c r="K18" s="35">
        <f t="shared" si="8"/>
        <v>8.1012953984821862E-3</v>
      </c>
      <c r="L18" s="36">
        <v>63.158999999999999</v>
      </c>
      <c r="M18" s="35">
        <f t="shared" si="11"/>
        <v>8.2905459512929713E-3</v>
      </c>
      <c r="N18" s="36">
        <v>229.054</v>
      </c>
      <c r="O18" s="37">
        <f t="shared" si="3"/>
        <v>1.077</v>
      </c>
      <c r="P18" s="35">
        <f t="shared" si="10"/>
        <v>1.7052201586472235E-2</v>
      </c>
    </row>
    <row r="19" spans="1:16" ht="15.75" customHeight="1" x14ac:dyDescent="0.15">
      <c r="A19" s="33">
        <v>500000</v>
      </c>
      <c r="B19" s="34">
        <v>180175</v>
      </c>
      <c r="C19" s="35">
        <f t="shared" si="6"/>
        <v>0.36035</v>
      </c>
      <c r="D19" s="35">
        <f>IFERROR(ABS(C19/C18-1), "-")</f>
        <v>3.7615418578311743E-2</v>
      </c>
      <c r="E19" s="36">
        <v>0.377</v>
      </c>
      <c r="F19" s="36">
        <v>0.625</v>
      </c>
      <c r="G19" s="36">
        <v>223.70500000000001</v>
      </c>
      <c r="H19" s="35">
        <f t="shared" si="7"/>
        <v>5.1582291278191583E-3</v>
      </c>
      <c r="I19" s="36">
        <v>385.24900000000002</v>
      </c>
      <c r="J19" s="37">
        <f t="shared" si="1"/>
        <v>1.403</v>
      </c>
      <c r="K19" s="35">
        <f t="shared" si="8"/>
        <v>6.2716523993652353E-3</v>
      </c>
      <c r="L19" s="36">
        <v>62.756</v>
      </c>
      <c r="M19" s="35">
        <f t="shared" si="11"/>
        <v>6.380721670704026E-3</v>
      </c>
      <c r="N19" s="36">
        <v>227.054</v>
      </c>
      <c r="O19" s="37">
        <f t="shared" si="3"/>
        <v>0.82699999999999996</v>
      </c>
      <c r="P19" s="35">
        <f t="shared" si="10"/>
        <v>1.3178022818535279E-2</v>
      </c>
    </row>
    <row r="20" spans="1:16" ht="15.75" customHeight="1" x14ac:dyDescent="0.15">
      <c r="A20" s="33">
        <v>1000000</v>
      </c>
      <c r="B20" s="34">
        <v>331925</v>
      </c>
      <c r="C20" s="35">
        <f t="shared" si="6"/>
        <v>0.33192500000000003</v>
      </c>
      <c r="D20" s="35">
        <f t="shared" ref="D20" si="13">IFERROR(ABS(C20/C19-1), "-")</f>
        <v>7.8881642847231759E-2</v>
      </c>
      <c r="E20" s="36">
        <v>0.378</v>
      </c>
      <c r="F20" s="36">
        <v>0.625</v>
      </c>
      <c r="G20" s="36">
        <v>223.785</v>
      </c>
      <c r="H20" s="35">
        <f t="shared" si="7"/>
        <v>3.5761382177423862E-4</v>
      </c>
      <c r="I20" s="36">
        <v>384.947</v>
      </c>
      <c r="J20" s="37">
        <f t="shared" si="1"/>
        <v>0.99199999999999999</v>
      </c>
      <c r="K20" s="35">
        <f t="shared" si="8"/>
        <v>4.4328261500994259E-3</v>
      </c>
      <c r="L20" s="36">
        <v>63.643999999999998</v>
      </c>
      <c r="M20" s="35">
        <f t="shared" si="11"/>
        <v>1.4150041430301519E-2</v>
      </c>
      <c r="N20" s="36">
        <v>228.64599999999999</v>
      </c>
      <c r="O20" s="37">
        <f t="shared" si="3"/>
        <v>0.58899999999999997</v>
      </c>
      <c r="P20" s="35">
        <f t="shared" si="10"/>
        <v>9.2546037332662933E-3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20"/>
  <sheetViews>
    <sheetView workbookViewId="0">
      <selection activeCell="M27" sqref="M27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31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15" x14ac:dyDescent="0.15">
      <c r="A2" s="58"/>
      <c r="B2" s="59"/>
      <c r="C2" s="33">
        <v>3</v>
      </c>
      <c r="D2" s="50" t="s">
        <v>35</v>
      </c>
      <c r="E2" s="33" t="s">
        <v>7</v>
      </c>
      <c r="F2" s="33">
        <v>206.06</v>
      </c>
      <c r="G2" s="33">
        <v>88</v>
      </c>
      <c r="H2" s="33">
        <v>0.57999999999999996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0.06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0</v>
      </c>
      <c r="C5" s="35">
        <f t="shared" ref="C5:C6" si="0">ROUND(B5/A5,2)</f>
        <v>0</v>
      </c>
      <c r="D5" s="35" t="str">
        <f>IFERROR(ABS(C5/C4-1), "-")</f>
        <v>-</v>
      </c>
      <c r="E5" s="36">
        <v>0</v>
      </c>
      <c r="F5" s="36">
        <v>0.125</v>
      </c>
      <c r="G5" s="36">
        <v>0</v>
      </c>
      <c r="H5" s="35">
        <v>0</v>
      </c>
      <c r="I5" s="36">
        <v>0</v>
      </c>
      <c r="J5" s="37">
        <f t="shared" ref="J5:J20" si="1">ROUND(2.576*I5/SQRT(A5),3)</f>
        <v>0</v>
      </c>
      <c r="K5" s="35" t="s">
        <v>14</v>
      </c>
      <c r="L5" s="36">
        <v>0</v>
      </c>
      <c r="M5" s="35" t="s">
        <v>14</v>
      </c>
      <c r="N5" s="36">
        <v>0</v>
      </c>
      <c r="O5" s="37">
        <f t="shared" ref="O5:O20" si="2">ROUND(2.576*N5/SQRT(A5),3)</f>
        <v>0</v>
      </c>
      <c r="P5" s="35" t="s">
        <v>14</v>
      </c>
    </row>
    <row r="6" spans="1:16" ht="14" x14ac:dyDescent="0.15">
      <c r="A6" s="33">
        <v>50</v>
      </c>
      <c r="B6" s="34">
        <v>0</v>
      </c>
      <c r="C6" s="35">
        <f t="shared" si="0"/>
        <v>0</v>
      </c>
      <c r="D6" s="35" t="str">
        <f t="shared" ref="D6:D15" si="3">IFERROR(ABS(C6/C5-1), "-")</f>
        <v>-</v>
      </c>
      <c r="E6" s="36">
        <v>8.0000000000000002E-3</v>
      </c>
      <c r="F6" s="36">
        <v>0.109</v>
      </c>
      <c r="G6" s="36">
        <v>7.0389999999999997</v>
      </c>
      <c r="H6" s="35">
        <v>0</v>
      </c>
      <c r="I6" s="36">
        <v>19.606000000000002</v>
      </c>
      <c r="J6" s="37">
        <f t="shared" si="1"/>
        <v>7.1420000000000003</v>
      </c>
      <c r="K6" s="35">
        <f>J6/G6</f>
        <v>1.0146327603352749</v>
      </c>
      <c r="L6" s="36">
        <v>0</v>
      </c>
      <c r="M6" s="35" t="s">
        <v>14</v>
      </c>
      <c r="N6" s="36">
        <v>0</v>
      </c>
      <c r="O6" s="37">
        <f t="shared" si="2"/>
        <v>0</v>
      </c>
      <c r="P6" s="35" t="s">
        <v>14</v>
      </c>
    </row>
    <row r="7" spans="1:16" ht="14" x14ac:dyDescent="0.15">
      <c r="A7" s="33">
        <v>100</v>
      </c>
      <c r="B7" s="34">
        <v>0</v>
      </c>
      <c r="C7" s="35">
        <f t="shared" ref="C7:C20" si="4">B7/A7</f>
        <v>0</v>
      </c>
      <c r="D7" s="35" t="str">
        <f t="shared" si="3"/>
        <v>-</v>
      </c>
      <c r="E7" s="36">
        <v>8.9999999999999993E-3</v>
      </c>
      <c r="F7" s="36">
        <v>0.112</v>
      </c>
      <c r="G7" s="36">
        <v>6.1429999999999998</v>
      </c>
      <c r="H7" s="35">
        <f t="shared" ref="H7:H20" si="5">ABS(G7/G6-1)</f>
        <v>0.12729080835345929</v>
      </c>
      <c r="I7" s="36">
        <v>24.350999999999999</v>
      </c>
      <c r="J7" s="37">
        <f t="shared" si="1"/>
        <v>6.2729999999999997</v>
      </c>
      <c r="K7" s="35">
        <f t="shared" ref="K7:K20" si="6">J7/G7</f>
        <v>1.0211622985511966</v>
      </c>
      <c r="L7" s="36">
        <v>0</v>
      </c>
      <c r="M7" s="35" t="s">
        <v>14</v>
      </c>
      <c r="N7" s="36">
        <v>0</v>
      </c>
      <c r="O7" s="37">
        <f t="shared" si="2"/>
        <v>0</v>
      </c>
      <c r="P7" s="35" t="s">
        <v>14</v>
      </c>
    </row>
    <row r="8" spans="1:16" ht="14" x14ac:dyDescent="0.15">
      <c r="A8" s="33">
        <v>200</v>
      </c>
      <c r="B8" s="34">
        <v>0</v>
      </c>
      <c r="C8" s="35">
        <f t="shared" si="4"/>
        <v>0</v>
      </c>
      <c r="D8" s="35" t="str">
        <f>IFERROR(ABS(C8/C7-1), "-")</f>
        <v>-</v>
      </c>
      <c r="E8" s="36">
        <v>0.01</v>
      </c>
      <c r="F8" s="36">
        <v>0.122</v>
      </c>
      <c r="G8" s="36">
        <v>6.4109999999999996</v>
      </c>
      <c r="H8" s="35">
        <f t="shared" si="5"/>
        <v>4.3626892397851114E-2</v>
      </c>
      <c r="I8" s="36">
        <v>26.138000000000002</v>
      </c>
      <c r="J8" s="37">
        <f t="shared" si="1"/>
        <v>4.7610000000000001</v>
      </c>
      <c r="K8" s="35">
        <f t="shared" si="6"/>
        <v>0.74262985493682743</v>
      </c>
      <c r="L8" s="36">
        <v>0</v>
      </c>
      <c r="M8" s="35" t="s">
        <v>14</v>
      </c>
      <c r="N8" s="36">
        <v>0</v>
      </c>
      <c r="O8" s="37">
        <f t="shared" si="2"/>
        <v>0</v>
      </c>
      <c r="P8" s="35" t="s">
        <v>14</v>
      </c>
    </row>
    <row r="9" spans="1:16" ht="14" x14ac:dyDescent="0.15">
      <c r="A9" s="33">
        <v>500</v>
      </c>
      <c r="B9" s="34">
        <v>0</v>
      </c>
      <c r="C9" s="35">
        <f t="shared" si="4"/>
        <v>0</v>
      </c>
      <c r="D9" s="35" t="str">
        <f t="shared" si="3"/>
        <v>-</v>
      </c>
      <c r="E9" s="36">
        <v>8.9999999999999993E-3</v>
      </c>
      <c r="F9" s="36">
        <v>0.129</v>
      </c>
      <c r="G9" s="36">
        <v>5.26</v>
      </c>
      <c r="H9" s="35">
        <f t="shared" si="5"/>
        <v>0.17953517391982532</v>
      </c>
      <c r="I9" s="36">
        <v>24.108000000000001</v>
      </c>
      <c r="J9" s="37">
        <f t="shared" si="1"/>
        <v>2.7770000000000001</v>
      </c>
      <c r="K9" s="35">
        <f t="shared" si="6"/>
        <v>0.52794676806083651</v>
      </c>
      <c r="L9" s="36">
        <v>0</v>
      </c>
      <c r="M9" s="35" t="s">
        <v>14</v>
      </c>
      <c r="N9" s="36">
        <v>0</v>
      </c>
      <c r="O9" s="37">
        <f t="shared" si="2"/>
        <v>0</v>
      </c>
      <c r="P9" s="35" t="s">
        <v>14</v>
      </c>
    </row>
    <row r="10" spans="1:16" ht="14" x14ac:dyDescent="0.15">
      <c r="A10" s="33">
        <v>1000</v>
      </c>
      <c r="B10" s="34">
        <v>1</v>
      </c>
      <c r="C10" s="35">
        <f t="shared" si="4"/>
        <v>1E-3</v>
      </c>
      <c r="D10" s="35" t="str">
        <f t="shared" si="3"/>
        <v>-</v>
      </c>
      <c r="E10" s="36">
        <v>1.2999999999999999E-2</v>
      </c>
      <c r="F10" s="36">
        <v>0.13700000000000001</v>
      </c>
      <c r="G10" s="36">
        <v>7.8090000000000002</v>
      </c>
      <c r="H10" s="35">
        <f t="shared" si="5"/>
        <v>0.48460076045627387</v>
      </c>
      <c r="I10" s="36">
        <v>32.725000000000001</v>
      </c>
      <c r="J10" s="37">
        <f t="shared" si="1"/>
        <v>2.6659999999999999</v>
      </c>
      <c r="K10" s="35">
        <f t="shared" si="6"/>
        <v>0.34140094762453577</v>
      </c>
      <c r="L10" s="36">
        <v>0</v>
      </c>
      <c r="M10" s="35" t="s">
        <v>14</v>
      </c>
      <c r="N10" s="36">
        <v>0</v>
      </c>
      <c r="O10" s="37">
        <f t="shared" si="2"/>
        <v>0</v>
      </c>
      <c r="P10" s="35" t="s">
        <v>14</v>
      </c>
    </row>
    <row r="11" spans="1:16" ht="14" x14ac:dyDescent="0.15">
      <c r="A11" s="33">
        <v>2000</v>
      </c>
      <c r="B11" s="34">
        <v>5</v>
      </c>
      <c r="C11" s="35">
        <f t="shared" si="4"/>
        <v>2.5000000000000001E-3</v>
      </c>
      <c r="D11" s="35">
        <f t="shared" si="3"/>
        <v>1.5</v>
      </c>
      <c r="E11" s="36">
        <v>1.2999999999999999E-2</v>
      </c>
      <c r="F11" s="36">
        <v>0.14199999999999999</v>
      </c>
      <c r="G11" s="36">
        <v>8.0589999999999993</v>
      </c>
      <c r="H11" s="35">
        <f t="shared" si="5"/>
        <v>3.2014342425406461E-2</v>
      </c>
      <c r="I11" s="36">
        <v>36.209000000000003</v>
      </c>
      <c r="J11" s="37">
        <f t="shared" si="1"/>
        <v>2.0859999999999999</v>
      </c>
      <c r="K11" s="35">
        <f t="shared" si="6"/>
        <v>0.258841047276337</v>
      </c>
      <c r="L11" s="36">
        <v>0.52600000000000002</v>
      </c>
      <c r="M11" s="35" t="s">
        <v>14</v>
      </c>
      <c r="N11" s="36">
        <v>8.1969999999999992</v>
      </c>
      <c r="O11" s="37">
        <f t="shared" si="2"/>
        <v>0.47199999999999998</v>
      </c>
      <c r="P11" s="35">
        <f t="shared" ref="P11:P20" si="7">O11/L11</f>
        <v>0.89733840304182499</v>
      </c>
    </row>
    <row r="12" spans="1:16" ht="14" x14ac:dyDescent="0.15">
      <c r="A12" s="33">
        <v>5000</v>
      </c>
      <c r="B12" s="34">
        <v>19</v>
      </c>
      <c r="C12" s="35">
        <f t="shared" si="4"/>
        <v>3.8E-3</v>
      </c>
      <c r="D12" s="35">
        <f t="shared" si="3"/>
        <v>0.52</v>
      </c>
      <c r="E12" s="36">
        <v>1.0999999999999999E-2</v>
      </c>
      <c r="F12" s="36">
        <v>0.14299999999999999</v>
      </c>
      <c r="G12" s="36">
        <v>6.601</v>
      </c>
      <c r="H12" s="35">
        <f t="shared" si="5"/>
        <v>0.18091574637051733</v>
      </c>
      <c r="I12" s="36">
        <v>31.521999999999998</v>
      </c>
      <c r="J12" s="37">
        <f t="shared" si="1"/>
        <v>1.1479999999999999</v>
      </c>
      <c r="K12" s="35">
        <f t="shared" si="6"/>
        <v>0.17391304347826086</v>
      </c>
      <c r="L12" s="36">
        <v>1.625</v>
      </c>
      <c r="M12" s="35">
        <f t="shared" ref="M12:M20" si="8">ABS(L12/L11-1)</f>
        <v>2.0893536121673004</v>
      </c>
      <c r="N12" s="36">
        <v>17.329000000000001</v>
      </c>
      <c r="O12" s="37">
        <f t="shared" si="2"/>
        <v>0.63100000000000001</v>
      </c>
      <c r="P12" s="35">
        <f t="shared" si="7"/>
        <v>0.3883076923076923</v>
      </c>
    </row>
    <row r="13" spans="1:16" ht="14" x14ac:dyDescent="0.15">
      <c r="A13" s="33">
        <v>10000</v>
      </c>
      <c r="B13" s="34">
        <v>38</v>
      </c>
      <c r="C13" s="35">
        <f t="shared" si="4"/>
        <v>3.8E-3</v>
      </c>
      <c r="D13" s="35">
        <f>IFERROR(ABS(C13/C12-1), "-")</f>
        <v>0</v>
      </c>
      <c r="E13" s="36">
        <v>0.01</v>
      </c>
      <c r="F13" s="36">
        <v>0.14399999999999999</v>
      </c>
      <c r="G13" s="36">
        <v>6.4119999999999999</v>
      </c>
      <c r="H13" s="35">
        <f t="shared" si="5"/>
        <v>2.8632025450689325E-2</v>
      </c>
      <c r="I13" s="36">
        <v>30.3</v>
      </c>
      <c r="J13" s="37">
        <f t="shared" si="1"/>
        <v>0.78100000000000003</v>
      </c>
      <c r="K13" s="35">
        <f t="shared" si="6"/>
        <v>0.12180286961946352</v>
      </c>
      <c r="L13" s="36">
        <v>1.36</v>
      </c>
      <c r="M13" s="35">
        <f>ABS(L13/L12-1)</f>
        <v>0.16307692307692301</v>
      </c>
      <c r="N13" s="36">
        <v>15.311</v>
      </c>
      <c r="O13" s="37">
        <f t="shared" si="2"/>
        <v>0.39400000000000002</v>
      </c>
      <c r="P13" s="35">
        <f t="shared" si="7"/>
        <v>0.28970588235294115</v>
      </c>
    </row>
    <row r="14" spans="1:16" s="32" customFormat="1" ht="14" x14ac:dyDescent="0.15">
      <c r="A14" s="27">
        <v>20000</v>
      </c>
      <c r="B14" s="28">
        <v>86</v>
      </c>
      <c r="C14" s="29">
        <f t="shared" si="4"/>
        <v>4.3E-3</v>
      </c>
      <c r="D14" s="29">
        <f t="shared" si="3"/>
        <v>0.13157894736842102</v>
      </c>
      <c r="E14" s="30">
        <v>1.0999999999999999E-2</v>
      </c>
      <c r="F14" s="30">
        <v>0.14299999999999999</v>
      </c>
      <c r="G14" s="30">
        <v>6.6269999999999998</v>
      </c>
      <c r="H14" s="29">
        <f t="shared" si="5"/>
        <v>3.353087960074852E-2</v>
      </c>
      <c r="I14" s="30">
        <v>32.683999999999997</v>
      </c>
      <c r="J14" s="31">
        <f t="shared" si="1"/>
        <v>0.59499999999999997</v>
      </c>
      <c r="K14" s="29">
        <f t="shared" si="6"/>
        <v>8.9784216085709967E-2</v>
      </c>
      <c r="L14" s="30">
        <v>1.232</v>
      </c>
      <c r="M14" s="29">
        <f t="shared" si="8"/>
        <v>9.4117647058823639E-2</v>
      </c>
      <c r="N14" s="30">
        <v>14.571</v>
      </c>
      <c r="O14" s="31">
        <f t="shared" si="2"/>
        <v>0.26500000000000001</v>
      </c>
      <c r="P14" s="29">
        <f t="shared" si="7"/>
        <v>0.21509740259740262</v>
      </c>
    </row>
    <row r="15" spans="1:16" ht="14" x14ac:dyDescent="0.15">
      <c r="A15" s="33">
        <v>50000</v>
      </c>
      <c r="B15" s="34">
        <v>213</v>
      </c>
      <c r="C15" s="35">
        <f t="shared" si="4"/>
        <v>4.2599999999999999E-3</v>
      </c>
      <c r="D15" s="35">
        <f t="shared" si="3"/>
        <v>9.302325581395321E-3</v>
      </c>
      <c r="E15" s="36">
        <v>1.0999999999999999E-2</v>
      </c>
      <c r="F15" s="36">
        <v>0.14299999999999999</v>
      </c>
      <c r="G15" s="36">
        <v>6.6790000000000003</v>
      </c>
      <c r="H15" s="35">
        <f t="shared" si="5"/>
        <v>7.8466877923646372E-3</v>
      </c>
      <c r="I15" s="36">
        <v>34.091999999999999</v>
      </c>
      <c r="J15" s="37">
        <f t="shared" si="1"/>
        <v>0.39300000000000002</v>
      </c>
      <c r="K15" s="35">
        <f>J15/G15</f>
        <v>5.8841143883814943E-2</v>
      </c>
      <c r="L15" s="36">
        <v>1.2929999999999999</v>
      </c>
      <c r="M15" s="35">
        <f>ABS(L15/L14-1)</f>
        <v>4.9512987012986898E-2</v>
      </c>
      <c r="N15" s="36">
        <v>14.247</v>
      </c>
      <c r="O15" s="37">
        <f t="shared" si="2"/>
        <v>0.16400000000000001</v>
      </c>
      <c r="P15" s="35">
        <f t="shared" si="7"/>
        <v>0.12683681361175561</v>
      </c>
    </row>
    <row r="16" spans="1:16" ht="14" x14ac:dyDescent="0.15">
      <c r="A16" s="33">
        <v>100000</v>
      </c>
      <c r="B16" s="34">
        <v>417</v>
      </c>
      <c r="C16" s="35">
        <f t="shared" si="4"/>
        <v>4.1700000000000001E-3</v>
      </c>
      <c r="D16" s="35">
        <f>IFERROR(ABS(C16/C15-1), "-")</f>
        <v>2.1126760563380254E-2</v>
      </c>
      <c r="E16" s="36">
        <v>1.0999999999999999E-2</v>
      </c>
      <c r="F16" s="36">
        <v>0.14299999999999999</v>
      </c>
      <c r="G16" s="36">
        <v>6.6</v>
      </c>
      <c r="H16" s="35">
        <f t="shared" si="5"/>
        <v>1.1828117981733888E-2</v>
      </c>
      <c r="I16" s="36">
        <v>33.521999999999998</v>
      </c>
      <c r="J16" s="37">
        <f t="shared" si="1"/>
        <v>0.27300000000000002</v>
      </c>
      <c r="K16" s="35">
        <f t="shared" si="6"/>
        <v>4.1363636363636366E-2</v>
      </c>
      <c r="L16" s="36">
        <v>1.387</v>
      </c>
      <c r="M16" s="35">
        <f t="shared" si="8"/>
        <v>7.2699149265274654E-2</v>
      </c>
      <c r="N16" s="36">
        <v>14.942</v>
      </c>
      <c r="O16" s="37">
        <f t="shared" si="2"/>
        <v>0.122</v>
      </c>
      <c r="P16" s="35">
        <f t="shared" si="7"/>
        <v>8.7959625090122562E-2</v>
      </c>
    </row>
    <row r="17" spans="1:16" ht="15.75" customHeight="1" x14ac:dyDescent="0.15">
      <c r="A17" s="33">
        <v>200000</v>
      </c>
      <c r="B17" s="34">
        <v>930</v>
      </c>
      <c r="C17" s="35">
        <f t="shared" si="4"/>
        <v>4.6499999999999996E-3</v>
      </c>
      <c r="D17" s="35">
        <f t="shared" ref="D17" si="9">IFERROR(ABS(C17/C16-1), "-")</f>
        <v>0.1151079136690647</v>
      </c>
      <c r="E17" s="36">
        <v>1.0999999999999999E-2</v>
      </c>
      <c r="F17" s="36">
        <v>0.14199999999999999</v>
      </c>
      <c r="G17" s="36">
        <v>6.6440000000000001</v>
      </c>
      <c r="H17" s="35">
        <f t="shared" si="5"/>
        <v>6.6666666666668206E-3</v>
      </c>
      <c r="I17" s="36">
        <v>33.601999999999997</v>
      </c>
      <c r="J17" s="37">
        <f t="shared" si="1"/>
        <v>0.19400000000000001</v>
      </c>
      <c r="K17" s="35">
        <f t="shared" si="6"/>
        <v>2.9199277543648403E-2</v>
      </c>
      <c r="L17" s="36">
        <v>1.375</v>
      </c>
      <c r="M17" s="35">
        <f t="shared" si="8"/>
        <v>8.6517664023071372E-3</v>
      </c>
      <c r="N17" s="36">
        <v>15.427</v>
      </c>
      <c r="O17" s="37">
        <f t="shared" si="2"/>
        <v>8.8999999999999996E-2</v>
      </c>
      <c r="P17" s="35">
        <f t="shared" si="7"/>
        <v>6.4727272727272731E-2</v>
      </c>
    </row>
    <row r="18" spans="1:16" ht="15.75" customHeight="1" x14ac:dyDescent="0.15">
      <c r="A18" s="33">
        <v>300000</v>
      </c>
      <c r="B18" s="34">
        <v>1585</v>
      </c>
      <c r="C18" s="35">
        <f t="shared" si="4"/>
        <v>5.2833333333333335E-3</v>
      </c>
      <c r="D18" s="35">
        <f>IFERROR(ABS(C18/C17-1), "-")</f>
        <v>0.13620071684587831</v>
      </c>
      <c r="E18" s="36">
        <v>1.0999999999999999E-2</v>
      </c>
      <c r="F18" s="36">
        <v>0.14199999999999999</v>
      </c>
      <c r="G18" s="36">
        <v>6.6159999999999997</v>
      </c>
      <c r="H18" s="35">
        <f t="shared" si="5"/>
        <v>4.2143287176400479E-3</v>
      </c>
      <c r="I18" s="36">
        <v>33.335999999999999</v>
      </c>
      <c r="J18" s="37">
        <f t="shared" si="1"/>
        <v>0.157</v>
      </c>
      <c r="K18" s="35">
        <f t="shared" si="6"/>
        <v>2.3730350665054415E-2</v>
      </c>
      <c r="L18" s="36">
        <v>1.3069999999999999</v>
      </c>
      <c r="M18" s="35">
        <f t="shared" si="8"/>
        <v>4.9454545454545529E-2</v>
      </c>
      <c r="N18" s="36">
        <v>14.98</v>
      </c>
      <c r="O18" s="37">
        <f t="shared" si="2"/>
        <v>7.0000000000000007E-2</v>
      </c>
      <c r="P18" s="35">
        <f t="shared" si="7"/>
        <v>5.3557765876052037E-2</v>
      </c>
    </row>
    <row r="19" spans="1:16" ht="15.75" customHeight="1" x14ac:dyDescent="0.15">
      <c r="A19" s="33">
        <v>500000</v>
      </c>
      <c r="B19" s="34">
        <v>2750</v>
      </c>
      <c r="C19" s="35">
        <f t="shared" si="4"/>
        <v>5.4999999999999997E-3</v>
      </c>
      <c r="D19" s="35">
        <f>IFERROR(ABS(C19/C18-1), "-")</f>
        <v>4.1009463722397443E-2</v>
      </c>
      <c r="E19" s="36">
        <v>1.0999999999999999E-2</v>
      </c>
      <c r="F19" s="36">
        <v>0.14199999999999999</v>
      </c>
      <c r="G19" s="36">
        <v>6.6509999999999998</v>
      </c>
      <c r="H19" s="35">
        <f t="shared" si="5"/>
        <v>5.2902055622732203E-3</v>
      </c>
      <c r="I19" s="36">
        <v>33.520000000000003</v>
      </c>
      <c r="J19" s="37">
        <f t="shared" si="1"/>
        <v>0.122</v>
      </c>
      <c r="K19" s="35">
        <f t="shared" si="6"/>
        <v>1.834310629980454E-2</v>
      </c>
      <c r="L19" s="36">
        <v>1.264</v>
      </c>
      <c r="M19" s="35">
        <f t="shared" si="8"/>
        <v>3.2899770466717659E-2</v>
      </c>
      <c r="N19" s="36">
        <v>14.685</v>
      </c>
      <c r="O19" s="37">
        <f t="shared" si="2"/>
        <v>5.2999999999999999E-2</v>
      </c>
      <c r="P19" s="35">
        <f t="shared" si="7"/>
        <v>4.1930379746835444E-2</v>
      </c>
    </row>
    <row r="20" spans="1:16" ht="15.75" customHeight="1" x14ac:dyDescent="0.15">
      <c r="A20" s="33">
        <v>1000000</v>
      </c>
      <c r="B20" s="34">
        <v>5061</v>
      </c>
      <c r="C20" s="35">
        <f t="shared" si="4"/>
        <v>5.0610000000000004E-3</v>
      </c>
      <c r="D20" s="35">
        <f t="shared" ref="D20" si="10">IFERROR(ABS(C20/C19-1), "-")</f>
        <v>7.9818181818181677E-2</v>
      </c>
      <c r="E20" s="36">
        <v>1.0999999999999999E-2</v>
      </c>
      <c r="F20" s="36">
        <v>0.14199999999999999</v>
      </c>
      <c r="G20" s="36">
        <v>6.7</v>
      </c>
      <c r="H20" s="35">
        <f t="shared" si="5"/>
        <v>7.3673131859870455E-3</v>
      </c>
      <c r="I20" s="36">
        <v>33.704999999999998</v>
      </c>
      <c r="J20" s="37">
        <f t="shared" si="1"/>
        <v>8.6999999999999994E-2</v>
      </c>
      <c r="K20" s="35">
        <f t="shared" si="6"/>
        <v>1.298507462686567E-2</v>
      </c>
      <c r="L20" s="36">
        <v>1.2509999999999999</v>
      </c>
      <c r="M20" s="35">
        <f t="shared" si="8"/>
        <v>1.0284810126582333E-2</v>
      </c>
      <c r="N20" s="36">
        <v>14.773999999999999</v>
      </c>
      <c r="O20" s="37">
        <f t="shared" si="2"/>
        <v>3.7999999999999999E-2</v>
      </c>
      <c r="P20" s="35">
        <f t="shared" si="7"/>
        <v>3.0375699440447643E-2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20"/>
  <sheetViews>
    <sheetView tabSelected="1" workbookViewId="0">
      <selection activeCell="L5" sqref="L5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32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15" x14ac:dyDescent="0.15">
      <c r="A2" s="58"/>
      <c r="B2" s="59"/>
      <c r="C2" s="33">
        <v>3</v>
      </c>
      <c r="D2" s="50" t="s">
        <v>35</v>
      </c>
      <c r="E2" s="33" t="s">
        <v>7</v>
      </c>
      <c r="F2" s="33">
        <v>206.06</v>
      </c>
      <c r="G2" s="33">
        <v>187</v>
      </c>
      <c r="H2" s="33">
        <v>0.57999999999999996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0.123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0</v>
      </c>
      <c r="C5" s="35">
        <f t="shared" ref="C5:C6" si="0">ROUND(B5/A5,2)</f>
        <v>0</v>
      </c>
      <c r="D5" s="35" t="str">
        <f>IFERROR(ABS(C5/C4-1), "-")</f>
        <v>-</v>
      </c>
      <c r="E5" s="36">
        <v>3.5999999999999997E-2</v>
      </c>
      <c r="F5" s="36">
        <v>0.246</v>
      </c>
      <c r="G5" s="36">
        <v>25.788</v>
      </c>
      <c r="H5" s="35">
        <v>0</v>
      </c>
      <c r="I5" s="36">
        <v>0</v>
      </c>
      <c r="J5" s="37">
        <f t="shared" ref="J5:J20" si="1">ROUND(2.576*I5/SQRT(A5),3)</f>
        <v>0</v>
      </c>
      <c r="K5" s="35">
        <f t="shared" ref="K5" si="2">J5/G5</f>
        <v>0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1</v>
      </c>
      <c r="C6" s="35">
        <f t="shared" si="0"/>
        <v>0.02</v>
      </c>
      <c r="D6" s="35" t="str">
        <f t="shared" ref="D6:D15" si="4">IFERROR(ABS(C6/C5-1), "-")</f>
        <v>-</v>
      </c>
      <c r="E6" s="36">
        <v>2.1000000000000001E-2</v>
      </c>
      <c r="F6" s="36">
        <v>0.23</v>
      </c>
      <c r="G6" s="36">
        <v>19.420999999999999</v>
      </c>
      <c r="H6" s="35">
        <v>0</v>
      </c>
      <c r="I6" s="36">
        <v>59.676000000000002</v>
      </c>
      <c r="J6" s="37">
        <f t="shared" si="1"/>
        <v>21.74</v>
      </c>
      <c r="K6" s="35">
        <f>J6/G6</f>
        <v>1.1194068276607796</v>
      </c>
      <c r="L6" s="36">
        <v>0</v>
      </c>
      <c r="M6" s="35" t="s">
        <v>14</v>
      </c>
      <c r="N6" s="36">
        <v>0</v>
      </c>
      <c r="O6" s="37">
        <f t="shared" si="3"/>
        <v>0</v>
      </c>
      <c r="P6" s="35" t="s">
        <v>14</v>
      </c>
    </row>
    <row r="7" spans="1:16" ht="14" x14ac:dyDescent="0.15">
      <c r="A7" s="33">
        <v>100</v>
      </c>
      <c r="B7" s="34">
        <v>2</v>
      </c>
      <c r="C7" s="35">
        <f t="shared" ref="C7:C20" si="5">B7/A7</f>
        <v>0.02</v>
      </c>
      <c r="D7" s="35">
        <f t="shared" si="4"/>
        <v>0</v>
      </c>
      <c r="E7" s="36">
        <v>2.5999999999999999E-2</v>
      </c>
      <c r="F7" s="36">
        <v>0.23599999999999999</v>
      </c>
      <c r="G7" s="36">
        <v>18.725999999999999</v>
      </c>
      <c r="H7" s="35">
        <f t="shared" ref="H7:H20" si="6">ABS(G7/G6-1)</f>
        <v>3.578600484012151E-2</v>
      </c>
      <c r="I7" s="36">
        <v>55.552</v>
      </c>
      <c r="J7" s="37">
        <f t="shared" si="1"/>
        <v>14.31</v>
      </c>
      <c r="K7" s="35">
        <f t="shared" ref="K7:K20" si="7">J7/G7</f>
        <v>0.76417814802947781</v>
      </c>
      <c r="L7" s="36">
        <v>0</v>
      </c>
      <c r="M7" s="35" t="s">
        <v>14</v>
      </c>
      <c r="N7" s="36">
        <v>0</v>
      </c>
      <c r="O7" s="37">
        <f t="shared" si="3"/>
        <v>0</v>
      </c>
      <c r="P7" s="35" t="s">
        <v>14</v>
      </c>
    </row>
    <row r="8" spans="1:16" ht="14" x14ac:dyDescent="0.15">
      <c r="A8" s="33">
        <v>200</v>
      </c>
      <c r="B8" s="34">
        <v>4</v>
      </c>
      <c r="C8" s="35">
        <f t="shared" si="5"/>
        <v>0.02</v>
      </c>
      <c r="D8" s="35">
        <f>IFERROR(ABS(C8/C7-1), "-")</f>
        <v>0</v>
      </c>
      <c r="E8" s="36">
        <v>3.9E-2</v>
      </c>
      <c r="F8" s="36">
        <v>0.25800000000000001</v>
      </c>
      <c r="G8" s="36">
        <v>26.445</v>
      </c>
      <c r="H8" s="35">
        <f t="shared" si="6"/>
        <v>0.41220762576097414</v>
      </c>
      <c r="I8" s="36">
        <v>80.709000000000003</v>
      </c>
      <c r="J8" s="37">
        <f t="shared" si="1"/>
        <v>14.701000000000001</v>
      </c>
      <c r="K8" s="35">
        <f t="shared" si="7"/>
        <v>0.55590848931745129</v>
      </c>
      <c r="L8" s="36">
        <v>0</v>
      </c>
      <c r="M8" s="35" t="s">
        <v>14</v>
      </c>
      <c r="N8" s="36">
        <v>0</v>
      </c>
      <c r="O8" s="37">
        <f t="shared" si="3"/>
        <v>0</v>
      </c>
      <c r="P8" s="35" t="s">
        <v>14</v>
      </c>
    </row>
    <row r="9" spans="1:16" ht="14" x14ac:dyDescent="0.15">
      <c r="A9" s="33">
        <v>500</v>
      </c>
      <c r="B9" s="34">
        <v>14</v>
      </c>
      <c r="C9" s="35">
        <f t="shared" si="5"/>
        <v>2.8000000000000001E-2</v>
      </c>
      <c r="D9" s="35">
        <f t="shared" si="4"/>
        <v>0.39999999999999991</v>
      </c>
      <c r="E9" s="36">
        <v>4.8000000000000001E-2</v>
      </c>
      <c r="F9" s="36">
        <v>0.27200000000000002</v>
      </c>
      <c r="G9" s="36">
        <v>31.335999999999999</v>
      </c>
      <c r="H9" s="35">
        <f t="shared" si="6"/>
        <v>0.18494989601058798</v>
      </c>
      <c r="I9" s="36">
        <v>98.756</v>
      </c>
      <c r="J9" s="37">
        <f t="shared" si="1"/>
        <v>11.377000000000001</v>
      </c>
      <c r="K9" s="35">
        <f t="shared" si="7"/>
        <v>0.36306484554506002</v>
      </c>
      <c r="L9" s="36">
        <v>0</v>
      </c>
      <c r="M9" s="35" t="s">
        <v>14</v>
      </c>
      <c r="N9" s="36">
        <v>0</v>
      </c>
      <c r="O9" s="37">
        <f t="shared" si="3"/>
        <v>0</v>
      </c>
      <c r="P9" s="35" t="s">
        <v>14</v>
      </c>
    </row>
    <row r="10" spans="1:16" ht="14" x14ac:dyDescent="0.15">
      <c r="A10" s="33">
        <v>1000</v>
      </c>
      <c r="B10" s="34">
        <v>38</v>
      </c>
      <c r="C10" s="35">
        <f t="shared" si="5"/>
        <v>3.7999999999999999E-2</v>
      </c>
      <c r="D10" s="35">
        <f t="shared" si="4"/>
        <v>0.35714285714285698</v>
      </c>
      <c r="E10" s="36">
        <v>6.0999999999999999E-2</v>
      </c>
      <c r="F10" s="36">
        <v>0.28799999999999998</v>
      </c>
      <c r="G10" s="36">
        <v>37.753</v>
      </c>
      <c r="H10" s="35">
        <f t="shared" si="6"/>
        <v>0.2047804442175134</v>
      </c>
      <c r="I10" s="36">
        <v>112.063</v>
      </c>
      <c r="J10" s="37">
        <f t="shared" si="1"/>
        <v>9.1289999999999996</v>
      </c>
      <c r="K10" s="35">
        <f t="shared" si="7"/>
        <v>0.24180859799221252</v>
      </c>
      <c r="L10" s="36">
        <v>5.4630000000000001</v>
      </c>
      <c r="M10" s="35" t="s">
        <v>14</v>
      </c>
      <c r="N10" s="36">
        <v>31.21</v>
      </c>
      <c r="O10" s="37">
        <f t="shared" si="3"/>
        <v>2.5419999999999998</v>
      </c>
      <c r="P10" s="35">
        <f t="shared" ref="P10:P20" si="8">O10/L10</f>
        <v>0.46531209957898584</v>
      </c>
    </row>
    <row r="11" spans="1:16" ht="14" x14ac:dyDescent="0.15">
      <c r="A11" s="33">
        <v>2000</v>
      </c>
      <c r="B11" s="34">
        <v>57</v>
      </c>
      <c r="C11" s="35">
        <f t="shared" si="5"/>
        <v>2.8500000000000001E-2</v>
      </c>
      <c r="D11" s="35">
        <f t="shared" si="4"/>
        <v>0.25</v>
      </c>
      <c r="E11" s="36">
        <v>5.7000000000000002E-2</v>
      </c>
      <c r="F11" s="36">
        <v>0.29899999999999999</v>
      </c>
      <c r="G11" s="36">
        <v>35.183999999999997</v>
      </c>
      <c r="H11" s="35">
        <f t="shared" si="6"/>
        <v>6.8047572378354126E-2</v>
      </c>
      <c r="I11" s="36">
        <v>109.545</v>
      </c>
      <c r="J11" s="37">
        <f t="shared" si="1"/>
        <v>6.31</v>
      </c>
      <c r="K11" s="35">
        <f t="shared" si="7"/>
        <v>0.17934288312869487</v>
      </c>
      <c r="L11" s="36">
        <v>6.9880000000000004</v>
      </c>
      <c r="M11" s="35">
        <f t="shared" ref="M11:M20" si="9">ABS(L11/L10-1)</f>
        <v>0.27915064982610294</v>
      </c>
      <c r="N11" s="36">
        <v>40.853999999999999</v>
      </c>
      <c r="O11" s="37">
        <f t="shared" si="3"/>
        <v>2.3530000000000002</v>
      </c>
      <c r="P11" s="35">
        <f t="shared" si="8"/>
        <v>0.33672009158557525</v>
      </c>
    </row>
    <row r="12" spans="1:16" ht="14" x14ac:dyDescent="0.15">
      <c r="A12" s="33">
        <v>5000</v>
      </c>
      <c r="B12" s="34">
        <v>135</v>
      </c>
      <c r="C12" s="35">
        <f t="shared" si="5"/>
        <v>2.7E-2</v>
      </c>
      <c r="D12" s="35">
        <f t="shared" si="4"/>
        <v>5.2631578947368474E-2</v>
      </c>
      <c r="E12" s="36">
        <v>5.7000000000000002E-2</v>
      </c>
      <c r="F12" s="36">
        <v>0.3</v>
      </c>
      <c r="G12" s="36">
        <v>35.094999999999999</v>
      </c>
      <c r="H12" s="35">
        <f t="shared" si="6"/>
        <v>2.5295588904047372E-3</v>
      </c>
      <c r="I12" s="36">
        <v>108.664</v>
      </c>
      <c r="J12" s="37">
        <f t="shared" si="1"/>
        <v>3.9590000000000001</v>
      </c>
      <c r="K12" s="35">
        <f t="shared" si="7"/>
        <v>0.11280809232084343</v>
      </c>
      <c r="L12" s="36">
        <v>7.5279999999999996</v>
      </c>
      <c r="M12" s="35">
        <f t="shared" si="9"/>
        <v>7.7275329135660931E-2</v>
      </c>
      <c r="N12" s="36">
        <v>50.017000000000003</v>
      </c>
      <c r="O12" s="37">
        <f t="shared" si="3"/>
        <v>1.8220000000000001</v>
      </c>
      <c r="P12" s="35">
        <f t="shared" si="8"/>
        <v>0.24202975557917111</v>
      </c>
    </row>
    <row r="13" spans="1:16" ht="14" x14ac:dyDescent="0.15">
      <c r="A13" s="33">
        <v>10000</v>
      </c>
      <c r="B13" s="34">
        <v>286</v>
      </c>
      <c r="C13" s="35">
        <f t="shared" si="5"/>
        <v>2.86E-2</v>
      </c>
      <c r="D13" s="35">
        <f>IFERROR(ABS(C13/C12-1), "-")</f>
        <v>5.9259259259259345E-2</v>
      </c>
      <c r="E13" s="36">
        <v>0.06</v>
      </c>
      <c r="F13" s="36">
        <v>0.30299999999999999</v>
      </c>
      <c r="G13" s="36">
        <v>36.744999999999997</v>
      </c>
      <c r="H13" s="35">
        <f t="shared" si="6"/>
        <v>4.7015244336800155E-2</v>
      </c>
      <c r="I13" s="36">
        <v>112.28100000000001</v>
      </c>
      <c r="J13" s="37">
        <f t="shared" si="1"/>
        <v>2.8919999999999999</v>
      </c>
      <c r="K13" s="35">
        <f t="shared" si="7"/>
        <v>7.8704585657912648E-2</v>
      </c>
      <c r="L13" s="36">
        <v>6.2149999999999999</v>
      </c>
      <c r="M13" s="35">
        <f>ABS(L13/L12-1)</f>
        <v>0.17441551540913913</v>
      </c>
      <c r="N13" s="36">
        <v>42.859000000000002</v>
      </c>
      <c r="O13" s="37">
        <f t="shared" si="3"/>
        <v>1.1040000000000001</v>
      </c>
      <c r="P13" s="35">
        <f t="shared" si="8"/>
        <v>0.17763475462590508</v>
      </c>
    </row>
    <row r="14" spans="1:16" s="32" customFormat="1" ht="14" x14ac:dyDescent="0.15">
      <c r="A14" s="27">
        <v>20000</v>
      </c>
      <c r="B14" s="28">
        <v>571</v>
      </c>
      <c r="C14" s="29">
        <f t="shared" si="5"/>
        <v>2.8549999999999999E-2</v>
      </c>
      <c r="D14" s="29">
        <f t="shared" si="4"/>
        <v>1.7482517482517723E-3</v>
      </c>
      <c r="E14" s="30">
        <v>5.8999999999999997E-2</v>
      </c>
      <c r="F14" s="30">
        <v>0.30099999999999999</v>
      </c>
      <c r="G14" s="30">
        <v>36.040999999999997</v>
      </c>
      <c r="H14" s="29">
        <f t="shared" si="6"/>
        <v>1.9159069261123984E-2</v>
      </c>
      <c r="I14" s="30">
        <v>109.479</v>
      </c>
      <c r="J14" s="31">
        <f t="shared" si="1"/>
        <v>1.994</v>
      </c>
      <c r="K14" s="29">
        <f t="shared" si="7"/>
        <v>5.5325878860187014E-2</v>
      </c>
      <c r="L14" s="30">
        <v>6.8390000000000004</v>
      </c>
      <c r="M14" s="29">
        <f t="shared" si="9"/>
        <v>0.1004022526146422</v>
      </c>
      <c r="N14" s="30">
        <v>47.015000000000001</v>
      </c>
      <c r="O14" s="31">
        <f t="shared" si="3"/>
        <v>0.85599999999999998</v>
      </c>
      <c r="P14" s="29">
        <f t="shared" si="8"/>
        <v>0.12516449773358676</v>
      </c>
    </row>
    <row r="15" spans="1:16" ht="14" x14ac:dyDescent="0.15">
      <c r="A15" s="33">
        <v>50000</v>
      </c>
      <c r="B15" s="34">
        <v>1333</v>
      </c>
      <c r="C15" s="35">
        <f t="shared" si="5"/>
        <v>2.666E-2</v>
      </c>
      <c r="D15" s="35">
        <f t="shared" si="4"/>
        <v>6.6199649737302968E-2</v>
      </c>
      <c r="E15" s="36">
        <v>0.06</v>
      </c>
      <c r="F15" s="36">
        <v>0.3</v>
      </c>
      <c r="G15" s="36">
        <v>36.435000000000002</v>
      </c>
      <c r="H15" s="35">
        <f t="shared" si="6"/>
        <v>1.0931994117810317E-2</v>
      </c>
      <c r="I15" s="36">
        <v>111.264</v>
      </c>
      <c r="J15" s="37">
        <f t="shared" si="1"/>
        <v>1.282</v>
      </c>
      <c r="K15" s="35">
        <f>J15/G15</f>
        <v>3.5185947577878414E-2</v>
      </c>
      <c r="L15" s="36">
        <v>6.6550000000000002</v>
      </c>
      <c r="M15" s="35">
        <f>ABS(L15/L14-1)</f>
        <v>2.6904518204415862E-2</v>
      </c>
      <c r="N15" s="36">
        <v>44.790999999999997</v>
      </c>
      <c r="O15" s="37">
        <f t="shared" si="3"/>
        <v>0.51600000000000001</v>
      </c>
      <c r="P15" s="35">
        <f t="shared" si="8"/>
        <v>7.7535687453042818E-2</v>
      </c>
    </row>
    <row r="16" spans="1:16" ht="14" x14ac:dyDescent="0.15">
      <c r="A16" s="33">
        <v>100000</v>
      </c>
      <c r="B16" s="34">
        <v>2934</v>
      </c>
      <c r="C16" s="35">
        <f t="shared" si="5"/>
        <v>2.9340000000000001E-2</v>
      </c>
      <c r="D16" s="35">
        <f>IFERROR(ABS(C16/C15-1), "-")</f>
        <v>0.10052513128282081</v>
      </c>
      <c r="E16" s="36">
        <v>0.06</v>
      </c>
      <c r="F16" s="36">
        <v>0.29899999999999999</v>
      </c>
      <c r="G16" s="36">
        <v>36.619</v>
      </c>
      <c r="H16" s="35">
        <f t="shared" si="6"/>
        <v>5.0500891999449848E-3</v>
      </c>
      <c r="I16" s="36">
        <v>111.77800000000001</v>
      </c>
      <c r="J16" s="37">
        <f t="shared" si="1"/>
        <v>0.91100000000000003</v>
      </c>
      <c r="K16" s="35">
        <f t="shared" si="7"/>
        <v>2.4877795679838336E-2</v>
      </c>
      <c r="L16" s="36">
        <v>7.0510000000000002</v>
      </c>
      <c r="M16" s="35">
        <f t="shared" si="9"/>
        <v>5.9504132231404938E-2</v>
      </c>
      <c r="N16" s="36">
        <v>48.817999999999998</v>
      </c>
      <c r="O16" s="37">
        <f t="shared" si="3"/>
        <v>0.39800000000000002</v>
      </c>
      <c r="P16" s="35">
        <f t="shared" si="8"/>
        <v>5.6445894199404344E-2</v>
      </c>
    </row>
    <row r="17" spans="1:16" ht="15.75" customHeight="1" x14ac:dyDescent="0.15">
      <c r="A17" s="33">
        <v>200000</v>
      </c>
      <c r="B17" s="34">
        <v>5830</v>
      </c>
      <c r="C17" s="35">
        <f t="shared" si="5"/>
        <v>2.9149999999999999E-2</v>
      </c>
      <c r="D17" s="35">
        <f t="shared" ref="D17" si="10">IFERROR(ABS(C17/C16-1), "-")</f>
        <v>6.4758009543286477E-3</v>
      </c>
      <c r="E17" s="36">
        <v>5.8999999999999997E-2</v>
      </c>
      <c r="F17" s="36">
        <v>0.29899999999999999</v>
      </c>
      <c r="G17" s="36">
        <v>36.015000000000001</v>
      </c>
      <c r="H17" s="35">
        <f t="shared" si="6"/>
        <v>1.649416969332862E-2</v>
      </c>
      <c r="I17" s="36">
        <v>110.044</v>
      </c>
      <c r="J17" s="37">
        <f t="shared" si="1"/>
        <v>0.63400000000000001</v>
      </c>
      <c r="K17" s="35">
        <f t="shared" si="7"/>
        <v>1.7603776204359295E-2</v>
      </c>
      <c r="L17" s="36">
        <v>7.2519999999999998</v>
      </c>
      <c r="M17" s="35">
        <f t="shared" si="9"/>
        <v>2.8506594809246888E-2</v>
      </c>
      <c r="N17" s="36">
        <v>51.2</v>
      </c>
      <c r="O17" s="37">
        <f t="shared" si="3"/>
        <v>0.29499999999999998</v>
      </c>
      <c r="P17" s="35">
        <f t="shared" si="8"/>
        <v>4.0678433535576389E-2</v>
      </c>
    </row>
    <row r="18" spans="1:16" ht="15.75" customHeight="1" x14ac:dyDescent="0.15">
      <c r="A18" s="33">
        <v>300000</v>
      </c>
      <c r="B18" s="34">
        <v>10253</v>
      </c>
      <c r="C18" s="35">
        <f t="shared" si="5"/>
        <v>3.4176666666666668E-2</v>
      </c>
      <c r="D18" s="35">
        <f>IFERROR(ABS(C18/C17-1), "-")</f>
        <v>0.17244139508290468</v>
      </c>
      <c r="E18" s="36">
        <v>5.8999999999999997E-2</v>
      </c>
      <c r="F18" s="36">
        <v>0.29899999999999999</v>
      </c>
      <c r="G18" s="36">
        <v>36.073</v>
      </c>
      <c r="H18" s="35">
        <f t="shared" si="6"/>
        <v>1.6104400944050301E-3</v>
      </c>
      <c r="I18" s="36">
        <v>110.114</v>
      </c>
      <c r="J18" s="37">
        <f t="shared" si="1"/>
        <v>0.51800000000000002</v>
      </c>
      <c r="K18" s="35">
        <f t="shared" si="7"/>
        <v>1.4359770465445071E-2</v>
      </c>
      <c r="L18" s="36">
        <v>7.274</v>
      </c>
      <c r="M18" s="35">
        <f t="shared" si="9"/>
        <v>3.0336458907886943E-3</v>
      </c>
      <c r="N18" s="36">
        <v>51.487000000000002</v>
      </c>
      <c r="O18" s="37">
        <f t="shared" si="3"/>
        <v>0.24199999999999999</v>
      </c>
      <c r="P18" s="35">
        <f t="shared" si="8"/>
        <v>3.3269177893868573E-2</v>
      </c>
    </row>
    <row r="19" spans="1:16" ht="15.75" customHeight="1" x14ac:dyDescent="0.15">
      <c r="A19" s="33">
        <v>500000</v>
      </c>
      <c r="B19" s="34">
        <v>17805</v>
      </c>
      <c r="C19" s="35">
        <f t="shared" si="5"/>
        <v>3.5610000000000003E-2</v>
      </c>
      <c r="D19" s="35">
        <f>IFERROR(ABS(C19/C18-1), "-")</f>
        <v>4.1938944699112524E-2</v>
      </c>
      <c r="E19" s="36">
        <v>0.06</v>
      </c>
      <c r="F19" s="36">
        <v>0.29899999999999999</v>
      </c>
      <c r="G19" s="36">
        <v>36.404000000000003</v>
      </c>
      <c r="H19" s="35">
        <f t="shared" si="6"/>
        <v>9.1758378842903277E-3</v>
      </c>
      <c r="I19" s="36">
        <v>110.723</v>
      </c>
      <c r="J19" s="37">
        <f t="shared" si="1"/>
        <v>0.40300000000000002</v>
      </c>
      <c r="K19" s="35">
        <f t="shared" si="7"/>
        <v>1.1070212064608285E-2</v>
      </c>
      <c r="L19" s="36">
        <v>7.0949999999999998</v>
      </c>
      <c r="M19" s="35">
        <f t="shared" si="9"/>
        <v>2.460819356612598E-2</v>
      </c>
      <c r="N19" s="36">
        <v>50.585999999999999</v>
      </c>
      <c r="O19" s="37">
        <f t="shared" si="3"/>
        <v>0.184</v>
      </c>
      <c r="P19" s="35">
        <f t="shared" si="8"/>
        <v>2.5933756166314305E-2</v>
      </c>
    </row>
    <row r="20" spans="1:16" ht="15.75" customHeight="1" x14ac:dyDescent="0.15">
      <c r="A20" s="33">
        <v>1000000</v>
      </c>
      <c r="B20" s="34">
        <v>32892</v>
      </c>
      <c r="C20" s="35">
        <f t="shared" si="5"/>
        <v>3.2891999999999998E-2</v>
      </c>
      <c r="D20" s="35">
        <f t="shared" ref="D20" si="11">IFERROR(ABS(C20/C19-1), "-")</f>
        <v>7.6326874473462647E-2</v>
      </c>
      <c r="E20" s="36">
        <v>0.06</v>
      </c>
      <c r="F20" s="36">
        <v>0.29899999999999999</v>
      </c>
      <c r="G20" s="36">
        <v>36.494</v>
      </c>
      <c r="H20" s="35">
        <f t="shared" si="6"/>
        <v>2.4722557960663583E-3</v>
      </c>
      <c r="I20" s="36">
        <v>111.059</v>
      </c>
      <c r="J20" s="37">
        <f t="shared" si="1"/>
        <v>0.28599999999999998</v>
      </c>
      <c r="K20" s="35">
        <f t="shared" si="7"/>
        <v>7.8369046966624643E-3</v>
      </c>
      <c r="L20" s="36">
        <v>7.1180000000000003</v>
      </c>
      <c r="M20" s="35">
        <f t="shared" si="9"/>
        <v>3.2417195207894434E-3</v>
      </c>
      <c r="N20" s="36">
        <v>50.603999999999999</v>
      </c>
      <c r="O20" s="37">
        <f t="shared" si="3"/>
        <v>0.13</v>
      </c>
      <c r="P20" s="35">
        <f t="shared" si="8"/>
        <v>1.8263557178982859E-2</v>
      </c>
    </row>
  </sheetData>
  <mergeCells count="1">
    <mergeCell ref="A1: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Отклонение</vt:lpstr>
      <vt:lpstr>Вариант 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  <vt:lpstr>Вариант 9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Иван Соболев</cp:lastModifiedBy>
  <dcterms:created xsi:type="dcterms:W3CDTF">2023-12-14T03:17:37Z</dcterms:created>
  <dcterms:modified xsi:type="dcterms:W3CDTF">2024-10-31T07:38:04Z</dcterms:modified>
</cp:coreProperties>
</file>