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n x producto" sheetId="1" r:id="rId4"/>
    <sheet state="visible" name="database" sheetId="2" r:id="rId5"/>
    <sheet state="visible" name="productos" sheetId="3" r:id="rId6"/>
    <sheet state="visible" name="proveedores x producto" sheetId="4" r:id="rId7"/>
    <sheet state="visible" name="proveedores" sheetId="5" r:id="rId8"/>
  </sheets>
  <definedNames>
    <definedName name="db">database!$A$2:$K$28</definedName>
  </definedNames>
  <calcPr/>
</workbook>
</file>

<file path=xl/sharedStrings.xml><?xml version="1.0" encoding="utf-8"?>
<sst xmlns="http://schemas.openxmlformats.org/spreadsheetml/2006/main" count="231" uniqueCount="99">
  <si>
    <t>order_id</t>
  </si>
  <si>
    <t>product_id</t>
  </si>
  <si>
    <t>product_name</t>
  </si>
  <si>
    <t>option_id</t>
  </si>
  <si>
    <t>vendor_id</t>
  </si>
  <si>
    <t>quantity</t>
  </si>
  <si>
    <t>total_cost</t>
  </si>
  <si>
    <t>order_date</t>
  </si>
  <si>
    <t>delivery_date</t>
  </si>
  <si>
    <t>ship_name</t>
  </si>
  <si>
    <t>ship_address</t>
  </si>
  <si>
    <t>tracking_number</t>
  </si>
  <si>
    <t>delivery_status</t>
  </si>
  <si>
    <t>Anna</t>
  </si>
  <si>
    <t>Addison</t>
  </si>
  <si>
    <t>Carol</t>
  </si>
  <si>
    <t>Campbell</t>
  </si>
  <si>
    <t>Julia</t>
  </si>
  <si>
    <t>Jones</t>
  </si>
  <si>
    <t>Irene</t>
  </si>
  <si>
    <t>Everly</t>
  </si>
  <si>
    <t>Rachel</t>
  </si>
  <si>
    <t>Rose</t>
  </si>
  <si>
    <t>Sophie</t>
  </si>
  <si>
    <t>Sutton</t>
  </si>
  <si>
    <t>Wendy</t>
  </si>
  <si>
    <t>West</t>
  </si>
  <si>
    <t>total_item</t>
  </si>
  <si>
    <t>shipping_fee</t>
  </si>
  <si>
    <t>tax</t>
  </si>
  <si>
    <t>Anna Addison</t>
  </si>
  <si>
    <t>1325 Candy Rd, San Francisco, CA 96123</t>
  </si>
  <si>
    <t>ZW60001</t>
  </si>
  <si>
    <t>Carol Campbell</t>
  </si>
  <si>
    <t>1931 Brown St, Gainesville, FL 85321</t>
  </si>
  <si>
    <t>AB61001</t>
  </si>
  <si>
    <t>Julia Jones</t>
  </si>
  <si>
    <t>1622 Seaside St, Seattle, WA 32569</t>
  </si>
  <si>
    <t>CD62001</t>
  </si>
  <si>
    <t>Irene Everly</t>
  </si>
  <si>
    <t>1756 East Dr, Houston, TX 28562</t>
  </si>
  <si>
    <t>KB63001</t>
  </si>
  <si>
    <t>Rachel Rose</t>
  </si>
  <si>
    <t>1465 River Dr, Boston, MA 43625</t>
  </si>
  <si>
    <t>IK64001</t>
  </si>
  <si>
    <t>Sophie Sutton</t>
  </si>
  <si>
    <t>1896 West Dr, Portland, OR 65842</t>
  </si>
  <si>
    <t>OP65001</t>
  </si>
  <si>
    <t>Wendy West</t>
  </si>
  <si>
    <t>1252 Vine St, Chicago, IL 73215</t>
  </si>
  <si>
    <t>XH66001</t>
  </si>
  <si>
    <t>descriptions</t>
  </si>
  <si>
    <t>Macbook Pro (2017)</t>
  </si>
  <si>
    <t>The ultimate pro notebook. MacBook Pro features faster processors ;upgraded memory;the Apple T2 chip;and a Retina display with True Tone technology.</t>
  </si>
  <si>
    <t>Macbook Air (2015)</t>
  </si>
  <si>
    <t>MacBook Air lasts up to an incredible 12 hours between charges So from your morning coffee till your evening commute;you can work unplugged. When itís time to kick back and relax;you can get up to 12 hours of iTunes movie playback.</t>
  </si>
  <si>
    <t>Iphone X</t>
  </si>
  <si>
    <t>The iPhone X display is so immersive the device itself disappears into the experience.</t>
  </si>
  <si>
    <t>Iphone 7</t>
  </si>
  <si>
    <t>Great connectivity of this device includes Bluetooth 4.2 version with A2DP</t>
  </si>
  <si>
    <t>Iphone 8</t>
  </si>
  <si>
    <t>iPhone 8 introduces a glass design. The glass back enables easy wireless charging.</t>
  </si>
  <si>
    <t>Ipad Air</t>
  </si>
  <si>
    <t>4th gen The iPad Air is unbelievably thin and light. And yet it is so much more powerful and capable</t>
  </si>
  <si>
    <t>Ipad Mini 3th gen</t>
  </si>
  <si>
    <t>3th gen Everything you love about iPad ó the beautiful screen and fast</t>
  </si>
  <si>
    <t>ESC8000 G3</t>
  </si>
  <si>
    <t>G3 High-density GPU server with hybrid computing power. ASUS-patented Adaptable Topology design.</t>
  </si>
  <si>
    <t>ESC8000 G4</t>
  </si>
  <si>
    <t>G4 High performance ASUS 2U server with hybrid-storage design and high power-efficiency</t>
  </si>
  <si>
    <t>XPS 13 - 5080</t>
  </si>
  <si>
    <t>Thinner and more powerful than ever the Dell XPS reinforces its lofty standing with an 8th Gen Intel Core processor immaculate 4K UHD display, and super-slim build.</t>
  </si>
  <si>
    <t>XPS 15 - 5070</t>
  </si>
  <si>
    <t>Ultra-thin and distinctly refined the stylish Dell Inspiron gives definitive elegance to a powerful and expansive PC experience.</t>
  </si>
  <si>
    <t>Monoprice Ultra Slim Series High Speed HDMI Cable</t>
  </si>
  <si>
    <t>The Monoprice Ultra Slim Active High Speed HDMI Cable series is designed with the thinnest TVs in mind</t>
  </si>
  <si>
    <t>Monoprice Ultra Slim Series High Speed HDMI Cable - 4K</t>
  </si>
  <si>
    <t>Monoprice Commercial Cable supports the following HDMI features: 4K resolution at 24Hz. 3D video.</t>
  </si>
  <si>
    <t>Avantree HT3189 Wireless Headphones</t>
  </si>
  <si>
    <t>Avantree HT3189 Wireless Headphones for TV Watching &amp; PC Gaming with Bluetooth</t>
  </si>
  <si>
    <t>COWIN E7 PRO</t>
  </si>
  <si>
    <t>Active Noise Cancelling Headphone Bluetooth Headphones with Microphone Hi-Fi Deep Bass Wireless Headphones Over Ear 30H Playtime for Travel Work TV Computer Phone</t>
  </si>
  <si>
    <t>vendor_name</t>
  </si>
  <si>
    <t>Apple</t>
  </si>
  <si>
    <t>Microsoft</t>
  </si>
  <si>
    <t>Lenovo</t>
  </si>
  <si>
    <t>Asus</t>
  </si>
  <si>
    <t>Dell</t>
  </si>
  <si>
    <t>Monoprice</t>
  </si>
  <si>
    <t>Sony</t>
  </si>
  <si>
    <t>vendor_phone</t>
  </si>
  <si>
    <t>vender_email</t>
  </si>
  <si>
    <t>apple@gmail.com</t>
  </si>
  <si>
    <t>microsoft@gmail.com</t>
  </si>
  <si>
    <t>lenovo@gmail.com</t>
  </si>
  <si>
    <t>asus@gmail.com</t>
  </si>
  <si>
    <t>dell@gmail.com</t>
  </si>
  <si>
    <t>monoprice@gmail.com</t>
  </si>
  <si>
    <t>sony@gmail.com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</si>
</sst>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0.0"/>
      <color rgb="FF000000"/>
      <name val="Verdana"/>
      <scheme val="minor"/>
    </font>
    <font>
      <color rgb="FF1A1A1A"/>
      <name val="Arial"/>
    </font>
    <font>
      <color theme="1"/>
      <name val="Arial"/>
    </font>
    <font>
      <sz val="10.0"/>
      <color theme="1"/>
      <name val="Arial"/>
    </font>
    <font>
      <color theme="1"/>
      <name val="Verdana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0"/>
    </xf>
    <xf borderId="0" fillId="2" fontId="2" numFmtId="0" xfId="0" applyAlignment="1" applyFont="1">
      <alignment readingOrder="0"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2" fontId="1" numFmtId="0" xfId="0" applyAlignment="1" applyFont="1">
      <alignment horizontal="center" readingOrder="0" shrinkToFit="0" vertical="center" wrapText="0"/>
    </xf>
    <xf borderId="0" fillId="2" fontId="2" numFmtId="0" xfId="0" applyAlignment="1" applyFont="1">
      <alignment shrinkToFit="0" vertical="center" wrapText="0"/>
    </xf>
    <xf borderId="0" fillId="2" fontId="2" numFmtId="0" xfId="0" applyAlignment="1" applyFont="1">
      <alignment horizontal="center" shrinkToFit="0" vertical="center" wrapText="0"/>
    </xf>
    <xf borderId="0" fillId="2" fontId="2" numFmtId="164" xfId="0" applyAlignment="1" applyFont="1" applyNumberFormat="1">
      <alignment horizontal="center" shrinkToFit="0" vertical="center" wrapText="0"/>
    </xf>
    <xf borderId="0" fillId="2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right" readingOrder="0" shrinkToFit="0" vertical="center" wrapText="0"/>
    </xf>
    <xf borderId="0" fillId="2" fontId="2" numFmtId="0" xfId="0" applyAlignment="1" applyFont="1">
      <alignment horizontal="center" shrinkToFit="0" vertical="center" wrapText="0"/>
    </xf>
    <xf borderId="0" fillId="2" fontId="2" numFmtId="164" xfId="0" applyAlignment="1" applyFont="1" applyNumberFormat="1">
      <alignment horizontal="center" shrinkToFit="0" vertical="center" wrapText="0"/>
    </xf>
    <xf borderId="0" fillId="2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center" wrapText="0"/>
    </xf>
    <xf borderId="0" fillId="0" fontId="1" numFmtId="0" xfId="0" applyAlignment="1" applyFont="1">
      <alignment horizontal="right"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0" fontId="4" numFmtId="0" xfId="0" applyAlignment="1" applyFont="1">
      <alignment horizontal="right"/>
    </xf>
    <xf borderId="0" fillId="0" fontId="4" numFmtId="0" xfId="0" applyFont="1"/>
    <xf borderId="0" fillId="2" fontId="2" numFmtId="0" xfId="0" applyAlignment="1" applyFont="1">
      <alignment horizontal="center" shrinkToFit="0" vertical="bottom" wrapText="1"/>
    </xf>
    <xf borderId="0" fillId="2" fontId="2" numFmtId="164" xfId="0" applyAlignment="1" applyFont="1" applyNumberFormat="1">
      <alignment horizontal="center" shrinkToFit="0" vertical="bottom" wrapText="1"/>
    </xf>
    <xf borderId="0" fillId="2" fontId="2" numFmtId="0" xfId="0" applyAlignment="1" applyFont="1">
      <alignment horizontal="right" vertical="bottom"/>
    </xf>
    <xf borderId="0" fillId="2" fontId="2" numFmtId="3" xfId="0" applyAlignment="1" applyFont="1" applyNumberFormat="1">
      <alignment horizontal="right" vertical="bottom"/>
    </xf>
    <xf borderId="0" fillId="2" fontId="2" numFmtId="0" xfId="0" applyAlignment="1" applyFont="1">
      <alignment readingOrder="0" vertical="bottom"/>
    </xf>
    <xf borderId="0" fillId="2" fontId="2" numFmtId="164" xfId="0" applyAlignment="1" applyFont="1" applyNumberFormat="1">
      <alignment horizontal="right" vertical="bottom"/>
    </xf>
    <xf borderId="0" fillId="2" fontId="2" numFmtId="0" xfId="0" applyAlignment="1" applyFont="1">
      <alignment vertical="bottom"/>
    </xf>
    <xf borderId="0" fillId="2" fontId="2" numFmtId="3" xfId="0" applyAlignment="1" applyFont="1" applyNumberFormat="1">
      <alignment horizontal="right" readingOrder="0" vertical="bottom"/>
    </xf>
    <xf borderId="0" fillId="2" fontId="2" numFmtId="164" xfId="0" applyAlignment="1" applyFont="1" applyNumberFormat="1">
      <alignment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3">
    <tableStyle count="3" pivot="0" name="Orden x producto-style">
      <tableStyleElement dxfId="1" type="headerRow"/>
      <tableStyleElement dxfId="2" type="firstRowStripe"/>
      <tableStyleElement dxfId="3" type="secondRowStripe"/>
    </tableStyle>
    <tableStyle count="2" pivot="0" name="Orden x producto-style 2">
      <tableStyleElement dxfId="2" type="firstRowStripe"/>
      <tableStyleElement dxfId="3" type="secondRowStripe"/>
    </tableStyle>
    <tableStyle count="3" pivot="0" name="databas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G1:N3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Orden x product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G45:O46" displayName="Table_2" id="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Orden x producto-style 2" showColumnStripes="0" showFirstColumn="1" showLastColumn="1" showRowStripes="1"/>
</table>
</file>

<file path=xl/tables/table3.xml><?xml version="1.0" encoding="utf-8"?>
<table xmlns="http://schemas.openxmlformats.org/spreadsheetml/2006/main" ref="A1:K28" displayName="Table_3" id="3">
  <tableColumns count="11">
    <tableColumn name="order_id" id="1"/>
    <tableColumn name="total_item" id="2"/>
    <tableColumn name="shipping_fee" id="3"/>
    <tableColumn name="tax" id="4"/>
    <tableColumn name="total_cost" id="5"/>
    <tableColumn name="order_date" id="6"/>
    <tableColumn name="delivery_date" id="7"/>
    <tableColumn name="ship_name" id="8"/>
    <tableColumn name="ship_address" id="9"/>
    <tableColumn name="tracking_number" id="10"/>
    <tableColumn name="delivery_status" id="11"/>
  </tableColumns>
  <tableStyleInfo name="databas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7.44"/>
    <col customWidth="1" min="2" max="2" width="8.78"/>
    <col customWidth="1" min="3" max="3" width="18.44"/>
    <col customWidth="1" min="4" max="4" width="8.56"/>
    <col customWidth="1" min="5" max="5" width="10.11"/>
  </cols>
  <sheetData>
    <row r="1">
      <c r="A1" s="1"/>
      <c r="B1" s="2"/>
      <c r="C1" s="3"/>
      <c r="D1" s="2"/>
      <c r="E1" s="2"/>
      <c r="F1" s="2"/>
      <c r="G1" s="4">
        <v>5.0</v>
      </c>
      <c r="H1" s="4">
        <f t="shared" ref="H1:J1" si="1">G1+1</f>
        <v>6</v>
      </c>
      <c r="I1" s="4">
        <f t="shared" si="1"/>
        <v>7</v>
      </c>
      <c r="J1" s="4">
        <f t="shared" si="1"/>
        <v>8</v>
      </c>
      <c r="K1" s="4"/>
      <c r="L1" s="4">
        <f>J1+1</f>
        <v>9</v>
      </c>
      <c r="M1" s="4">
        <f t="shared" ref="M1:N1" si="2">L1+1</f>
        <v>10</v>
      </c>
      <c r="N1" s="4">
        <f t="shared" si="2"/>
        <v>11</v>
      </c>
      <c r="O1" s="5"/>
      <c r="P1" s="5"/>
      <c r="Q1" s="5"/>
      <c r="R1" s="5"/>
      <c r="S1" s="5"/>
      <c r="T1" s="5"/>
      <c r="U1" s="5"/>
      <c r="V1" s="5"/>
    </row>
    <row r="2">
      <c r="A2" s="1" t="s">
        <v>0</v>
      </c>
      <c r="B2" s="2" t="s">
        <v>1</v>
      </c>
      <c r="C2" s="3" t="s">
        <v>2</v>
      </c>
      <c r="D2" s="2" t="s">
        <v>3</v>
      </c>
      <c r="E2" s="1" t="s">
        <v>4</v>
      </c>
      <c r="F2" s="2" t="s">
        <v>5</v>
      </c>
      <c r="G2" s="6" t="s">
        <v>6</v>
      </c>
      <c r="H2" s="7" t="s">
        <v>7</v>
      </c>
      <c r="I2" s="7" t="s">
        <v>8</v>
      </c>
      <c r="J2" s="8" t="s">
        <v>9</v>
      </c>
      <c r="K2" s="6"/>
      <c r="L2" s="6" t="s">
        <v>10</v>
      </c>
      <c r="M2" s="6" t="s">
        <v>11</v>
      </c>
      <c r="N2" s="6" t="s">
        <v>12</v>
      </c>
      <c r="O2" s="5"/>
      <c r="P2" s="5"/>
      <c r="Q2" s="5"/>
      <c r="R2" s="5"/>
      <c r="S2" s="5"/>
      <c r="T2" s="5"/>
      <c r="U2" s="5"/>
      <c r="V2" s="5"/>
    </row>
    <row r="3">
      <c r="A3" s="9">
        <v>1000.0</v>
      </c>
      <c r="B3" s="9">
        <v>1200.0</v>
      </c>
      <c r="C3" s="9" t="str">
        <f>VLOOKUP(B3,productos!$A$2:$C$16,2,0)</f>
        <v>Macbook Pro (2017)</v>
      </c>
      <c r="D3" s="9">
        <v>1201.0</v>
      </c>
      <c r="E3" s="9">
        <f>VLOOKUP(B3,'proveedores x producto'!$A$2:$B$16,2,0)</f>
        <v>5000</v>
      </c>
      <c r="F3" s="9">
        <v>2.0</v>
      </c>
      <c r="G3" s="10">
        <f>VLOOKUP($A3,db,G$1,0)</f>
        <v>50.02</v>
      </c>
      <c r="H3" s="11">
        <f>VLOOKUP($A3,db,H$1,0)</f>
        <v>43390</v>
      </c>
      <c r="I3" s="11">
        <f>VLOOKUP($A3,db,I$1,0)</f>
        <v>43393</v>
      </c>
      <c r="J3" s="12" t="s">
        <v>13</v>
      </c>
      <c r="K3" s="12" t="s">
        <v>14</v>
      </c>
      <c r="L3" s="10" t="str">
        <f>VLOOKUP($A3,db,L$1,0)</f>
        <v>1325 Candy Rd, San Francisco, CA 96123</v>
      </c>
      <c r="M3" s="10" t="str">
        <f>VLOOKUP($A3,db,M$1,0)</f>
        <v>ZW60001</v>
      </c>
      <c r="N3" s="10">
        <f>VLOOKUP($A3,db,N$1,0)</f>
        <v>1</v>
      </c>
      <c r="O3" s="13"/>
      <c r="P3" s="13"/>
      <c r="Q3" s="13"/>
      <c r="R3" s="13"/>
      <c r="S3" s="13"/>
      <c r="T3" s="13"/>
      <c r="U3" s="13"/>
      <c r="V3" s="13"/>
    </row>
    <row r="4">
      <c r="A4" s="9">
        <v>1000.0</v>
      </c>
      <c r="B4" s="9">
        <v>1200.0</v>
      </c>
      <c r="C4" s="9" t="str">
        <f>VLOOKUP(B4,productos!$A$2:$C$16,2,FALSE)</f>
        <v>Macbook Pro (2017)</v>
      </c>
      <c r="D4" s="9">
        <v>1202.0</v>
      </c>
      <c r="E4" s="9">
        <f>VLOOKUP(B4,'proveedores x producto'!$A$2:$B$16,2,0)</f>
        <v>5000</v>
      </c>
      <c r="F4" s="9">
        <v>1.0</v>
      </c>
      <c r="G4" s="10">
        <f>VLOOKUP($A4,db,G$1,0)</f>
        <v>50.02</v>
      </c>
      <c r="H4" s="11">
        <f>VLOOKUP($A4,db,H$1,0)</f>
        <v>43390</v>
      </c>
      <c r="I4" s="11">
        <f>VLOOKUP($A4,db,I$1,0)</f>
        <v>43393</v>
      </c>
      <c r="J4" s="12" t="s">
        <v>13</v>
      </c>
      <c r="K4" s="12" t="s">
        <v>14</v>
      </c>
      <c r="L4" s="10" t="str">
        <f>VLOOKUP($A4,db,L$1,0)</f>
        <v>1325 Candy Rd, San Francisco, CA 96123</v>
      </c>
      <c r="M4" s="10" t="str">
        <f>VLOOKUP($A4,db,M$1,0)</f>
        <v>ZW60001</v>
      </c>
      <c r="N4" s="10">
        <f>VLOOKUP($A4,db,N$1,0)</f>
        <v>1</v>
      </c>
      <c r="O4" s="13"/>
      <c r="P4" s="13"/>
      <c r="Q4" s="13"/>
      <c r="R4" s="13"/>
      <c r="S4" s="13"/>
      <c r="T4" s="13"/>
      <c r="U4" s="13"/>
      <c r="V4" s="13"/>
    </row>
    <row r="5">
      <c r="A5" s="9">
        <v>1000.0</v>
      </c>
      <c r="B5" s="9">
        <v>1300.0</v>
      </c>
      <c r="C5" s="9" t="str">
        <f>VLOOKUP(B5,productos!$A$2:$C$16,2,FALSE)</f>
        <v>Macbook Air (2015)</v>
      </c>
      <c r="D5" s="9">
        <v>1301.0</v>
      </c>
      <c r="E5" s="9">
        <f>VLOOKUP(B5,'proveedores x producto'!$A$2:$B$16,2,0)</f>
        <v>5000</v>
      </c>
      <c r="F5" s="9">
        <v>3.0</v>
      </c>
      <c r="G5" s="10">
        <f>VLOOKUP($A5,db,G$1,0)</f>
        <v>50.02</v>
      </c>
      <c r="H5" s="11">
        <f>VLOOKUP($A5,db,H$1,0)</f>
        <v>43390</v>
      </c>
      <c r="I5" s="11">
        <f>VLOOKUP($A5,db,I$1,0)</f>
        <v>43393</v>
      </c>
      <c r="J5" s="12" t="s">
        <v>13</v>
      </c>
      <c r="K5" s="12" t="s">
        <v>14</v>
      </c>
      <c r="L5" s="10" t="str">
        <f>VLOOKUP($A5,db,L$1,0)</f>
        <v>1325 Candy Rd, San Francisco, CA 96123</v>
      </c>
      <c r="M5" s="10" t="str">
        <f>VLOOKUP($A5,db,M$1,0)</f>
        <v>ZW60001</v>
      </c>
      <c r="N5" s="10">
        <f>VLOOKUP($A5,db,N$1,0)</f>
        <v>1</v>
      </c>
      <c r="O5" s="13"/>
      <c r="P5" s="13"/>
      <c r="Q5" s="13"/>
      <c r="R5" s="13"/>
      <c r="S5" s="13"/>
      <c r="T5" s="13"/>
      <c r="U5" s="13"/>
      <c r="V5" s="13"/>
    </row>
    <row r="6">
      <c r="A6" s="9">
        <v>1000.0</v>
      </c>
      <c r="B6" s="9">
        <v>1300.0</v>
      </c>
      <c r="C6" s="9" t="str">
        <f>VLOOKUP(B6,productos!$A$2:$C$16,2,FALSE)</f>
        <v>Macbook Air (2015)</v>
      </c>
      <c r="D6" s="9">
        <v>1302.0</v>
      </c>
      <c r="E6" s="9">
        <f>VLOOKUP(B6,'proveedores x producto'!$A$2:$B$16,2,0)</f>
        <v>5000</v>
      </c>
      <c r="F6" s="9">
        <v>2.0</v>
      </c>
      <c r="G6" s="10">
        <f>VLOOKUP($A6,db,G$1,0)</f>
        <v>50.02</v>
      </c>
      <c r="H6" s="11">
        <f>VLOOKUP($A6,db,H$1,0)</f>
        <v>43390</v>
      </c>
      <c r="I6" s="11">
        <f>VLOOKUP($A6,db,I$1,0)</f>
        <v>43393</v>
      </c>
      <c r="J6" s="12" t="s">
        <v>13</v>
      </c>
      <c r="K6" s="12" t="s">
        <v>14</v>
      </c>
      <c r="L6" s="10" t="str">
        <f>VLOOKUP($A6,db,L$1,0)</f>
        <v>1325 Candy Rd, San Francisco, CA 96123</v>
      </c>
      <c r="M6" s="10" t="str">
        <f>VLOOKUP($A6,db,M$1,0)</f>
        <v>ZW60001</v>
      </c>
      <c r="N6" s="10">
        <f>VLOOKUP($A6,db,N$1,0)</f>
        <v>1</v>
      </c>
      <c r="O6" s="13"/>
      <c r="P6" s="13"/>
      <c r="Q6" s="13"/>
      <c r="R6" s="13"/>
      <c r="S6" s="13"/>
      <c r="T6" s="13"/>
      <c r="U6" s="13"/>
      <c r="V6" s="13"/>
    </row>
    <row r="7">
      <c r="A7" s="9">
        <v>1001.0</v>
      </c>
      <c r="B7" s="9">
        <v>1400.0</v>
      </c>
      <c r="C7" s="9" t="str">
        <f>VLOOKUP(B7,productos!$A$2:$C$16,2,FALSE)</f>
        <v>Iphone X</v>
      </c>
      <c r="D7" s="9">
        <v>1401.0</v>
      </c>
      <c r="E7" s="9">
        <f>VLOOKUP(B7,'proveedores x producto'!$A$2:$B$16,2,0)</f>
        <v>5100</v>
      </c>
      <c r="F7" s="9">
        <v>1.0</v>
      </c>
      <c r="G7" s="10">
        <f>VLOOKUP($A7,db,G$1,0)</f>
        <v>62.45</v>
      </c>
      <c r="H7" s="11">
        <f>VLOOKUP($A7,db,H$1,0)</f>
        <v>43388</v>
      </c>
      <c r="I7" s="11">
        <f>VLOOKUP($A7,db,I$1,0)</f>
        <v>43391</v>
      </c>
      <c r="J7" s="12" t="s">
        <v>15</v>
      </c>
      <c r="K7" s="12" t="s">
        <v>16</v>
      </c>
      <c r="L7" s="10" t="str">
        <f>VLOOKUP($A7,db,L$1,0)</f>
        <v>1931 Brown St, Gainesville, FL 85321</v>
      </c>
      <c r="M7" s="10" t="str">
        <f>VLOOKUP($A7,db,M$1,0)</f>
        <v>AB61001</v>
      </c>
      <c r="N7" s="10">
        <f>VLOOKUP($A7,db,N$1,0)</f>
        <v>0</v>
      </c>
      <c r="O7" s="13"/>
      <c r="P7" s="13"/>
      <c r="Q7" s="13"/>
      <c r="R7" s="13"/>
      <c r="S7" s="13"/>
      <c r="T7" s="13"/>
      <c r="U7" s="13"/>
      <c r="V7" s="13"/>
    </row>
    <row r="8">
      <c r="A8" s="9">
        <v>1001.0</v>
      </c>
      <c r="B8" s="9">
        <v>1400.0</v>
      </c>
      <c r="C8" s="9" t="str">
        <f>VLOOKUP(B8,productos!$A$2:$C$16,2,FALSE)</f>
        <v>Iphone X</v>
      </c>
      <c r="D8" s="9">
        <v>1402.0</v>
      </c>
      <c r="E8" s="9">
        <f>VLOOKUP(B8,'proveedores x producto'!$A$2:$B$16,2,0)</f>
        <v>5100</v>
      </c>
      <c r="F8" s="9">
        <v>1.0</v>
      </c>
      <c r="G8" s="10">
        <f>VLOOKUP($A8,db,G$1,0)</f>
        <v>62.45</v>
      </c>
      <c r="H8" s="11">
        <f>VLOOKUP($A8,db,H$1,0)</f>
        <v>43388</v>
      </c>
      <c r="I8" s="11">
        <f>VLOOKUP($A8,db,I$1,0)</f>
        <v>43391</v>
      </c>
      <c r="J8" s="12" t="s">
        <v>15</v>
      </c>
      <c r="K8" s="12" t="s">
        <v>16</v>
      </c>
      <c r="L8" s="10" t="str">
        <f>VLOOKUP($A8,db,L$1,0)</f>
        <v>1931 Brown St, Gainesville, FL 85321</v>
      </c>
      <c r="M8" s="10" t="str">
        <f>VLOOKUP($A8,db,M$1,0)</f>
        <v>AB61001</v>
      </c>
      <c r="N8" s="10">
        <f>VLOOKUP($A8,db,N$1,0)</f>
        <v>0</v>
      </c>
      <c r="O8" s="13"/>
      <c r="P8" s="13"/>
      <c r="Q8" s="13"/>
      <c r="R8" s="13"/>
      <c r="S8" s="13"/>
      <c r="T8" s="13"/>
      <c r="U8" s="13"/>
      <c r="V8" s="13"/>
    </row>
    <row r="9">
      <c r="A9" s="9">
        <v>1001.0</v>
      </c>
      <c r="B9" s="9">
        <v>1500.0</v>
      </c>
      <c r="C9" s="9" t="str">
        <f>VLOOKUP(B9,productos!$A$2:$C$16,2,FALSE)</f>
        <v>Iphone 7</v>
      </c>
      <c r="D9" s="9">
        <v>1501.0</v>
      </c>
      <c r="E9" s="9">
        <f>VLOOKUP(B9,'proveedores x producto'!$A$2:$B$16,2,0)</f>
        <v>5100</v>
      </c>
      <c r="F9" s="9">
        <v>2.0</v>
      </c>
      <c r="G9" s="10">
        <f>VLOOKUP($A9,db,G$1,0)</f>
        <v>62.45</v>
      </c>
      <c r="H9" s="11">
        <f>VLOOKUP($A9,db,H$1,0)</f>
        <v>43388</v>
      </c>
      <c r="I9" s="11">
        <f>VLOOKUP($A9,db,I$1,0)</f>
        <v>43391</v>
      </c>
      <c r="J9" s="12" t="s">
        <v>15</v>
      </c>
      <c r="K9" s="12" t="s">
        <v>16</v>
      </c>
      <c r="L9" s="10" t="str">
        <f>VLOOKUP($A9,db,L$1,0)</f>
        <v>1931 Brown St, Gainesville, FL 85321</v>
      </c>
      <c r="M9" s="10" t="str">
        <f>VLOOKUP($A9,db,M$1,0)</f>
        <v>AB61001</v>
      </c>
      <c r="N9" s="10">
        <f>VLOOKUP($A9,db,N$1,0)</f>
        <v>0</v>
      </c>
      <c r="O9" s="13"/>
      <c r="P9" s="13"/>
      <c r="Q9" s="13"/>
      <c r="R9" s="13"/>
      <c r="S9" s="13"/>
      <c r="T9" s="13"/>
      <c r="U9" s="13"/>
      <c r="V9" s="13"/>
    </row>
    <row r="10">
      <c r="A10" s="9">
        <v>1001.0</v>
      </c>
      <c r="B10" s="9">
        <v>1500.0</v>
      </c>
      <c r="C10" s="9" t="str">
        <f>VLOOKUP(B10,productos!$A$2:$C$16,2,FALSE)</f>
        <v>Iphone 7</v>
      </c>
      <c r="D10" s="9">
        <v>1502.0</v>
      </c>
      <c r="E10" s="9">
        <f>VLOOKUP(B10,'proveedores x producto'!$A$2:$B$16,2,0)</f>
        <v>5100</v>
      </c>
      <c r="F10" s="9">
        <v>3.0</v>
      </c>
      <c r="G10" s="10">
        <f>VLOOKUP($A10,db,G$1,0)</f>
        <v>62.45</v>
      </c>
      <c r="H10" s="11">
        <f>VLOOKUP($A10,db,H$1,0)</f>
        <v>43388</v>
      </c>
      <c r="I10" s="11">
        <f>VLOOKUP($A10,db,I$1,0)</f>
        <v>43391</v>
      </c>
      <c r="J10" s="12" t="s">
        <v>15</v>
      </c>
      <c r="K10" s="12" t="s">
        <v>16</v>
      </c>
      <c r="L10" s="10" t="str">
        <f>VLOOKUP($A10,db,L$1,0)</f>
        <v>1931 Brown St, Gainesville, FL 85321</v>
      </c>
      <c r="M10" s="10" t="str">
        <f>VLOOKUP($A10,db,M$1,0)</f>
        <v>AB61001</v>
      </c>
      <c r="N10" s="10">
        <f>VLOOKUP($A10,db,N$1,0)</f>
        <v>0</v>
      </c>
      <c r="O10" s="13"/>
      <c r="P10" s="13"/>
      <c r="Q10" s="13"/>
      <c r="R10" s="13"/>
      <c r="S10" s="13"/>
      <c r="T10" s="13"/>
      <c r="U10" s="13"/>
      <c r="V10" s="13"/>
    </row>
    <row r="11">
      <c r="A11" s="9">
        <v>1002.0</v>
      </c>
      <c r="B11" s="9">
        <v>1600.0</v>
      </c>
      <c r="C11" s="9" t="str">
        <f>VLOOKUP(B11,productos!$A$2:$C$16,2,FALSE)</f>
        <v>Iphone 8</v>
      </c>
      <c r="D11" s="9">
        <v>1601.0</v>
      </c>
      <c r="E11" s="9">
        <f>VLOOKUP(B11,'proveedores x producto'!$A$2:$B$16,2,0)</f>
        <v>5100</v>
      </c>
      <c r="F11" s="9">
        <v>2.0</v>
      </c>
      <c r="G11" s="10">
        <f>VLOOKUP($A11,db,G$1,0)</f>
        <v>40.33</v>
      </c>
      <c r="H11" s="11">
        <f>VLOOKUP($A11,db,H$1,0)</f>
        <v>43387</v>
      </c>
      <c r="I11" s="11">
        <f>VLOOKUP($A11,db,I$1,0)</f>
        <v>43390</v>
      </c>
      <c r="J11" s="12" t="s">
        <v>17</v>
      </c>
      <c r="K11" s="12" t="s">
        <v>18</v>
      </c>
      <c r="L11" s="10" t="str">
        <f>VLOOKUP($A11,db,L$1,0)</f>
        <v>1622 Seaside St, Seattle, WA 32569</v>
      </c>
      <c r="M11" s="10" t="str">
        <f>VLOOKUP($A11,db,M$1,0)</f>
        <v>CD62001</v>
      </c>
      <c r="N11" s="10">
        <f>VLOOKUP($A11,db,N$1,0)</f>
        <v>1</v>
      </c>
      <c r="O11" s="13"/>
      <c r="P11" s="13"/>
      <c r="Q11" s="13"/>
      <c r="R11" s="13"/>
      <c r="S11" s="13"/>
      <c r="T11" s="13"/>
      <c r="U11" s="13"/>
      <c r="V11" s="13"/>
    </row>
    <row r="12">
      <c r="A12" s="9">
        <v>1002.0</v>
      </c>
      <c r="B12" s="9">
        <v>1600.0</v>
      </c>
      <c r="C12" s="9" t="str">
        <f>VLOOKUP(B12,productos!$A$2:$C$16,2,FALSE)</f>
        <v>Iphone 8</v>
      </c>
      <c r="D12" s="9">
        <v>1602.0</v>
      </c>
      <c r="E12" s="9">
        <f>VLOOKUP(B12,'proveedores x producto'!$A$2:$B$16,2,0)</f>
        <v>5100</v>
      </c>
      <c r="F12" s="9">
        <v>1.0</v>
      </c>
      <c r="G12" s="10">
        <f>VLOOKUP($A12,db,G$1,0)</f>
        <v>40.33</v>
      </c>
      <c r="H12" s="11">
        <f>VLOOKUP($A12,db,H$1,0)</f>
        <v>43387</v>
      </c>
      <c r="I12" s="11">
        <f>VLOOKUP($A12,db,I$1,0)</f>
        <v>43390</v>
      </c>
      <c r="J12" s="12" t="s">
        <v>17</v>
      </c>
      <c r="K12" s="12" t="s">
        <v>18</v>
      </c>
      <c r="L12" s="10" t="str">
        <f>VLOOKUP($A12,db,L$1,0)</f>
        <v>1622 Seaside St, Seattle, WA 32569</v>
      </c>
      <c r="M12" s="10" t="str">
        <f>VLOOKUP($A12,db,M$1,0)</f>
        <v>CD62001</v>
      </c>
      <c r="N12" s="10">
        <f>VLOOKUP($A12,db,N$1,0)</f>
        <v>1</v>
      </c>
      <c r="O12" s="13"/>
      <c r="P12" s="13"/>
      <c r="Q12" s="13"/>
      <c r="R12" s="13"/>
      <c r="S12" s="13"/>
      <c r="T12" s="13"/>
      <c r="U12" s="13"/>
      <c r="V12" s="13"/>
    </row>
    <row r="13">
      <c r="A13" s="9">
        <v>1002.0</v>
      </c>
      <c r="B13" s="9">
        <v>1700.0</v>
      </c>
      <c r="C13" s="9" t="str">
        <f>VLOOKUP(B13,productos!$A$2:$C$16,2,FALSE)</f>
        <v>Ipad Air</v>
      </c>
      <c r="D13" s="9">
        <v>1701.0</v>
      </c>
      <c r="E13" s="9">
        <f>VLOOKUP(B13,'proveedores x producto'!$A$2:$B$16,2,0)</f>
        <v>5200</v>
      </c>
      <c r="F13" s="9">
        <v>1.0</v>
      </c>
      <c r="G13" s="10">
        <f>VLOOKUP($A13,db,G$1,0)</f>
        <v>40.33</v>
      </c>
      <c r="H13" s="11">
        <f>VLOOKUP($A13,db,H$1,0)</f>
        <v>43387</v>
      </c>
      <c r="I13" s="11">
        <f>VLOOKUP($A13,db,I$1,0)</f>
        <v>43390</v>
      </c>
      <c r="J13" s="12" t="s">
        <v>17</v>
      </c>
      <c r="K13" s="12" t="s">
        <v>18</v>
      </c>
      <c r="L13" s="10" t="str">
        <f>VLOOKUP($A13,db,L$1,0)</f>
        <v>1622 Seaside St, Seattle, WA 32569</v>
      </c>
      <c r="M13" s="10" t="str">
        <f>VLOOKUP($A13,db,M$1,0)</f>
        <v>CD62001</v>
      </c>
      <c r="N13" s="10">
        <f>VLOOKUP($A13,db,N$1,0)</f>
        <v>1</v>
      </c>
      <c r="O13" s="13"/>
      <c r="P13" s="13"/>
      <c r="Q13" s="13"/>
      <c r="R13" s="13"/>
      <c r="S13" s="13"/>
      <c r="T13" s="13"/>
      <c r="U13" s="13"/>
      <c r="V13" s="13"/>
    </row>
    <row r="14">
      <c r="A14" s="9">
        <v>1002.0</v>
      </c>
      <c r="B14" s="9">
        <v>1700.0</v>
      </c>
      <c r="C14" s="9" t="str">
        <f>VLOOKUP(B14,productos!$A$2:$C$16,2,FALSE)</f>
        <v>Ipad Air</v>
      </c>
      <c r="D14" s="9">
        <v>1702.0</v>
      </c>
      <c r="E14" s="9">
        <f>VLOOKUP(B14,'proveedores x producto'!$A$2:$B$16,2,0)</f>
        <v>5200</v>
      </c>
      <c r="F14" s="9">
        <v>3.0</v>
      </c>
      <c r="G14" s="10">
        <f>VLOOKUP($A14,db,G$1,0)</f>
        <v>40.33</v>
      </c>
      <c r="H14" s="11">
        <f>VLOOKUP($A14,db,H$1,0)</f>
        <v>43387</v>
      </c>
      <c r="I14" s="11">
        <f>VLOOKUP($A14,db,I$1,0)</f>
        <v>43390</v>
      </c>
      <c r="J14" s="12" t="s">
        <v>17</v>
      </c>
      <c r="K14" s="12" t="s">
        <v>18</v>
      </c>
      <c r="L14" s="10" t="str">
        <f>VLOOKUP($A14,db,L$1,0)</f>
        <v>1622 Seaside St, Seattle, WA 32569</v>
      </c>
      <c r="M14" s="10" t="str">
        <f>VLOOKUP($A14,db,M$1,0)</f>
        <v>CD62001</v>
      </c>
      <c r="N14" s="10">
        <f>VLOOKUP($A14,db,N$1,0)</f>
        <v>1</v>
      </c>
      <c r="O14" s="13"/>
      <c r="P14" s="13"/>
      <c r="Q14" s="13"/>
      <c r="R14" s="13"/>
      <c r="S14" s="13"/>
      <c r="T14" s="13"/>
      <c r="U14" s="13"/>
      <c r="V14" s="13"/>
    </row>
    <row r="15">
      <c r="A15" s="9">
        <v>1003.0</v>
      </c>
      <c r="B15" s="9">
        <v>1800.0</v>
      </c>
      <c r="C15" s="9" t="str">
        <f>VLOOKUP(B15,productos!$A$2:$C$16,2,FALSE)</f>
        <v>Ipad Mini 3th gen</v>
      </c>
      <c r="D15" s="9">
        <v>1801.0</v>
      </c>
      <c r="E15" s="9">
        <f>VLOOKUP(B15,'proveedores x producto'!$A$2:$B$16,2,0)</f>
        <v>5200</v>
      </c>
      <c r="F15" s="9">
        <v>1.0</v>
      </c>
      <c r="G15" s="10">
        <f>VLOOKUP($A15,db,G$1,0)</f>
        <v>70.98</v>
      </c>
      <c r="H15" s="11">
        <f>VLOOKUP($A15,db,H$1,0)</f>
        <v>43385</v>
      </c>
      <c r="I15" s="11">
        <f>VLOOKUP($A15,db,I$1,0)</f>
        <v>43388</v>
      </c>
      <c r="J15" s="12" t="s">
        <v>19</v>
      </c>
      <c r="K15" s="12" t="s">
        <v>20</v>
      </c>
      <c r="L15" s="10" t="str">
        <f>VLOOKUP($A15,db,L$1,0)</f>
        <v>1756 East Dr, Houston, TX 28562</v>
      </c>
      <c r="M15" s="10" t="str">
        <f>VLOOKUP($A15,db,M$1,0)</f>
        <v>KB63001</v>
      </c>
      <c r="N15" s="10">
        <f>VLOOKUP($A15,db,N$1,0)</f>
        <v>0</v>
      </c>
      <c r="O15" s="13"/>
      <c r="P15" s="13"/>
      <c r="Q15" s="13"/>
      <c r="R15" s="13"/>
      <c r="S15" s="13"/>
      <c r="T15" s="13"/>
      <c r="U15" s="13"/>
      <c r="V15" s="13"/>
    </row>
    <row r="16">
      <c r="A16" s="9">
        <v>1003.0</v>
      </c>
      <c r="B16" s="9">
        <v>1800.0</v>
      </c>
      <c r="C16" s="9" t="str">
        <f>VLOOKUP(B16,productos!$A$2:$C$16,2,FALSE)</f>
        <v>Ipad Mini 3th gen</v>
      </c>
      <c r="D16" s="9">
        <v>1802.0</v>
      </c>
      <c r="E16" s="9">
        <f>VLOOKUP(B16,'proveedores x producto'!$A$2:$B$16,2,0)</f>
        <v>5200</v>
      </c>
      <c r="F16" s="9">
        <v>2.0</v>
      </c>
      <c r="G16" s="10">
        <f>VLOOKUP($A16,db,G$1,0)</f>
        <v>70.98</v>
      </c>
      <c r="H16" s="11">
        <f>VLOOKUP($A16,db,H$1,0)</f>
        <v>43385</v>
      </c>
      <c r="I16" s="11">
        <f>VLOOKUP($A16,db,I$1,0)</f>
        <v>43388</v>
      </c>
      <c r="J16" s="12" t="s">
        <v>19</v>
      </c>
      <c r="K16" s="12" t="s">
        <v>20</v>
      </c>
      <c r="L16" s="10" t="str">
        <f>VLOOKUP($A16,db,L$1,0)</f>
        <v>1756 East Dr, Houston, TX 28562</v>
      </c>
      <c r="M16" s="10" t="str">
        <f>VLOOKUP($A16,db,M$1,0)</f>
        <v>KB63001</v>
      </c>
      <c r="N16" s="10">
        <f>VLOOKUP($A16,db,N$1,0)</f>
        <v>0</v>
      </c>
      <c r="O16" s="13"/>
      <c r="P16" s="13"/>
      <c r="Q16" s="13"/>
      <c r="R16" s="13"/>
      <c r="S16" s="13"/>
      <c r="T16" s="13"/>
      <c r="U16" s="13"/>
      <c r="V16" s="13"/>
    </row>
    <row r="17">
      <c r="A17" s="9">
        <v>1003.0</v>
      </c>
      <c r="B17" s="9">
        <v>1900.0</v>
      </c>
      <c r="C17" s="9" t="str">
        <f>VLOOKUP(B17,productos!$A$2:$C$16,2,FALSE)</f>
        <v>ESC8000 G3</v>
      </c>
      <c r="D17" s="9">
        <v>1901.0</v>
      </c>
      <c r="E17" s="9">
        <f>VLOOKUP(B17,'proveedores x producto'!$A$2:$B$16,2,0)</f>
        <v>5300</v>
      </c>
      <c r="F17" s="9">
        <v>1.0</v>
      </c>
      <c r="G17" s="10">
        <f>VLOOKUP($A17,db,G$1,0)</f>
        <v>70.98</v>
      </c>
      <c r="H17" s="11">
        <f>VLOOKUP($A17,db,H$1,0)</f>
        <v>43385</v>
      </c>
      <c r="I17" s="11">
        <f>VLOOKUP($A17,db,I$1,0)</f>
        <v>43388</v>
      </c>
      <c r="J17" s="12" t="s">
        <v>19</v>
      </c>
      <c r="K17" s="12" t="s">
        <v>20</v>
      </c>
      <c r="L17" s="10" t="str">
        <f>VLOOKUP($A17,db,L$1,0)</f>
        <v>1756 East Dr, Houston, TX 28562</v>
      </c>
      <c r="M17" s="10" t="str">
        <f>VLOOKUP($A17,db,M$1,0)</f>
        <v>KB63001</v>
      </c>
      <c r="N17" s="10">
        <f>VLOOKUP($A17,db,N$1,0)</f>
        <v>0</v>
      </c>
      <c r="O17" s="13"/>
      <c r="P17" s="13"/>
      <c r="Q17" s="13"/>
      <c r="R17" s="13"/>
      <c r="S17" s="13"/>
      <c r="T17" s="13"/>
      <c r="U17" s="13"/>
      <c r="V17" s="13"/>
    </row>
    <row r="18">
      <c r="A18" s="9">
        <v>1003.0</v>
      </c>
      <c r="B18" s="9">
        <v>1900.0</v>
      </c>
      <c r="C18" s="9" t="str">
        <f>VLOOKUP(B18,productos!$A$2:$C$16,2,FALSE)</f>
        <v>ESC8000 G3</v>
      </c>
      <c r="D18" s="9">
        <v>1902.0</v>
      </c>
      <c r="E18" s="9">
        <f>VLOOKUP(B18,'proveedores x producto'!$A$2:$B$16,2,0)</f>
        <v>5300</v>
      </c>
      <c r="F18" s="9">
        <v>2.0</v>
      </c>
      <c r="G18" s="10">
        <f>VLOOKUP($A18,db,G$1,0)</f>
        <v>70.98</v>
      </c>
      <c r="H18" s="11">
        <f>VLOOKUP($A18,db,H$1,0)</f>
        <v>43385</v>
      </c>
      <c r="I18" s="11">
        <f>VLOOKUP($A18,db,I$1,0)</f>
        <v>43388</v>
      </c>
      <c r="J18" s="12" t="s">
        <v>19</v>
      </c>
      <c r="K18" s="12" t="s">
        <v>20</v>
      </c>
      <c r="L18" s="10" t="str">
        <f>VLOOKUP($A18,db,L$1,0)</f>
        <v>1756 East Dr, Houston, TX 28562</v>
      </c>
      <c r="M18" s="10" t="str">
        <f>VLOOKUP($A18,db,M$1,0)</f>
        <v>KB63001</v>
      </c>
      <c r="N18" s="10">
        <f>VLOOKUP($A18,db,N$1,0)</f>
        <v>0</v>
      </c>
      <c r="O18" s="13"/>
      <c r="P18" s="13"/>
      <c r="Q18" s="13"/>
      <c r="R18" s="13"/>
      <c r="S18" s="13"/>
      <c r="T18" s="13"/>
      <c r="U18" s="13"/>
      <c r="V18" s="13"/>
    </row>
    <row r="19">
      <c r="A19" s="14">
        <v>1004.0</v>
      </c>
      <c r="B19" s="9">
        <v>2000.0</v>
      </c>
      <c r="C19" s="9" t="str">
        <f>VLOOKUP(B19,productos!$A$2:$C$16,2,FALSE)</f>
        <v>ESC8000 G4</v>
      </c>
      <c r="D19" s="9">
        <v>2001.0</v>
      </c>
      <c r="E19" s="9">
        <f>VLOOKUP(B19,'proveedores x producto'!$A$2:$B$16,2,0)</f>
        <v>5300</v>
      </c>
      <c r="F19" s="9">
        <v>2.0</v>
      </c>
      <c r="G19" s="10">
        <f>VLOOKUP($A19,db,G$1,0)</f>
        <v>30.45</v>
      </c>
      <c r="H19" s="11">
        <f>VLOOKUP($A19,db,H$1,0)</f>
        <v>43389</v>
      </c>
      <c r="I19" s="11">
        <f>VLOOKUP($A19,db,I$1,0)</f>
        <v>43392</v>
      </c>
      <c r="J19" s="12" t="s">
        <v>21</v>
      </c>
      <c r="K19" s="12" t="s">
        <v>22</v>
      </c>
      <c r="L19" s="10" t="str">
        <f>VLOOKUP($A19,db,L$1,0)</f>
        <v>1465 River Dr, Boston, MA 43625</v>
      </c>
      <c r="M19" s="10" t="str">
        <f>VLOOKUP($A19,db,M$1,0)</f>
        <v>IK64001</v>
      </c>
      <c r="N19" s="10">
        <f>VLOOKUP($A19,db,N$1,0)</f>
        <v>1</v>
      </c>
      <c r="O19" s="13"/>
      <c r="P19" s="13"/>
      <c r="Q19" s="13"/>
      <c r="R19" s="13"/>
      <c r="S19" s="13"/>
      <c r="T19" s="13"/>
      <c r="U19" s="13"/>
      <c r="V19" s="13"/>
    </row>
    <row r="20">
      <c r="A20" s="9">
        <v>1004.0</v>
      </c>
      <c r="B20" s="9">
        <v>2000.0</v>
      </c>
      <c r="C20" s="9" t="str">
        <f>VLOOKUP(B20,productos!$A$2:$C$16,2,FALSE)</f>
        <v>ESC8000 G4</v>
      </c>
      <c r="D20" s="9">
        <v>2002.0</v>
      </c>
      <c r="E20" s="9">
        <f>VLOOKUP(B20,'proveedores x producto'!$A$2:$B$16,2,0)</f>
        <v>5300</v>
      </c>
      <c r="F20" s="9">
        <v>3.0</v>
      </c>
      <c r="G20" s="10">
        <f>VLOOKUP($A20,db,G$1,0)</f>
        <v>30.45</v>
      </c>
      <c r="H20" s="11">
        <f>VLOOKUP($A20,db,H$1,0)</f>
        <v>43389</v>
      </c>
      <c r="I20" s="11">
        <f>VLOOKUP($A20,db,I$1,0)</f>
        <v>43392</v>
      </c>
      <c r="J20" s="12" t="s">
        <v>21</v>
      </c>
      <c r="K20" s="12" t="s">
        <v>22</v>
      </c>
      <c r="L20" s="10" t="str">
        <f>VLOOKUP($A20,db,L$1,0)</f>
        <v>1465 River Dr, Boston, MA 43625</v>
      </c>
      <c r="M20" s="10" t="str">
        <f>VLOOKUP($A20,db,M$1,0)</f>
        <v>IK64001</v>
      </c>
      <c r="N20" s="10">
        <f>VLOOKUP($A20,db,N$1,0)</f>
        <v>1</v>
      </c>
      <c r="O20" s="13"/>
      <c r="P20" s="13"/>
      <c r="Q20" s="13"/>
      <c r="R20" s="13"/>
      <c r="S20" s="13"/>
      <c r="T20" s="13"/>
      <c r="U20" s="13"/>
      <c r="V20" s="13"/>
    </row>
    <row r="21">
      <c r="A21" s="9">
        <v>1004.0</v>
      </c>
      <c r="B21" s="9">
        <v>2100.0</v>
      </c>
      <c r="C21" s="9" t="str">
        <f>VLOOKUP(B21,productos!$A$2:$C$16,2,FALSE)</f>
        <v>XPS 13 - 5080</v>
      </c>
      <c r="D21" s="9">
        <v>2101.0</v>
      </c>
      <c r="E21" s="9">
        <f>VLOOKUP(B21,'proveedores x producto'!$A$2:$B$16,2,0)</f>
        <v>5400</v>
      </c>
      <c r="F21" s="9">
        <v>1.0</v>
      </c>
      <c r="G21" s="10">
        <f>VLOOKUP($A21,db,G$1,0)</f>
        <v>30.45</v>
      </c>
      <c r="H21" s="11">
        <f>VLOOKUP($A21,db,H$1,0)</f>
        <v>43389</v>
      </c>
      <c r="I21" s="11">
        <f>VLOOKUP($A21,db,I$1,0)</f>
        <v>43392</v>
      </c>
      <c r="J21" s="12" t="s">
        <v>21</v>
      </c>
      <c r="K21" s="12" t="s">
        <v>22</v>
      </c>
      <c r="L21" s="10" t="str">
        <f>VLOOKUP($A21,db,L$1,0)</f>
        <v>1465 River Dr, Boston, MA 43625</v>
      </c>
      <c r="M21" s="10" t="str">
        <f>VLOOKUP($A21,db,M$1,0)</f>
        <v>IK64001</v>
      </c>
      <c r="N21" s="10">
        <f>VLOOKUP($A21,db,N$1,0)</f>
        <v>1</v>
      </c>
      <c r="O21" s="13"/>
      <c r="P21" s="13"/>
      <c r="Q21" s="13"/>
      <c r="R21" s="13"/>
      <c r="S21" s="13"/>
      <c r="T21" s="13"/>
      <c r="U21" s="13"/>
      <c r="V21" s="13"/>
    </row>
    <row r="22">
      <c r="A22" s="9">
        <v>1004.0</v>
      </c>
      <c r="B22" s="9">
        <v>2100.0</v>
      </c>
      <c r="C22" s="9" t="str">
        <f>VLOOKUP(B22,productos!$A$2:$C$16,2,FALSE)</f>
        <v>XPS 13 - 5080</v>
      </c>
      <c r="D22" s="9">
        <v>2102.0</v>
      </c>
      <c r="E22" s="9">
        <f>VLOOKUP(B22,'proveedores x producto'!$A$2:$B$16,2,0)</f>
        <v>5400</v>
      </c>
      <c r="F22" s="9">
        <v>3.0</v>
      </c>
      <c r="G22" s="10">
        <f>VLOOKUP($A22,db,G$1,0)</f>
        <v>30.45</v>
      </c>
      <c r="H22" s="11">
        <f>VLOOKUP($A22,db,H$1,0)</f>
        <v>43389</v>
      </c>
      <c r="I22" s="11">
        <f>VLOOKUP($A22,db,I$1,0)</f>
        <v>43392</v>
      </c>
      <c r="J22" s="12" t="s">
        <v>21</v>
      </c>
      <c r="K22" s="12" t="s">
        <v>22</v>
      </c>
      <c r="L22" s="10" t="str">
        <f>VLOOKUP($A22,db,L$1,0)</f>
        <v>1465 River Dr, Boston, MA 43625</v>
      </c>
      <c r="M22" s="10" t="str">
        <f>VLOOKUP($A22,db,M$1,0)</f>
        <v>IK64001</v>
      </c>
      <c r="N22" s="10">
        <f>VLOOKUP($A22,db,N$1,0)</f>
        <v>1</v>
      </c>
      <c r="O22" s="13"/>
      <c r="P22" s="13"/>
      <c r="Q22" s="13"/>
      <c r="R22" s="13"/>
      <c r="S22" s="13"/>
      <c r="T22" s="13"/>
      <c r="U22" s="13"/>
      <c r="V22" s="13"/>
    </row>
    <row r="23">
      <c r="A23" s="9">
        <v>1004.0</v>
      </c>
      <c r="B23" s="9">
        <v>2200.0</v>
      </c>
      <c r="C23" s="9" t="str">
        <f>VLOOKUP(B23,productos!$A$2:$C$16,2,FALSE)</f>
        <v>XPS 15 - 5070</v>
      </c>
      <c r="D23" s="9">
        <v>2201.0</v>
      </c>
      <c r="E23" s="9">
        <f>VLOOKUP(B23,'proveedores x producto'!$A$2:$B$16,2,0)</f>
        <v>5400</v>
      </c>
      <c r="F23" s="9">
        <v>2.0</v>
      </c>
      <c r="G23" s="10">
        <f>VLOOKUP($A23,db,G$1,0)</f>
        <v>30.45</v>
      </c>
      <c r="H23" s="11">
        <f>VLOOKUP($A23,db,H$1,0)</f>
        <v>43389</v>
      </c>
      <c r="I23" s="11">
        <f>VLOOKUP($A23,db,I$1,0)</f>
        <v>43392</v>
      </c>
      <c r="J23" s="12" t="s">
        <v>21</v>
      </c>
      <c r="K23" s="12" t="s">
        <v>22</v>
      </c>
      <c r="L23" s="10" t="str">
        <f>VLOOKUP($A23,db,L$1,0)</f>
        <v>1465 River Dr, Boston, MA 43625</v>
      </c>
      <c r="M23" s="10" t="str">
        <f>VLOOKUP($A23,db,M$1,0)</f>
        <v>IK64001</v>
      </c>
      <c r="N23" s="10">
        <f>VLOOKUP($A23,db,N$1,0)</f>
        <v>1</v>
      </c>
      <c r="O23" s="13"/>
      <c r="P23" s="13"/>
      <c r="Q23" s="13"/>
      <c r="R23" s="13"/>
      <c r="S23" s="13"/>
      <c r="T23" s="13"/>
      <c r="U23" s="13"/>
      <c r="V23" s="13"/>
    </row>
    <row r="24">
      <c r="A24" s="9">
        <v>1004.0</v>
      </c>
      <c r="B24" s="9">
        <v>2200.0</v>
      </c>
      <c r="C24" s="9" t="str">
        <f>VLOOKUP(B24,productos!$A$2:$C$16,2,FALSE)</f>
        <v>XPS 15 - 5070</v>
      </c>
      <c r="D24" s="9">
        <v>2202.0</v>
      </c>
      <c r="E24" s="9">
        <f>VLOOKUP(B24,'proveedores x producto'!$A$2:$B$16,2,0)</f>
        <v>5400</v>
      </c>
      <c r="F24" s="9">
        <v>3.0</v>
      </c>
      <c r="G24" s="10">
        <f>VLOOKUP($A24,db,G$1,0)</f>
        <v>30.45</v>
      </c>
      <c r="H24" s="11">
        <f>VLOOKUP($A24,db,H$1,0)</f>
        <v>43389</v>
      </c>
      <c r="I24" s="11">
        <f>VLOOKUP($A24,db,I$1,0)</f>
        <v>43392</v>
      </c>
      <c r="J24" s="12" t="s">
        <v>21</v>
      </c>
      <c r="K24" s="12" t="s">
        <v>22</v>
      </c>
      <c r="L24" s="10" t="str">
        <f>VLOOKUP($A24,db,L$1,0)</f>
        <v>1465 River Dr, Boston, MA 43625</v>
      </c>
      <c r="M24" s="10" t="str">
        <f>VLOOKUP($A24,db,M$1,0)</f>
        <v>IK64001</v>
      </c>
      <c r="N24" s="10">
        <f>VLOOKUP($A24,db,N$1,0)</f>
        <v>1</v>
      </c>
      <c r="O24" s="13"/>
      <c r="P24" s="13"/>
      <c r="Q24" s="13"/>
      <c r="R24" s="13"/>
      <c r="S24" s="13"/>
      <c r="T24" s="13"/>
      <c r="U24" s="13"/>
      <c r="V24" s="13"/>
    </row>
    <row r="25">
      <c r="A25" s="9">
        <v>1005.0</v>
      </c>
      <c r="B25" s="9">
        <v>2300.0</v>
      </c>
      <c r="C25" s="9" t="str">
        <f>VLOOKUP(B25,productos!$A$2:$C$16,2,FALSE)</f>
        <v>Monoprice Ultra Slim Series High Speed HDMI Cable</v>
      </c>
      <c r="D25" s="9">
        <v>2301.0</v>
      </c>
      <c r="E25" s="9">
        <f>VLOOKUP(B25,'proveedores x producto'!$A$2:$B$16,2,0)</f>
        <v>5500</v>
      </c>
      <c r="F25" s="9">
        <v>1.0</v>
      </c>
      <c r="G25" s="10">
        <f>VLOOKUP($A25,db,G$1,0)</f>
        <v>100.2</v>
      </c>
      <c r="H25" s="11">
        <f>VLOOKUP($A25,db,H$1,0)</f>
        <v>43386</v>
      </c>
      <c r="I25" s="11">
        <f>VLOOKUP($A25,db,I$1,0)</f>
        <v>43389</v>
      </c>
      <c r="J25" s="12" t="s">
        <v>23</v>
      </c>
      <c r="K25" s="12" t="s">
        <v>24</v>
      </c>
      <c r="L25" s="10" t="str">
        <f>VLOOKUP($A25,db,L$1,0)</f>
        <v>1896 West Dr, Portland, OR 65842</v>
      </c>
      <c r="M25" s="10" t="str">
        <f>VLOOKUP($A25,db,M$1,0)</f>
        <v>OP65001</v>
      </c>
      <c r="N25" s="10">
        <f>VLOOKUP($A25,db,N$1,0)</f>
        <v>0</v>
      </c>
      <c r="O25" s="13"/>
      <c r="P25" s="13"/>
      <c r="Q25" s="13"/>
      <c r="R25" s="13"/>
      <c r="S25" s="13"/>
      <c r="T25" s="13"/>
      <c r="U25" s="13"/>
      <c r="V25" s="13"/>
    </row>
    <row r="26">
      <c r="A26" s="9">
        <v>1005.0</v>
      </c>
      <c r="B26" s="9">
        <v>2300.0</v>
      </c>
      <c r="C26" s="9" t="str">
        <f>VLOOKUP(B26,productos!$A$2:$C$16,2,FALSE)</f>
        <v>Monoprice Ultra Slim Series High Speed HDMI Cable</v>
      </c>
      <c r="D26" s="9">
        <v>2302.0</v>
      </c>
      <c r="E26" s="9">
        <f>VLOOKUP(B26,'proveedores x producto'!$A$2:$B$16,2,0)</f>
        <v>5500</v>
      </c>
      <c r="F26" s="9">
        <v>1.0</v>
      </c>
      <c r="G26" s="10">
        <f>VLOOKUP($A26,db,G$1,0)</f>
        <v>100.2</v>
      </c>
      <c r="H26" s="11">
        <f>VLOOKUP($A26,db,H$1,0)</f>
        <v>43386</v>
      </c>
      <c r="I26" s="11">
        <f>VLOOKUP($A26,db,I$1,0)</f>
        <v>43389</v>
      </c>
      <c r="J26" s="12" t="s">
        <v>23</v>
      </c>
      <c r="K26" s="12" t="s">
        <v>24</v>
      </c>
      <c r="L26" s="10" t="str">
        <f>VLOOKUP($A26,db,L$1,0)</f>
        <v>1896 West Dr, Portland, OR 65842</v>
      </c>
      <c r="M26" s="10" t="str">
        <f>VLOOKUP($A26,db,M$1,0)</f>
        <v>OP65001</v>
      </c>
      <c r="N26" s="10">
        <f>VLOOKUP($A26,db,N$1,0)</f>
        <v>0</v>
      </c>
      <c r="O26" s="13"/>
      <c r="P26" s="13"/>
      <c r="Q26" s="13"/>
      <c r="R26" s="13"/>
      <c r="S26" s="13"/>
      <c r="T26" s="13"/>
      <c r="U26" s="13"/>
      <c r="V26" s="13"/>
    </row>
    <row r="27">
      <c r="A27" s="9">
        <v>1005.0</v>
      </c>
      <c r="B27" s="9">
        <v>2400.0</v>
      </c>
      <c r="C27" s="9" t="str">
        <f>VLOOKUP(B27,productos!$A$2:$C$16,2,FALSE)</f>
        <v>Monoprice Ultra Slim Series High Speed HDMI Cable - 4K</v>
      </c>
      <c r="D27" s="9">
        <v>2401.0</v>
      </c>
      <c r="E27" s="9">
        <f>VLOOKUP(B27,'proveedores x producto'!$A$2:$B$16,2,0)</f>
        <v>5500</v>
      </c>
      <c r="F27" s="9">
        <v>3.0</v>
      </c>
      <c r="G27" s="10">
        <f>VLOOKUP($A27,db,G$1,0)</f>
        <v>100.2</v>
      </c>
      <c r="H27" s="11">
        <f>VLOOKUP($A27,db,H$1,0)</f>
        <v>43386</v>
      </c>
      <c r="I27" s="11">
        <f>VLOOKUP($A27,db,I$1,0)</f>
        <v>43389</v>
      </c>
      <c r="J27" s="12" t="s">
        <v>23</v>
      </c>
      <c r="K27" s="12" t="s">
        <v>24</v>
      </c>
      <c r="L27" s="10" t="str">
        <f>VLOOKUP($A27,db,L$1,0)</f>
        <v>1896 West Dr, Portland, OR 65842</v>
      </c>
      <c r="M27" s="10" t="str">
        <f>VLOOKUP($A27,db,M$1,0)</f>
        <v>OP65001</v>
      </c>
      <c r="N27" s="10">
        <f>VLOOKUP($A27,db,N$1,0)</f>
        <v>0</v>
      </c>
      <c r="O27" s="13"/>
      <c r="P27" s="13"/>
      <c r="Q27" s="13"/>
      <c r="R27" s="13"/>
      <c r="S27" s="13"/>
      <c r="T27" s="13"/>
      <c r="U27" s="13"/>
      <c r="V27" s="13"/>
    </row>
    <row r="28">
      <c r="A28" s="9">
        <v>1006.0</v>
      </c>
      <c r="B28" s="9">
        <v>2400.0</v>
      </c>
      <c r="C28" s="9" t="str">
        <f>VLOOKUP(B28,productos!$A$2:$C$16,2,FALSE)</f>
        <v>Monoprice Ultra Slim Series High Speed HDMI Cable - 4K</v>
      </c>
      <c r="D28" s="9">
        <v>2402.0</v>
      </c>
      <c r="E28" s="9">
        <f>VLOOKUP(B28,'proveedores x producto'!$A$2:$B$16,2,0)</f>
        <v>5500</v>
      </c>
      <c r="F28" s="9">
        <v>2.0</v>
      </c>
      <c r="G28" s="10">
        <f>VLOOKUP($A28,db,G$1,0)</f>
        <v>58.52</v>
      </c>
      <c r="H28" s="11">
        <f>VLOOKUP($A28,db,H$1,0)</f>
        <v>43394</v>
      </c>
      <c r="I28" s="11">
        <f>VLOOKUP($A28,db,I$1,0)</f>
        <v>43397</v>
      </c>
      <c r="J28" s="12" t="s">
        <v>25</v>
      </c>
      <c r="K28" s="12" t="s">
        <v>26</v>
      </c>
      <c r="L28" s="10" t="str">
        <f>VLOOKUP($A28,db,L$1,0)</f>
        <v>1252 Vine St, Chicago, IL 73215</v>
      </c>
      <c r="M28" s="10" t="str">
        <f>VLOOKUP($A28,db,M$1,0)</f>
        <v>XH66001</v>
      </c>
      <c r="N28" s="10">
        <f>VLOOKUP($A28,db,N$1,0)</f>
        <v>1</v>
      </c>
      <c r="O28" s="13"/>
      <c r="P28" s="13"/>
      <c r="Q28" s="13"/>
      <c r="R28" s="13"/>
      <c r="S28" s="13"/>
      <c r="T28" s="13"/>
      <c r="U28" s="13"/>
      <c r="V28" s="13"/>
    </row>
    <row r="29">
      <c r="A29" s="9">
        <v>1006.0</v>
      </c>
      <c r="B29" s="9">
        <v>2500.0</v>
      </c>
      <c r="C29" s="9" t="str">
        <f>VLOOKUP(B29,productos!$A$2:$C$16,2,FALSE)</f>
        <v>Avantree HT3189 Wireless Headphones</v>
      </c>
      <c r="D29" s="9">
        <v>2501.0</v>
      </c>
      <c r="E29" s="9">
        <f>VLOOKUP(B29,'proveedores x producto'!$A$2:$B$16,2,0)</f>
        <v>5600</v>
      </c>
      <c r="F29" s="9">
        <v>3.0</v>
      </c>
      <c r="G29" s="10">
        <f>VLOOKUP($A29,db,G$1,0)</f>
        <v>58.52</v>
      </c>
      <c r="H29" s="11">
        <f>VLOOKUP($A29,db,H$1,0)</f>
        <v>43394</v>
      </c>
      <c r="I29" s="11">
        <f>VLOOKUP($A29,db,I$1,0)</f>
        <v>43397</v>
      </c>
      <c r="J29" s="12" t="s">
        <v>25</v>
      </c>
      <c r="K29" s="12" t="s">
        <v>26</v>
      </c>
      <c r="L29" s="10" t="str">
        <f>VLOOKUP($A29,db,L$1,0)</f>
        <v>1252 Vine St, Chicago, IL 73215</v>
      </c>
      <c r="M29" s="10" t="str">
        <f>VLOOKUP($A29,db,M$1,0)</f>
        <v>XH66001</v>
      </c>
      <c r="N29" s="10">
        <f>VLOOKUP($A29,db,N$1,0)</f>
        <v>1</v>
      </c>
      <c r="O29" s="13"/>
      <c r="P29" s="13"/>
      <c r="Q29" s="13"/>
      <c r="R29" s="13"/>
      <c r="S29" s="13"/>
      <c r="T29" s="13"/>
      <c r="U29" s="13"/>
      <c r="V29" s="13"/>
    </row>
    <row r="30">
      <c r="A30" s="9">
        <v>1006.0</v>
      </c>
      <c r="B30" s="9">
        <v>2500.0</v>
      </c>
      <c r="C30" s="9" t="str">
        <f>VLOOKUP(B30,productos!$A$2:$C$16,2,FALSE)</f>
        <v>Avantree HT3189 Wireless Headphones</v>
      </c>
      <c r="D30" s="9">
        <v>2502.0</v>
      </c>
      <c r="E30" s="9">
        <f>VLOOKUP(B30,'proveedores x producto'!$A$2:$B$16,2,0)</f>
        <v>5600</v>
      </c>
      <c r="F30" s="9">
        <v>1.0</v>
      </c>
      <c r="G30" s="10">
        <f>VLOOKUP($A30,db,G$1,0)</f>
        <v>58.52</v>
      </c>
      <c r="H30" s="11">
        <f>VLOOKUP($A30,db,H$1,0)</f>
        <v>43394</v>
      </c>
      <c r="I30" s="11">
        <f>VLOOKUP($A30,db,I$1,0)</f>
        <v>43397</v>
      </c>
      <c r="J30" s="12" t="s">
        <v>25</v>
      </c>
      <c r="K30" s="12" t="s">
        <v>26</v>
      </c>
      <c r="L30" s="10" t="str">
        <f>VLOOKUP($A30,db,L$1,0)</f>
        <v>1252 Vine St, Chicago, IL 73215</v>
      </c>
      <c r="M30" s="10" t="str">
        <f>VLOOKUP($A30,db,M$1,0)</f>
        <v>XH66001</v>
      </c>
      <c r="N30" s="10">
        <f>VLOOKUP($A30,db,N$1,0)</f>
        <v>1</v>
      </c>
      <c r="O30" s="13"/>
      <c r="P30" s="13"/>
      <c r="Q30" s="13"/>
      <c r="R30" s="13"/>
      <c r="S30" s="13"/>
      <c r="T30" s="13"/>
      <c r="U30" s="13"/>
      <c r="V30" s="13"/>
    </row>
    <row r="31">
      <c r="A31" s="9">
        <v>1006.0</v>
      </c>
      <c r="B31" s="9">
        <v>2600.0</v>
      </c>
      <c r="C31" s="9" t="str">
        <f>VLOOKUP(B31,productos!$A$2:$C$16,2,FALSE)</f>
        <v>COWIN E7 PRO</v>
      </c>
      <c r="D31" s="9">
        <v>2601.0</v>
      </c>
      <c r="E31" s="9">
        <f>VLOOKUP(B31,'proveedores x producto'!$A$2:$B$16,2,0)</f>
        <v>5600</v>
      </c>
      <c r="F31" s="9">
        <v>2.0</v>
      </c>
      <c r="G31" s="10">
        <f>VLOOKUP($A31,db,G$1,0)</f>
        <v>58.52</v>
      </c>
      <c r="H31" s="11">
        <f>VLOOKUP($A31,db,H$1,0)</f>
        <v>43394</v>
      </c>
      <c r="I31" s="11">
        <f>VLOOKUP($A31,db,I$1,0)</f>
        <v>43397</v>
      </c>
      <c r="J31" s="12" t="s">
        <v>25</v>
      </c>
      <c r="K31" s="12" t="s">
        <v>26</v>
      </c>
      <c r="L31" s="10" t="str">
        <f>VLOOKUP($A31,db,L$1,0)</f>
        <v>1252 Vine St, Chicago, IL 73215</v>
      </c>
      <c r="M31" s="10" t="str">
        <f>VLOOKUP($A31,db,M$1,0)</f>
        <v>XH66001</v>
      </c>
      <c r="N31" s="10">
        <f>VLOOKUP($A31,db,N$1,0)</f>
        <v>1</v>
      </c>
      <c r="O31" s="13"/>
      <c r="P31" s="13"/>
      <c r="Q31" s="13"/>
      <c r="R31" s="13"/>
      <c r="S31" s="13"/>
      <c r="T31" s="13"/>
      <c r="U31" s="13"/>
      <c r="V31" s="13"/>
    </row>
    <row r="32">
      <c r="A32" s="9">
        <v>1006.0</v>
      </c>
      <c r="B32" s="9">
        <v>2600.0</v>
      </c>
      <c r="C32" s="9" t="str">
        <f>VLOOKUP(B32,productos!$A$2:$C$16,2,FALSE)</f>
        <v>COWIN E7 PRO</v>
      </c>
      <c r="D32" s="9">
        <v>2602.0</v>
      </c>
      <c r="E32" s="9">
        <f>VLOOKUP(B32,'proveedores x producto'!$A$2:$B$16,2,0)</f>
        <v>5600</v>
      </c>
      <c r="F32" s="9">
        <v>1.0</v>
      </c>
      <c r="G32" s="10">
        <f>VLOOKUP($A32,db,G$1,0)</f>
        <v>58.52</v>
      </c>
      <c r="H32" s="11">
        <f>VLOOKUP($A32,db,H$1,0)</f>
        <v>43394</v>
      </c>
      <c r="I32" s="11">
        <f>VLOOKUP($A32,db,I$1,0)</f>
        <v>43397</v>
      </c>
      <c r="J32" s="12" t="s">
        <v>25</v>
      </c>
      <c r="K32" s="12" t="s">
        <v>26</v>
      </c>
      <c r="L32" s="10" t="str">
        <f>VLOOKUP($A32,db,L$1,0)</f>
        <v>1252 Vine St, Chicago, IL 73215</v>
      </c>
      <c r="M32" s="10" t="str">
        <f>VLOOKUP($A32,db,M$1,0)</f>
        <v>XH66001</v>
      </c>
      <c r="N32" s="10">
        <f>VLOOKUP($A32,db,N$1,0)</f>
        <v>1</v>
      </c>
      <c r="O32" s="13"/>
      <c r="P32" s="13"/>
      <c r="Q32" s="13"/>
      <c r="R32" s="13"/>
      <c r="S32" s="13"/>
      <c r="T32" s="13"/>
      <c r="U32" s="13"/>
      <c r="V32" s="13"/>
    </row>
    <row r="33"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>
      <c r="E36" s="13"/>
      <c r="F36" s="13"/>
      <c r="G36" s="15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>
      <c r="E37" s="13"/>
      <c r="F37" s="15"/>
      <c r="G37" s="15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>
      <c r="E38" s="13"/>
      <c r="F38" s="15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>
      <c r="E40" s="13"/>
      <c r="F40" s="13"/>
      <c r="G40" s="13"/>
      <c r="H40" s="13"/>
      <c r="I40" s="15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</row>
    <row r="44">
      <c r="E44" s="13"/>
      <c r="F44" s="13"/>
      <c r="G44" s="15">
        <v>5.0</v>
      </c>
      <c r="H44" s="15">
        <v>6.0</v>
      </c>
      <c r="I44" s="13">
        <f t="shared" ref="I44:J44" si="3">H44+1</f>
        <v>7</v>
      </c>
      <c r="J44" s="13">
        <f t="shared" si="3"/>
        <v>8</v>
      </c>
      <c r="K44" s="15">
        <v>9.0</v>
      </c>
      <c r="L44" s="13">
        <f t="shared" ref="L44:M44" si="4">K44+1</f>
        <v>10</v>
      </c>
      <c r="M44" s="13">
        <f t="shared" si="4"/>
        <v>11</v>
      </c>
      <c r="P44" s="13"/>
      <c r="Q44" s="13"/>
      <c r="R44" s="13"/>
      <c r="S44" s="13"/>
      <c r="T44" s="13"/>
      <c r="U44" s="13"/>
      <c r="V44" s="13"/>
    </row>
    <row r="45">
      <c r="A45" s="16" t="s">
        <v>0</v>
      </c>
      <c r="B45" s="16" t="s">
        <v>1</v>
      </c>
      <c r="C45" s="3" t="s">
        <v>2</v>
      </c>
      <c r="D45" s="16" t="s">
        <v>3</v>
      </c>
      <c r="E45" s="1" t="s">
        <v>4</v>
      </c>
      <c r="F45" s="16" t="s">
        <v>5</v>
      </c>
      <c r="G45" s="6" t="s">
        <v>6</v>
      </c>
      <c r="H45" s="7" t="s">
        <v>7</v>
      </c>
      <c r="I45" s="7" t="s">
        <v>8</v>
      </c>
      <c r="J45" s="8" t="s">
        <v>9</v>
      </c>
      <c r="K45" s="6" t="s">
        <v>10</v>
      </c>
      <c r="L45" s="6" t="s">
        <v>11</v>
      </c>
      <c r="M45" s="6" t="s">
        <v>12</v>
      </c>
      <c r="P45" s="13"/>
      <c r="Q45" s="13"/>
      <c r="R45" s="13"/>
      <c r="S45" s="13"/>
      <c r="T45" s="13"/>
      <c r="U45" s="13"/>
      <c r="V45" s="13"/>
    </row>
    <row r="46">
      <c r="A46" s="16">
        <v>1000.0</v>
      </c>
      <c r="B46" s="16">
        <v>1200.0</v>
      </c>
      <c r="C46" s="17" t="str">
        <f>VLOOKUP(B46,productos!$A$2:$B$16,2,1)</f>
        <v>Macbook Pro (2017)</v>
      </c>
      <c r="D46" s="16">
        <v>1201.0</v>
      </c>
      <c r="E46" s="18">
        <f>VLOOKUP(B46,'proveedores x producto'!$A$2:$B$16,2,1)</f>
        <v>5000</v>
      </c>
      <c r="F46" s="16">
        <v>2.0</v>
      </c>
      <c r="G46" s="10">
        <f>VLOOKUP($A46,database!$A$2:$K$28,$G$44,1)</f>
        <v>50.02</v>
      </c>
      <c r="H46" s="11">
        <f>VLOOKUP($A46,database!$A$2:$K$28,$H$44,1)</f>
        <v>43390</v>
      </c>
      <c r="I46" s="11">
        <f>VLOOKUP($A46,database!$A$2:$K$28,I$44,1)</f>
        <v>43393</v>
      </c>
      <c r="J46" s="10" t="str">
        <f>VLOOKUP($A46,database!$A$2:$K$28,J$44,1)</f>
        <v>Anna Addison</v>
      </c>
      <c r="K46" s="10" t="str">
        <f>VLOOKUP($A46,database!$A$2:$K$28,K$44,1)</f>
        <v>1325 Candy Rd, San Francisco, CA 96123</v>
      </c>
      <c r="L46" s="10" t="str">
        <f>VLOOKUP($A46,database!$A$2:$K$28,L$44,1)</f>
        <v>ZW60001</v>
      </c>
      <c r="M46" s="10">
        <f>VLOOKUP($A46,database!$A$2:$K$28,M$44,1)</f>
        <v>1</v>
      </c>
      <c r="O46" s="10"/>
      <c r="P46" s="13"/>
      <c r="Q46" s="13"/>
      <c r="R46" s="13"/>
      <c r="S46" s="13"/>
      <c r="T46" s="13"/>
      <c r="U46" s="13"/>
      <c r="V46" s="13"/>
    </row>
    <row r="47">
      <c r="A47" s="16">
        <v>1000.0</v>
      </c>
      <c r="B47" s="16">
        <v>1200.0</v>
      </c>
      <c r="C47" s="17" t="str">
        <f>VLOOKUP(B47,productos!$A$2:$B$16,2,1)</f>
        <v>Macbook Pro (2017)</v>
      </c>
      <c r="D47" s="16">
        <v>1202.0</v>
      </c>
      <c r="E47" s="18">
        <f>VLOOKUP(B47,'proveedores x producto'!$A$2:$B$16,2,1)</f>
        <v>5000</v>
      </c>
      <c r="F47" s="16">
        <v>1.0</v>
      </c>
      <c r="G47" s="10">
        <f>VLOOKUP(A47,database!$A$2:$K$28,$G$44,1)</f>
        <v>50.02</v>
      </c>
      <c r="H47" s="11">
        <f>VLOOKUP(B47,database!$A$2:$K$28,$H$44,1)</f>
        <v>43394</v>
      </c>
      <c r="I47" s="11">
        <f>VLOOKUP($A47,database!$A$2:$K$28,I$44,1)</f>
        <v>43393</v>
      </c>
      <c r="J47" s="10" t="str">
        <f>VLOOKUP($A47,database!$A$2:$K$28,J$44,1)</f>
        <v>Anna Addison</v>
      </c>
      <c r="K47" s="10" t="str">
        <f>VLOOKUP($A47,database!$A$2:$K$28,K$44,1)</f>
        <v>1325 Candy Rd, San Francisco, CA 96123</v>
      </c>
      <c r="L47" s="10" t="str">
        <f>VLOOKUP($A47,database!$A$2:$K$28,L$44,1)</f>
        <v>ZW60001</v>
      </c>
      <c r="M47" s="10">
        <f>VLOOKUP($A47,database!$A$2:$K$28,M$44,1)</f>
        <v>1</v>
      </c>
      <c r="O47" s="13"/>
      <c r="P47" s="13"/>
      <c r="Q47" s="13"/>
      <c r="R47" s="13"/>
      <c r="S47" s="13"/>
      <c r="T47" s="13"/>
      <c r="U47" s="13"/>
      <c r="V47" s="13"/>
    </row>
    <row r="48">
      <c r="A48" s="16">
        <v>1000.0</v>
      </c>
      <c r="B48" s="16">
        <v>1300.0</v>
      </c>
      <c r="C48" s="17" t="str">
        <f>VLOOKUP(B48,productos!$A$2:$B$16,2,1)</f>
        <v>Macbook Air (2015)</v>
      </c>
      <c r="D48" s="16">
        <v>1301.0</v>
      </c>
      <c r="E48" s="18">
        <f>VLOOKUP(B48,'proveedores x producto'!$A$2:$B$16,2,1)</f>
        <v>5000</v>
      </c>
      <c r="F48" s="16">
        <v>3.0</v>
      </c>
      <c r="G48" s="10">
        <f>VLOOKUP(A48,database!$A$2:$K$28,$G$44,1)</f>
        <v>50.02</v>
      </c>
      <c r="H48" s="11">
        <f>VLOOKUP(B48,database!$A$2:$K$28,$H$44,1)</f>
        <v>43394</v>
      </c>
      <c r="I48" s="11">
        <f>VLOOKUP($A48,database!$A$2:$K$28,I$44,1)</f>
        <v>43393</v>
      </c>
      <c r="J48" s="10" t="str">
        <f>VLOOKUP($A48,database!$A$2:$K$28,J$44,1)</f>
        <v>Anna Addison</v>
      </c>
      <c r="K48" s="10" t="str">
        <f>VLOOKUP($A48,database!$A$2:$K$28,K$44,1)</f>
        <v>1325 Candy Rd, San Francisco, CA 96123</v>
      </c>
      <c r="L48" s="10" t="str">
        <f>VLOOKUP($A48,database!$A$2:$K$28,L$44,1)</f>
        <v>ZW60001</v>
      </c>
      <c r="M48" s="10">
        <f>VLOOKUP($A48,database!$A$2:$K$28,M$44,1)</f>
        <v>1</v>
      </c>
      <c r="O48" s="13"/>
      <c r="P48" s="13"/>
      <c r="Q48" s="13"/>
      <c r="R48" s="13"/>
      <c r="S48" s="13"/>
      <c r="T48" s="13"/>
      <c r="U48" s="13"/>
      <c r="V48" s="13"/>
    </row>
    <row r="49">
      <c r="A49" s="16">
        <v>1000.0</v>
      </c>
      <c r="B49" s="16">
        <v>1300.0</v>
      </c>
      <c r="C49" s="17" t="str">
        <f>VLOOKUP(B49,productos!$A$2:$B$16,2,1)</f>
        <v>Macbook Air (2015)</v>
      </c>
      <c r="D49" s="16">
        <v>1302.0</v>
      </c>
      <c r="E49" s="18">
        <f>VLOOKUP(B49,'proveedores x producto'!$A$2:$B$16,2,1)</f>
        <v>5000</v>
      </c>
      <c r="F49" s="16">
        <v>2.0</v>
      </c>
      <c r="G49" s="10">
        <f>VLOOKUP(A49,database!$A$2:$K$28,$G$44,1)</f>
        <v>50.02</v>
      </c>
      <c r="H49" s="11">
        <f>VLOOKUP(B49,database!$A$2:$K$28,$H$44,1)</f>
        <v>43394</v>
      </c>
      <c r="I49" s="11">
        <f>VLOOKUP($A49,database!$A$2:$K$28,I$44,1)</f>
        <v>43393</v>
      </c>
      <c r="J49" s="10" t="str">
        <f>VLOOKUP($A49,database!$A$2:$K$28,J$44,1)</f>
        <v>Anna Addison</v>
      </c>
      <c r="K49" s="10" t="str">
        <f>VLOOKUP($A49,database!$A$2:$K$28,K$44,1)</f>
        <v>1325 Candy Rd, San Francisco, CA 96123</v>
      </c>
      <c r="L49" s="10" t="str">
        <f>VLOOKUP($A49,database!$A$2:$K$28,L$44,1)</f>
        <v>ZW60001</v>
      </c>
      <c r="M49" s="10">
        <f>VLOOKUP($A49,database!$A$2:$K$28,M$44,1)</f>
        <v>1</v>
      </c>
      <c r="O49" s="13"/>
      <c r="P49" s="13"/>
      <c r="Q49" s="13"/>
      <c r="R49" s="13"/>
      <c r="S49" s="13"/>
      <c r="T49" s="13"/>
      <c r="U49" s="13"/>
      <c r="V49" s="13"/>
    </row>
    <row r="50">
      <c r="A50" s="16">
        <v>1001.0</v>
      </c>
      <c r="B50" s="16">
        <v>1400.0</v>
      </c>
      <c r="C50" s="17" t="str">
        <f>VLOOKUP(B50,productos!$A$2:$B$16,2,1)</f>
        <v>Iphone X</v>
      </c>
      <c r="D50" s="16">
        <v>1401.0</v>
      </c>
      <c r="E50" s="18">
        <f>VLOOKUP(B50,'proveedores x producto'!$A$2:$B$16,2,1)</f>
        <v>5100</v>
      </c>
      <c r="F50" s="16">
        <v>1.0</v>
      </c>
      <c r="G50" s="10">
        <f>VLOOKUP(A50,database!$A$2:$K$28,$G$44,1)</f>
        <v>62.45</v>
      </c>
      <c r="H50" s="11">
        <f>VLOOKUP(B50,database!$A$2:$K$28,$H$44,1)</f>
        <v>43394</v>
      </c>
      <c r="I50" s="11">
        <f>VLOOKUP($A50,database!$A$2:$K$28,I$44,1)</f>
        <v>43391</v>
      </c>
      <c r="J50" s="10" t="str">
        <f>VLOOKUP($A50,database!$A$2:$K$28,J$44,1)</f>
        <v>Carol Campbell</v>
      </c>
      <c r="K50" s="10" t="str">
        <f>VLOOKUP($A50,database!$A$2:$K$28,K$44,1)</f>
        <v>1931 Brown St, Gainesville, FL 85321</v>
      </c>
      <c r="L50" s="10" t="str">
        <f>VLOOKUP($A50,database!$A$2:$K$28,L$44,1)</f>
        <v>AB61001</v>
      </c>
      <c r="M50" s="10">
        <f>VLOOKUP($A50,database!$A$2:$K$28,M$44,1)</f>
        <v>0</v>
      </c>
      <c r="O50" s="13"/>
      <c r="P50" s="13"/>
      <c r="Q50" s="13"/>
      <c r="R50" s="13"/>
      <c r="S50" s="13"/>
      <c r="T50" s="13"/>
      <c r="U50" s="13"/>
      <c r="V50" s="13"/>
    </row>
    <row r="51">
      <c r="A51" s="16">
        <v>1001.0</v>
      </c>
      <c r="B51" s="16">
        <v>1400.0</v>
      </c>
      <c r="C51" s="17" t="str">
        <f>VLOOKUP(B51,productos!$A$2:$B$16,2,1)</f>
        <v>Iphone X</v>
      </c>
      <c r="D51" s="16">
        <v>1402.0</v>
      </c>
      <c r="E51" s="18">
        <f>VLOOKUP(B51,'proveedores x producto'!$A$2:$B$16,2,1)</f>
        <v>5100</v>
      </c>
      <c r="F51" s="16">
        <v>1.0</v>
      </c>
      <c r="G51" s="10">
        <f>VLOOKUP(A51,database!$A$2:$K$28,$G$44,1)</f>
        <v>62.45</v>
      </c>
      <c r="H51" s="11">
        <f>VLOOKUP(B51,database!$A$2:$K$28,$H$44,1)</f>
        <v>43394</v>
      </c>
      <c r="I51" s="11">
        <f>VLOOKUP($A51,database!$A$2:$K$28,I$44,1)</f>
        <v>43391</v>
      </c>
      <c r="J51" s="10" t="str">
        <f>VLOOKUP($A51,database!$A$2:$K$28,J$44,1)</f>
        <v>Carol Campbell</v>
      </c>
      <c r="K51" s="10" t="str">
        <f>VLOOKUP($A51,database!$A$2:$K$28,K$44,1)</f>
        <v>1931 Brown St, Gainesville, FL 85321</v>
      </c>
      <c r="L51" s="10" t="str">
        <f>VLOOKUP($A51,database!$A$2:$K$28,L$44,1)</f>
        <v>AB61001</v>
      </c>
      <c r="M51" s="10">
        <f>VLOOKUP($A51,database!$A$2:$K$28,M$44,1)</f>
        <v>0</v>
      </c>
      <c r="O51" s="13"/>
      <c r="P51" s="13"/>
      <c r="Q51" s="13"/>
      <c r="R51" s="13"/>
      <c r="S51" s="13"/>
      <c r="T51" s="13"/>
      <c r="U51" s="13"/>
      <c r="V51" s="13"/>
    </row>
    <row r="52">
      <c r="A52" s="16">
        <v>1001.0</v>
      </c>
      <c r="B52" s="16">
        <v>1500.0</v>
      </c>
      <c r="C52" s="17" t="str">
        <f>VLOOKUP(B52,productos!$A$2:$B$16,2,1)</f>
        <v>Iphone 7</v>
      </c>
      <c r="D52" s="16">
        <v>1501.0</v>
      </c>
      <c r="E52" s="18">
        <f>VLOOKUP(B52,'proveedores x producto'!$A$2:$B$16,2,1)</f>
        <v>5100</v>
      </c>
      <c r="F52" s="16">
        <v>2.0</v>
      </c>
      <c r="G52" s="10">
        <f>VLOOKUP(A52,database!$A$2:$K$28,$G$44,1)</f>
        <v>62.45</v>
      </c>
      <c r="H52" s="11">
        <f>VLOOKUP(B52,database!$A$2:$K$28,$H$44,1)</f>
        <v>43394</v>
      </c>
      <c r="I52" s="11">
        <f>VLOOKUP($A52,database!$A$2:$K$28,I$44,1)</f>
        <v>43391</v>
      </c>
      <c r="J52" s="10" t="str">
        <f>VLOOKUP($A52,database!$A$2:$K$28,J$44,1)</f>
        <v>Carol Campbell</v>
      </c>
      <c r="K52" s="10" t="str">
        <f>VLOOKUP($A52,database!$A$2:$K$28,K$44,1)</f>
        <v>1931 Brown St, Gainesville, FL 85321</v>
      </c>
      <c r="L52" s="10" t="str">
        <f>VLOOKUP($A52,database!$A$2:$K$28,L$44,1)</f>
        <v>AB61001</v>
      </c>
      <c r="M52" s="10">
        <f>VLOOKUP($A52,database!$A$2:$K$28,M$44,1)</f>
        <v>0</v>
      </c>
      <c r="O52" s="13"/>
      <c r="P52" s="13"/>
      <c r="Q52" s="13"/>
      <c r="R52" s="13"/>
      <c r="S52" s="13"/>
      <c r="T52" s="13"/>
      <c r="U52" s="13"/>
      <c r="V52" s="13"/>
    </row>
    <row r="53">
      <c r="A53" s="16">
        <v>1001.0</v>
      </c>
      <c r="B53" s="16">
        <v>1500.0</v>
      </c>
      <c r="C53" s="17" t="str">
        <f>VLOOKUP(B53,productos!$A$2:$B$16,2,1)</f>
        <v>Iphone 7</v>
      </c>
      <c r="D53" s="16">
        <v>1502.0</v>
      </c>
      <c r="E53" s="18">
        <f>VLOOKUP(B53,'proveedores x producto'!$A$2:$B$16,2,1)</f>
        <v>5100</v>
      </c>
      <c r="F53" s="16">
        <v>3.0</v>
      </c>
      <c r="G53" s="10">
        <f>VLOOKUP(A53,database!$A$2:$K$28,$G$44,1)</f>
        <v>62.45</v>
      </c>
      <c r="H53" s="11">
        <f>VLOOKUP(B53,database!$A$2:$K$28,$H$44,1)</f>
        <v>43394</v>
      </c>
      <c r="I53" s="11">
        <f>VLOOKUP($A53,database!$A$2:$K$28,I$44,1)</f>
        <v>43391</v>
      </c>
      <c r="J53" s="10" t="str">
        <f>VLOOKUP($A53,database!$A$2:$K$28,J$44,1)</f>
        <v>Carol Campbell</v>
      </c>
      <c r="K53" s="10" t="str">
        <f>VLOOKUP($A53,database!$A$2:$K$28,K$44,1)</f>
        <v>1931 Brown St, Gainesville, FL 85321</v>
      </c>
      <c r="L53" s="10" t="str">
        <f>VLOOKUP($A53,database!$A$2:$K$28,L$44,1)</f>
        <v>AB61001</v>
      </c>
      <c r="M53" s="10">
        <f>VLOOKUP($A53,database!$A$2:$K$28,M$44,1)</f>
        <v>0</v>
      </c>
      <c r="O53" s="13"/>
      <c r="P53" s="13"/>
      <c r="Q53" s="13"/>
      <c r="R53" s="13"/>
      <c r="S53" s="13"/>
      <c r="T53" s="13"/>
      <c r="U53" s="13"/>
      <c r="V53" s="13"/>
    </row>
    <row r="54">
      <c r="A54" s="16">
        <v>1002.0</v>
      </c>
      <c r="B54" s="16">
        <v>1600.0</v>
      </c>
      <c r="C54" s="17" t="str">
        <f>VLOOKUP(B54,productos!$A$2:$B$16,2,1)</f>
        <v>Iphone 8</v>
      </c>
      <c r="D54" s="16">
        <v>1601.0</v>
      </c>
      <c r="E54" s="18">
        <f>VLOOKUP(B54,'proveedores x producto'!$A$2:$B$16,2,1)</f>
        <v>5100</v>
      </c>
      <c r="F54" s="16">
        <v>2.0</v>
      </c>
      <c r="G54" s="10">
        <f>VLOOKUP(A54,database!$A$2:$K$28,$G$44,1)</f>
        <v>40.33</v>
      </c>
      <c r="H54" s="11">
        <f>VLOOKUP(B54,database!$A$2:$K$28,$H$44,1)</f>
        <v>43394</v>
      </c>
      <c r="I54" s="11">
        <f>VLOOKUP($A54,database!$A$2:$K$28,I$44,1)</f>
        <v>43390</v>
      </c>
      <c r="J54" s="10" t="str">
        <f>VLOOKUP($A54,database!$A$2:$K$28,J$44,1)</f>
        <v>Julia Jones</v>
      </c>
      <c r="K54" s="10" t="str">
        <f>VLOOKUP($A54,database!$A$2:$K$28,K$44,1)</f>
        <v>1622 Seaside St, Seattle, WA 32569</v>
      </c>
      <c r="L54" s="10" t="str">
        <f>VLOOKUP($A54,database!$A$2:$K$28,L$44,1)</f>
        <v>CD62001</v>
      </c>
      <c r="M54" s="10">
        <f>VLOOKUP($A54,database!$A$2:$K$28,M$44,1)</f>
        <v>1</v>
      </c>
      <c r="O54" s="13"/>
      <c r="P54" s="13"/>
      <c r="Q54" s="13"/>
      <c r="R54" s="13"/>
      <c r="S54" s="13"/>
      <c r="T54" s="13"/>
      <c r="U54" s="13"/>
      <c r="V54" s="13"/>
    </row>
    <row r="55">
      <c r="A55" s="16">
        <v>1002.0</v>
      </c>
      <c r="B55" s="16">
        <v>1600.0</v>
      </c>
      <c r="C55" s="17" t="str">
        <f>VLOOKUP(B55,productos!$A$2:$B$16,2,1)</f>
        <v>Iphone 8</v>
      </c>
      <c r="D55" s="16">
        <v>1602.0</v>
      </c>
      <c r="E55" s="18">
        <f>VLOOKUP(B55,'proveedores x producto'!$A$2:$B$16,2,1)</f>
        <v>5100</v>
      </c>
      <c r="F55" s="16">
        <v>1.0</v>
      </c>
      <c r="G55" s="10">
        <f>VLOOKUP(A55,database!$A$2:$K$28,$G$44,1)</f>
        <v>40.33</v>
      </c>
      <c r="H55" s="11">
        <f>VLOOKUP(B55,database!$A$2:$K$28,$H$44,1)</f>
        <v>43394</v>
      </c>
      <c r="I55" s="11">
        <f>VLOOKUP($A55,database!$A$2:$K$28,I$44,1)</f>
        <v>43390</v>
      </c>
      <c r="J55" s="10" t="str">
        <f>VLOOKUP($A55,database!$A$2:$K$28,J$44,1)</f>
        <v>Julia Jones</v>
      </c>
      <c r="K55" s="10" t="str">
        <f>VLOOKUP($A55,database!$A$2:$K$28,K$44,1)</f>
        <v>1622 Seaside St, Seattle, WA 32569</v>
      </c>
      <c r="L55" s="10" t="str">
        <f>VLOOKUP($A55,database!$A$2:$K$28,L$44,1)</f>
        <v>CD62001</v>
      </c>
      <c r="M55" s="10">
        <f>VLOOKUP($A55,database!$A$2:$K$28,M$44,1)</f>
        <v>1</v>
      </c>
      <c r="O55" s="13"/>
      <c r="P55" s="13"/>
      <c r="Q55" s="13"/>
      <c r="R55" s="13"/>
      <c r="S55" s="13"/>
      <c r="T55" s="13"/>
      <c r="U55" s="13"/>
      <c r="V55" s="13"/>
    </row>
    <row r="56">
      <c r="A56" s="16">
        <v>1002.0</v>
      </c>
      <c r="B56" s="16">
        <v>1700.0</v>
      </c>
      <c r="C56" s="17" t="str">
        <f>VLOOKUP(B56,productos!$A$2:$B$16,2,1)</f>
        <v>Ipad Air</v>
      </c>
      <c r="D56" s="16">
        <v>1701.0</v>
      </c>
      <c r="E56" s="18">
        <f>VLOOKUP(B56,'proveedores x producto'!$A$2:$B$16,2,1)</f>
        <v>5200</v>
      </c>
      <c r="F56" s="16">
        <v>1.0</v>
      </c>
      <c r="G56" s="10">
        <f>VLOOKUP(A56,database!$A$2:$K$28,$G$44,1)</f>
        <v>40.33</v>
      </c>
      <c r="H56" s="11">
        <f>VLOOKUP(B56,database!$A$2:$K$28,$H$44,1)</f>
        <v>43394</v>
      </c>
      <c r="I56" s="11">
        <f>VLOOKUP($A56,database!$A$2:$K$28,I$44,1)</f>
        <v>43390</v>
      </c>
      <c r="J56" s="10" t="str">
        <f>VLOOKUP($A56,database!$A$2:$K$28,J$44,1)</f>
        <v>Julia Jones</v>
      </c>
      <c r="K56" s="10" t="str">
        <f>VLOOKUP($A56,database!$A$2:$K$28,K$44,1)</f>
        <v>1622 Seaside St, Seattle, WA 32569</v>
      </c>
      <c r="L56" s="10" t="str">
        <f>VLOOKUP($A56,database!$A$2:$K$28,L$44,1)</f>
        <v>CD62001</v>
      </c>
      <c r="M56" s="10">
        <f>VLOOKUP($A56,database!$A$2:$K$28,M$44,1)</f>
        <v>1</v>
      </c>
      <c r="O56" s="13"/>
      <c r="P56" s="13"/>
      <c r="Q56" s="13"/>
      <c r="R56" s="13"/>
      <c r="S56" s="13"/>
      <c r="T56" s="13"/>
      <c r="U56" s="13"/>
      <c r="V56" s="13"/>
    </row>
    <row r="57">
      <c r="A57" s="16">
        <v>1002.0</v>
      </c>
      <c r="B57" s="16">
        <v>1700.0</v>
      </c>
      <c r="C57" s="17" t="str">
        <f>VLOOKUP(B57,productos!$A$2:$B$16,2,1)</f>
        <v>Ipad Air</v>
      </c>
      <c r="D57" s="16">
        <v>1702.0</v>
      </c>
      <c r="E57" s="18">
        <f>VLOOKUP(B57,'proveedores x producto'!$A$2:$B$16,2,1)</f>
        <v>5200</v>
      </c>
      <c r="F57" s="16">
        <v>3.0</v>
      </c>
      <c r="G57" s="10">
        <f>VLOOKUP(A57,database!$A$2:$K$28,$G$44,1)</f>
        <v>40.33</v>
      </c>
      <c r="H57" s="11">
        <f>VLOOKUP(B57,database!$A$2:$K$28,$H$44,1)</f>
        <v>43394</v>
      </c>
      <c r="I57" s="11">
        <f>VLOOKUP($A57,database!$A$2:$K$28,I$44,1)</f>
        <v>43390</v>
      </c>
      <c r="J57" s="10" t="str">
        <f>VLOOKUP($A57,database!$A$2:$K$28,J$44,1)</f>
        <v>Julia Jones</v>
      </c>
      <c r="K57" s="10" t="str">
        <f>VLOOKUP($A57,database!$A$2:$K$28,K$44,1)</f>
        <v>1622 Seaside St, Seattle, WA 32569</v>
      </c>
      <c r="L57" s="10" t="str">
        <f>VLOOKUP($A57,database!$A$2:$K$28,L$44,1)</f>
        <v>CD62001</v>
      </c>
      <c r="M57" s="10">
        <f>VLOOKUP($A57,database!$A$2:$K$28,M$44,1)</f>
        <v>1</v>
      </c>
      <c r="O57" s="13"/>
      <c r="P57" s="13"/>
      <c r="Q57" s="13"/>
      <c r="R57" s="13"/>
      <c r="S57" s="13"/>
      <c r="T57" s="13"/>
      <c r="U57" s="13"/>
      <c r="V57" s="13"/>
    </row>
    <row r="58">
      <c r="A58" s="16">
        <v>1003.0</v>
      </c>
      <c r="B58" s="16">
        <v>1800.0</v>
      </c>
      <c r="C58" s="17" t="str">
        <f>VLOOKUP(B58,productos!$A$2:$B$16,2,1)</f>
        <v>Ipad Mini 3th gen</v>
      </c>
      <c r="D58" s="16">
        <v>1801.0</v>
      </c>
      <c r="E58" s="18">
        <f>VLOOKUP(B58,'proveedores x producto'!$A$2:$B$16,2,1)</f>
        <v>5200</v>
      </c>
      <c r="F58" s="16">
        <v>1.0</v>
      </c>
      <c r="G58" s="10">
        <f>VLOOKUP(A58,database!$A$2:$K$28,$G$44,1)</f>
        <v>70.98</v>
      </c>
      <c r="H58" s="11">
        <f>VLOOKUP(B58,database!$A$2:$K$28,$H$44,1)</f>
        <v>43394</v>
      </c>
      <c r="I58" s="11">
        <f>VLOOKUP($A58,database!$A$2:$K$28,I$44,1)</f>
        <v>43388</v>
      </c>
      <c r="J58" s="10" t="str">
        <f>VLOOKUP($A58,database!$A$2:$K$28,J$44,1)</f>
        <v>Irene Everly</v>
      </c>
      <c r="K58" s="10" t="str">
        <f>VLOOKUP($A58,database!$A$2:$K$28,K$44,1)</f>
        <v>1756 East Dr, Houston, TX 28562</v>
      </c>
      <c r="L58" s="10" t="str">
        <f>VLOOKUP($A58,database!$A$2:$K$28,L$44,1)</f>
        <v>KB63001</v>
      </c>
      <c r="M58" s="10">
        <f>VLOOKUP($A58,database!$A$2:$K$28,M$44,1)</f>
        <v>0</v>
      </c>
      <c r="O58" s="13"/>
      <c r="P58" s="13"/>
      <c r="Q58" s="13"/>
      <c r="R58" s="13"/>
      <c r="S58" s="13"/>
      <c r="T58" s="13"/>
      <c r="U58" s="13"/>
      <c r="V58" s="13"/>
    </row>
    <row r="59">
      <c r="A59" s="16">
        <v>1003.0</v>
      </c>
      <c r="B59" s="16">
        <v>1800.0</v>
      </c>
      <c r="C59" s="17" t="str">
        <f>VLOOKUP(B59,productos!$A$2:$B$16,2,1)</f>
        <v>Ipad Mini 3th gen</v>
      </c>
      <c r="D59" s="16">
        <v>1802.0</v>
      </c>
      <c r="E59" s="18">
        <f>VLOOKUP(B59,'proveedores x producto'!$A$2:$B$16,2,1)</f>
        <v>5200</v>
      </c>
      <c r="F59" s="16">
        <v>2.0</v>
      </c>
      <c r="G59" s="10">
        <f>VLOOKUP(A59,database!$A$2:$K$28,$G$44,1)</f>
        <v>70.98</v>
      </c>
      <c r="H59" s="11">
        <f>VLOOKUP(B59,database!$A$2:$K$28,$H$44,1)</f>
        <v>43394</v>
      </c>
      <c r="I59" s="11">
        <f>VLOOKUP($A59,database!$A$2:$K$28,I$44,1)</f>
        <v>43388</v>
      </c>
      <c r="J59" s="10" t="str">
        <f>VLOOKUP($A59,database!$A$2:$K$28,J$44,1)</f>
        <v>Irene Everly</v>
      </c>
      <c r="K59" s="10" t="str">
        <f>VLOOKUP($A59,database!$A$2:$K$28,K$44,1)</f>
        <v>1756 East Dr, Houston, TX 28562</v>
      </c>
      <c r="L59" s="10" t="str">
        <f>VLOOKUP($A59,database!$A$2:$K$28,L$44,1)</f>
        <v>KB63001</v>
      </c>
      <c r="M59" s="10">
        <f>VLOOKUP($A59,database!$A$2:$K$28,M$44,1)</f>
        <v>0</v>
      </c>
      <c r="O59" s="13"/>
      <c r="P59" s="13"/>
      <c r="Q59" s="13"/>
      <c r="R59" s="13"/>
      <c r="S59" s="13"/>
      <c r="T59" s="13"/>
      <c r="U59" s="13"/>
      <c r="V59" s="13"/>
    </row>
    <row r="60">
      <c r="A60" s="16">
        <v>1003.0</v>
      </c>
      <c r="B60" s="16">
        <v>1900.0</v>
      </c>
      <c r="C60" s="17" t="str">
        <f>VLOOKUP(B60,productos!$A$2:$B$16,2,1)</f>
        <v>ESC8000 G3</v>
      </c>
      <c r="D60" s="16">
        <v>1901.0</v>
      </c>
      <c r="E60" s="18">
        <f>VLOOKUP(B60,'proveedores x producto'!$A$2:$B$16,2,1)</f>
        <v>5300</v>
      </c>
      <c r="F60" s="16">
        <v>1.0</v>
      </c>
      <c r="G60" s="10">
        <f>VLOOKUP(A60,database!$A$2:$K$28,$G$44,1)</f>
        <v>70.98</v>
      </c>
      <c r="H60" s="11">
        <f>VLOOKUP(B60,database!$A$2:$K$28,$H$44,1)</f>
        <v>43394</v>
      </c>
      <c r="I60" s="11">
        <f>VLOOKUP($A60,database!$A$2:$K$28,I$44,1)</f>
        <v>43388</v>
      </c>
      <c r="J60" s="10" t="str">
        <f>VLOOKUP($A60,database!$A$2:$K$28,J$44,1)</f>
        <v>Irene Everly</v>
      </c>
      <c r="K60" s="10" t="str">
        <f>VLOOKUP($A60,database!$A$2:$K$28,K$44,1)</f>
        <v>1756 East Dr, Houston, TX 28562</v>
      </c>
      <c r="L60" s="10" t="str">
        <f>VLOOKUP($A60,database!$A$2:$K$28,L$44,1)</f>
        <v>KB63001</v>
      </c>
      <c r="M60" s="10">
        <f>VLOOKUP($A60,database!$A$2:$K$28,M$44,1)</f>
        <v>0</v>
      </c>
      <c r="O60" s="13"/>
      <c r="P60" s="13"/>
      <c r="Q60" s="13"/>
      <c r="R60" s="13"/>
      <c r="S60" s="13"/>
      <c r="T60" s="13"/>
      <c r="U60" s="13"/>
      <c r="V60" s="13"/>
    </row>
    <row r="61">
      <c r="A61" s="16">
        <v>1003.0</v>
      </c>
      <c r="B61" s="16">
        <v>1900.0</v>
      </c>
      <c r="C61" s="17" t="str">
        <f>VLOOKUP(B61,productos!$A$2:$B$16,2,1)</f>
        <v>ESC8000 G3</v>
      </c>
      <c r="D61" s="16">
        <v>1902.0</v>
      </c>
      <c r="E61" s="18">
        <f>VLOOKUP(B61,'proveedores x producto'!$A$2:$B$16,2,1)</f>
        <v>5300</v>
      </c>
      <c r="F61" s="16">
        <v>2.0</v>
      </c>
      <c r="G61" s="10">
        <f>VLOOKUP(A61,database!$A$2:$K$28,$G$44,1)</f>
        <v>70.98</v>
      </c>
      <c r="H61" s="11">
        <f>VLOOKUP(B61,database!$A$2:$K$28,$H$44,1)</f>
        <v>43394</v>
      </c>
      <c r="I61" s="11">
        <f>VLOOKUP($A61,database!$A$2:$K$28,I$44,1)</f>
        <v>43388</v>
      </c>
      <c r="J61" s="10" t="str">
        <f>VLOOKUP($A61,database!$A$2:$K$28,J$44,1)</f>
        <v>Irene Everly</v>
      </c>
      <c r="K61" s="10" t="str">
        <f>VLOOKUP($A61,database!$A$2:$K$28,K$44,1)</f>
        <v>1756 East Dr, Houston, TX 28562</v>
      </c>
      <c r="L61" s="10" t="str">
        <f>VLOOKUP($A61,database!$A$2:$K$28,L$44,1)</f>
        <v>KB63001</v>
      </c>
      <c r="M61" s="10">
        <f>VLOOKUP($A61,database!$A$2:$K$28,M$44,1)</f>
        <v>0</v>
      </c>
      <c r="O61" s="13"/>
      <c r="P61" s="13"/>
      <c r="Q61" s="13"/>
      <c r="R61" s="13"/>
      <c r="S61" s="13"/>
      <c r="T61" s="13"/>
      <c r="U61" s="13"/>
      <c r="V61" s="13"/>
    </row>
    <row r="62">
      <c r="A62" s="16">
        <v>1004.0</v>
      </c>
      <c r="B62" s="16">
        <v>2000.0</v>
      </c>
      <c r="C62" s="17" t="str">
        <f>VLOOKUP(B62,productos!$A$2:$B$16,2,1)</f>
        <v>ESC8000 G4</v>
      </c>
      <c r="D62" s="16">
        <v>2001.0</v>
      </c>
      <c r="E62" s="18">
        <f>VLOOKUP(B62,'proveedores x producto'!$A$2:$B$16,2,1)</f>
        <v>5300</v>
      </c>
      <c r="F62" s="16">
        <v>2.0</v>
      </c>
      <c r="G62" s="10">
        <f>VLOOKUP(A62,database!$A$2:$K$28,$G$44,1)</f>
        <v>30.45</v>
      </c>
      <c r="H62" s="11">
        <f>VLOOKUP(B62,database!$A$2:$K$28,$H$44,1)</f>
        <v>43394</v>
      </c>
      <c r="I62" s="11">
        <f>VLOOKUP($A62,database!$A$2:$K$28,I$44,1)</f>
        <v>43392</v>
      </c>
      <c r="J62" s="10" t="str">
        <f>VLOOKUP($A62,database!$A$2:$K$28,J$44,1)</f>
        <v>Rachel Rose</v>
      </c>
      <c r="K62" s="10" t="str">
        <f>VLOOKUP($A62,database!$A$2:$K$28,K$44,1)</f>
        <v>1465 River Dr, Boston, MA 43625</v>
      </c>
      <c r="L62" s="10" t="str">
        <f>VLOOKUP($A62,database!$A$2:$K$28,L$44,1)</f>
        <v>IK64001</v>
      </c>
      <c r="M62" s="10">
        <f>VLOOKUP($A62,database!$A$2:$K$28,M$44,1)</f>
        <v>1</v>
      </c>
      <c r="O62" s="13"/>
      <c r="P62" s="13"/>
      <c r="Q62" s="13"/>
      <c r="R62" s="13"/>
      <c r="S62" s="13"/>
      <c r="T62" s="13"/>
      <c r="U62" s="13"/>
      <c r="V62" s="13"/>
    </row>
    <row r="63">
      <c r="A63" s="16">
        <v>1004.0</v>
      </c>
      <c r="B63" s="16">
        <v>2000.0</v>
      </c>
      <c r="C63" s="17" t="str">
        <f>VLOOKUP(B63,productos!$A$2:$B$16,2,1)</f>
        <v>ESC8000 G4</v>
      </c>
      <c r="D63" s="16">
        <v>2002.0</v>
      </c>
      <c r="E63" s="18">
        <f>VLOOKUP(B63,'proveedores x producto'!$A$2:$B$16,2,1)</f>
        <v>5300</v>
      </c>
      <c r="F63" s="16">
        <v>3.0</v>
      </c>
      <c r="G63" s="10">
        <f>VLOOKUP(A63,database!$A$2:$K$28,$G$44,1)</f>
        <v>30.45</v>
      </c>
      <c r="H63" s="11">
        <f>VLOOKUP(B63,database!$A$2:$K$28,$H$44,1)</f>
        <v>43394</v>
      </c>
      <c r="I63" s="11">
        <f>VLOOKUP($A63,database!$A$2:$K$28,I$44,1)</f>
        <v>43392</v>
      </c>
      <c r="J63" s="10" t="str">
        <f>VLOOKUP($A63,database!$A$2:$K$28,J$44,1)</f>
        <v>Rachel Rose</v>
      </c>
      <c r="K63" s="10" t="str">
        <f>VLOOKUP($A63,database!$A$2:$K$28,K$44,1)</f>
        <v>1465 River Dr, Boston, MA 43625</v>
      </c>
      <c r="L63" s="10" t="str">
        <f>VLOOKUP($A63,database!$A$2:$K$28,L$44,1)</f>
        <v>IK64001</v>
      </c>
      <c r="M63" s="10">
        <f>VLOOKUP($A63,database!$A$2:$K$28,M$44,1)</f>
        <v>1</v>
      </c>
      <c r="O63" s="13"/>
      <c r="P63" s="13"/>
      <c r="Q63" s="13"/>
      <c r="R63" s="13"/>
      <c r="S63" s="13"/>
      <c r="T63" s="13"/>
      <c r="U63" s="13"/>
      <c r="V63" s="13"/>
    </row>
    <row r="64">
      <c r="A64" s="16">
        <v>1004.0</v>
      </c>
      <c r="B64" s="16">
        <v>2100.0</v>
      </c>
      <c r="C64" s="17" t="str">
        <f>VLOOKUP(B64,productos!$A$2:$B$16,2,1)</f>
        <v>XPS 13 - 5080</v>
      </c>
      <c r="D64" s="16">
        <v>2101.0</v>
      </c>
      <c r="E64" s="18">
        <f>VLOOKUP(B64,'proveedores x producto'!$A$2:$B$16,2,1)</f>
        <v>5400</v>
      </c>
      <c r="F64" s="16">
        <v>1.0</v>
      </c>
      <c r="G64" s="10">
        <f>VLOOKUP(A64,database!$A$2:$K$28,$G$44,1)</f>
        <v>30.45</v>
      </c>
      <c r="H64" s="11">
        <f>VLOOKUP(B64,database!$A$2:$K$28,$H$44,1)</f>
        <v>43394</v>
      </c>
      <c r="I64" s="11">
        <f>VLOOKUP($A64,database!$A$2:$K$28,I$44,1)</f>
        <v>43392</v>
      </c>
      <c r="J64" s="10" t="str">
        <f>VLOOKUP($A64,database!$A$2:$K$28,J$44,1)</f>
        <v>Rachel Rose</v>
      </c>
      <c r="K64" s="10" t="str">
        <f>VLOOKUP($A64,database!$A$2:$K$28,K$44,1)</f>
        <v>1465 River Dr, Boston, MA 43625</v>
      </c>
      <c r="L64" s="10" t="str">
        <f>VLOOKUP($A64,database!$A$2:$K$28,L$44,1)</f>
        <v>IK64001</v>
      </c>
      <c r="M64" s="10">
        <f>VLOOKUP($A64,database!$A$2:$K$28,M$44,1)</f>
        <v>1</v>
      </c>
      <c r="O64" s="13"/>
      <c r="P64" s="13"/>
      <c r="Q64" s="13"/>
      <c r="R64" s="13"/>
      <c r="S64" s="13"/>
      <c r="T64" s="13"/>
      <c r="U64" s="13"/>
      <c r="V64" s="13"/>
    </row>
    <row r="65">
      <c r="A65" s="16">
        <v>1004.0</v>
      </c>
      <c r="B65" s="16">
        <v>2100.0</v>
      </c>
      <c r="C65" s="17" t="str">
        <f>VLOOKUP(B65,productos!$A$2:$B$16,2,1)</f>
        <v>XPS 13 - 5080</v>
      </c>
      <c r="D65" s="16">
        <v>2102.0</v>
      </c>
      <c r="E65" s="18">
        <f>VLOOKUP(B65,'proveedores x producto'!$A$2:$B$16,2,1)</f>
        <v>5400</v>
      </c>
      <c r="F65" s="16">
        <v>3.0</v>
      </c>
      <c r="G65" s="10">
        <f>VLOOKUP(A65,database!$A$2:$K$28,$G$44,1)</f>
        <v>30.45</v>
      </c>
      <c r="H65" s="11">
        <f>VLOOKUP(B65,database!$A$2:$K$28,$H$44,1)</f>
        <v>43394</v>
      </c>
      <c r="I65" s="11">
        <f>VLOOKUP($A65,database!$A$2:$K$28,I$44,1)</f>
        <v>43392</v>
      </c>
      <c r="J65" s="10" t="str">
        <f>VLOOKUP($A65,database!$A$2:$K$28,J$44,1)</f>
        <v>Rachel Rose</v>
      </c>
      <c r="K65" s="10" t="str">
        <f>VLOOKUP($A65,database!$A$2:$K$28,K$44,1)</f>
        <v>1465 River Dr, Boston, MA 43625</v>
      </c>
      <c r="L65" s="10" t="str">
        <f>VLOOKUP($A65,database!$A$2:$K$28,L$44,1)</f>
        <v>IK64001</v>
      </c>
      <c r="M65" s="10">
        <f>VLOOKUP($A65,database!$A$2:$K$28,M$44,1)</f>
        <v>1</v>
      </c>
      <c r="O65" s="13"/>
      <c r="P65" s="13"/>
      <c r="Q65" s="13"/>
      <c r="R65" s="13"/>
      <c r="S65" s="13"/>
      <c r="T65" s="13"/>
      <c r="U65" s="13"/>
      <c r="V65" s="13"/>
    </row>
    <row r="66">
      <c r="A66" s="16">
        <v>1004.0</v>
      </c>
      <c r="B66" s="16">
        <v>2200.0</v>
      </c>
      <c r="C66" s="17" t="str">
        <f>VLOOKUP(B66,productos!$A$2:$B$16,2,1)</f>
        <v>XPS 15 - 5070</v>
      </c>
      <c r="D66" s="16">
        <v>2201.0</v>
      </c>
      <c r="E66" s="18">
        <f>VLOOKUP(B66,'proveedores x producto'!$A$2:$B$16,2,1)</f>
        <v>5400</v>
      </c>
      <c r="F66" s="16">
        <v>2.0</v>
      </c>
      <c r="G66" s="10">
        <f>VLOOKUP(A66,database!$A$2:$K$28,$G$44,1)</f>
        <v>30.45</v>
      </c>
      <c r="H66" s="11">
        <f>VLOOKUP(B66,database!$A$2:$K$28,$H$44,1)</f>
        <v>43394</v>
      </c>
      <c r="I66" s="11">
        <f>VLOOKUP($A66,database!$A$2:$K$28,I$44,1)</f>
        <v>43392</v>
      </c>
      <c r="J66" s="10" t="str">
        <f>VLOOKUP($A66,database!$A$2:$K$28,J$44,1)</f>
        <v>Rachel Rose</v>
      </c>
      <c r="K66" s="10" t="str">
        <f>VLOOKUP($A66,database!$A$2:$K$28,K$44,1)</f>
        <v>1465 River Dr, Boston, MA 43625</v>
      </c>
      <c r="L66" s="10" t="str">
        <f>VLOOKUP($A66,database!$A$2:$K$28,L$44,1)</f>
        <v>IK64001</v>
      </c>
      <c r="M66" s="10">
        <f>VLOOKUP($A66,database!$A$2:$K$28,M$44,1)</f>
        <v>1</v>
      </c>
      <c r="O66" s="13"/>
      <c r="P66" s="13"/>
      <c r="Q66" s="13"/>
      <c r="R66" s="13"/>
      <c r="S66" s="13"/>
      <c r="T66" s="13"/>
      <c r="U66" s="13"/>
      <c r="V66" s="13"/>
    </row>
    <row r="67">
      <c r="A67" s="16">
        <v>1004.0</v>
      </c>
      <c r="B67" s="16">
        <v>2200.0</v>
      </c>
      <c r="C67" s="17" t="str">
        <f>VLOOKUP(B67,productos!$A$2:$B$16,2,1)</f>
        <v>XPS 15 - 5070</v>
      </c>
      <c r="D67" s="16">
        <v>2202.0</v>
      </c>
      <c r="E67" s="18">
        <f>VLOOKUP(B67,'proveedores x producto'!$A$2:$B$16,2,1)</f>
        <v>5400</v>
      </c>
      <c r="F67" s="16">
        <v>3.0</v>
      </c>
      <c r="G67" s="10">
        <f>VLOOKUP(A67,database!$A$2:$K$28,$G$44,1)</f>
        <v>30.45</v>
      </c>
      <c r="H67" s="11">
        <f>VLOOKUP(B67,database!$A$2:$K$28,$H$44,1)</f>
        <v>43394</v>
      </c>
      <c r="I67" s="11">
        <f>VLOOKUP($A67,database!$A$2:$K$28,I$44,1)</f>
        <v>43392</v>
      </c>
      <c r="J67" s="10" t="str">
        <f>VLOOKUP($A67,database!$A$2:$K$28,J$44,1)</f>
        <v>Rachel Rose</v>
      </c>
      <c r="K67" s="10" t="str">
        <f>VLOOKUP($A67,database!$A$2:$K$28,K$44,1)</f>
        <v>1465 River Dr, Boston, MA 43625</v>
      </c>
      <c r="L67" s="10" t="str">
        <f>VLOOKUP($A67,database!$A$2:$K$28,L$44,1)</f>
        <v>IK64001</v>
      </c>
      <c r="M67" s="10">
        <f>VLOOKUP($A67,database!$A$2:$K$28,M$44,1)</f>
        <v>1</v>
      </c>
      <c r="O67" s="13"/>
      <c r="P67" s="13"/>
      <c r="Q67" s="13"/>
      <c r="R67" s="13"/>
      <c r="S67" s="13"/>
      <c r="T67" s="13"/>
      <c r="U67" s="13"/>
      <c r="V67" s="13"/>
    </row>
    <row r="68">
      <c r="A68" s="16">
        <v>1005.0</v>
      </c>
      <c r="B68" s="16">
        <v>2300.0</v>
      </c>
      <c r="C68" s="17" t="str">
        <f>VLOOKUP(B68,productos!$A$2:$B$16,2,1)</f>
        <v>Monoprice Ultra Slim Series High Speed HDMI Cable</v>
      </c>
      <c r="D68" s="16">
        <v>2301.0</v>
      </c>
      <c r="E68" s="18">
        <f>VLOOKUP(B68,'proveedores x producto'!$A$2:$B$16,2,1)</f>
        <v>5500</v>
      </c>
      <c r="F68" s="16">
        <v>1.0</v>
      </c>
      <c r="G68" s="10">
        <f>VLOOKUP(A68,database!$A$2:$K$28,$G$44,1)</f>
        <v>100.2</v>
      </c>
      <c r="H68" s="11">
        <f>VLOOKUP(B68,database!$A$2:$K$28,$H$44,1)</f>
        <v>43394</v>
      </c>
      <c r="I68" s="11">
        <f>VLOOKUP($A68,database!$A$2:$K$28,I$44,1)</f>
        <v>43389</v>
      </c>
      <c r="J68" s="10" t="str">
        <f>VLOOKUP($A68,database!$A$2:$K$28,J$44,1)</f>
        <v>Sophie Sutton</v>
      </c>
      <c r="K68" s="10" t="str">
        <f>VLOOKUP($A68,database!$A$2:$K$28,K$44,1)</f>
        <v>1896 West Dr, Portland, OR 65842</v>
      </c>
      <c r="L68" s="10" t="str">
        <f>VLOOKUP($A68,database!$A$2:$K$28,L$44,1)</f>
        <v>OP65001</v>
      </c>
      <c r="M68" s="10">
        <f>VLOOKUP($A68,database!$A$2:$K$28,M$44,1)</f>
        <v>0</v>
      </c>
      <c r="O68" s="13"/>
      <c r="P68" s="13"/>
      <c r="Q68" s="13"/>
      <c r="R68" s="13"/>
      <c r="S68" s="13"/>
      <c r="T68" s="13"/>
      <c r="U68" s="13"/>
      <c r="V68" s="13"/>
    </row>
    <row r="69">
      <c r="A69" s="16">
        <v>1005.0</v>
      </c>
      <c r="B69" s="16">
        <v>2300.0</v>
      </c>
      <c r="C69" s="17" t="str">
        <f>VLOOKUP(B69,productos!$A$2:$B$16,2,1)</f>
        <v>Monoprice Ultra Slim Series High Speed HDMI Cable</v>
      </c>
      <c r="D69" s="16">
        <v>2302.0</v>
      </c>
      <c r="E69" s="18">
        <f>VLOOKUP(B69,'proveedores x producto'!$A$2:$B$16,2,1)</f>
        <v>5500</v>
      </c>
      <c r="F69" s="16">
        <v>1.0</v>
      </c>
      <c r="G69" s="10">
        <f>VLOOKUP(A69,database!$A$2:$K$28,$G$44,1)</f>
        <v>100.2</v>
      </c>
      <c r="H69" s="11">
        <f>VLOOKUP(B69,database!$A$2:$K$28,$H$44,1)</f>
        <v>43394</v>
      </c>
      <c r="I69" s="11">
        <f>VLOOKUP($A69,database!$A$2:$K$28,I$44,1)</f>
        <v>43389</v>
      </c>
      <c r="J69" s="10" t="str">
        <f>VLOOKUP($A69,database!$A$2:$K$28,J$44,1)</f>
        <v>Sophie Sutton</v>
      </c>
      <c r="K69" s="10" t="str">
        <f>VLOOKUP($A69,database!$A$2:$K$28,K$44,1)</f>
        <v>1896 West Dr, Portland, OR 65842</v>
      </c>
      <c r="L69" s="10" t="str">
        <f>VLOOKUP($A69,database!$A$2:$K$28,L$44,1)</f>
        <v>OP65001</v>
      </c>
      <c r="M69" s="10">
        <f>VLOOKUP($A69,database!$A$2:$K$28,M$44,1)</f>
        <v>0</v>
      </c>
      <c r="O69" s="13"/>
      <c r="P69" s="13"/>
      <c r="Q69" s="13"/>
      <c r="R69" s="13"/>
      <c r="S69" s="13"/>
      <c r="T69" s="13"/>
      <c r="U69" s="13"/>
      <c r="V69" s="13"/>
    </row>
    <row r="70">
      <c r="A70" s="16">
        <v>1005.0</v>
      </c>
      <c r="B70" s="16">
        <v>2400.0</v>
      </c>
      <c r="C70" s="17" t="str">
        <f>VLOOKUP(B70,productos!$A$2:$B$16,2,1)</f>
        <v>Monoprice Ultra Slim Series High Speed HDMI Cable - 4K</v>
      </c>
      <c r="D70" s="16">
        <v>2401.0</v>
      </c>
      <c r="E70" s="18">
        <f>VLOOKUP(B70,'proveedores x producto'!$A$2:$B$16,2,1)</f>
        <v>5500</v>
      </c>
      <c r="F70" s="16">
        <v>3.0</v>
      </c>
      <c r="G70" s="10">
        <f>VLOOKUP(A70,database!$A$2:$K$28,$G$44,1)</f>
        <v>100.2</v>
      </c>
      <c r="H70" s="11">
        <f>VLOOKUP(B70,database!$A$2:$K$28,$H$44,1)</f>
        <v>43394</v>
      </c>
      <c r="I70" s="11">
        <f>VLOOKUP($A70,database!$A$2:$K$28,I$44,1)</f>
        <v>43389</v>
      </c>
      <c r="J70" s="10" t="str">
        <f>VLOOKUP($A70,database!$A$2:$K$28,J$44,1)</f>
        <v>Sophie Sutton</v>
      </c>
      <c r="K70" s="10" t="str">
        <f>VLOOKUP($A70,database!$A$2:$K$28,K$44,1)</f>
        <v>1896 West Dr, Portland, OR 65842</v>
      </c>
      <c r="L70" s="10" t="str">
        <f>VLOOKUP($A70,database!$A$2:$K$28,L$44,1)</f>
        <v>OP65001</v>
      </c>
      <c r="M70" s="10">
        <f>VLOOKUP($A70,database!$A$2:$K$28,M$44,1)</f>
        <v>0</v>
      </c>
      <c r="O70" s="13"/>
      <c r="P70" s="13"/>
      <c r="Q70" s="13"/>
      <c r="R70" s="13"/>
      <c r="S70" s="13"/>
      <c r="T70" s="13"/>
      <c r="U70" s="13"/>
      <c r="V70" s="13"/>
    </row>
    <row r="71">
      <c r="A71" s="16">
        <v>1006.0</v>
      </c>
      <c r="B71" s="16">
        <v>2400.0</v>
      </c>
      <c r="C71" s="17" t="str">
        <f>VLOOKUP(B71,productos!$A$2:$B$16,2,1)</f>
        <v>Monoprice Ultra Slim Series High Speed HDMI Cable - 4K</v>
      </c>
      <c r="D71" s="16">
        <v>2402.0</v>
      </c>
      <c r="E71" s="18">
        <f>VLOOKUP(B71,'proveedores x producto'!$A$2:$B$16,2,1)</f>
        <v>5500</v>
      </c>
      <c r="F71" s="16">
        <v>2.0</v>
      </c>
      <c r="G71" s="10">
        <f>VLOOKUP(A71,database!$A$2:$K$28,$G$44,1)</f>
        <v>58.52</v>
      </c>
      <c r="H71" s="11">
        <f>VLOOKUP(B71,database!$A$2:$K$28,$H$44,1)</f>
        <v>43394</v>
      </c>
      <c r="I71" s="11">
        <f>VLOOKUP($A71,database!$A$2:$K$28,I$44,1)</f>
        <v>43397</v>
      </c>
      <c r="J71" s="10" t="str">
        <f>VLOOKUP($A71,database!$A$2:$K$28,J$44,1)</f>
        <v>Wendy West</v>
      </c>
      <c r="K71" s="10" t="str">
        <f>VLOOKUP($A71,database!$A$2:$K$28,K$44,1)</f>
        <v>1252 Vine St, Chicago, IL 73215</v>
      </c>
      <c r="L71" s="10" t="str">
        <f>VLOOKUP($A71,database!$A$2:$K$28,L$44,1)</f>
        <v>XH66001</v>
      </c>
      <c r="M71" s="10">
        <f>VLOOKUP($A71,database!$A$2:$K$28,M$44,1)</f>
        <v>1</v>
      </c>
      <c r="O71" s="13"/>
      <c r="P71" s="13"/>
      <c r="Q71" s="13"/>
      <c r="R71" s="13"/>
      <c r="S71" s="13"/>
      <c r="T71" s="13"/>
      <c r="U71" s="13"/>
      <c r="V71" s="13"/>
    </row>
    <row r="72">
      <c r="A72" s="16">
        <v>1006.0</v>
      </c>
      <c r="B72" s="16">
        <v>2500.0</v>
      </c>
      <c r="C72" s="17" t="str">
        <f>VLOOKUP(B72,productos!$A$2:$B$16,2,1)</f>
        <v>Avantree HT3189 Wireless Headphones</v>
      </c>
      <c r="D72" s="16">
        <v>2501.0</v>
      </c>
      <c r="E72" s="18">
        <f>VLOOKUP(B72,'proveedores x producto'!$A$2:$B$16,2,1)</f>
        <v>5600</v>
      </c>
      <c r="F72" s="16">
        <v>3.0</v>
      </c>
      <c r="G72" s="10">
        <f>VLOOKUP(A72,database!$A$2:$K$28,$G$44,1)</f>
        <v>58.52</v>
      </c>
      <c r="H72" s="11">
        <f>VLOOKUP(B72,database!$A$2:$K$28,$H$44,1)</f>
        <v>43394</v>
      </c>
      <c r="I72" s="11">
        <f>VLOOKUP($A72,database!$A$2:$K$28,I$44,1)</f>
        <v>43397</v>
      </c>
      <c r="J72" s="10" t="str">
        <f>VLOOKUP($A72,database!$A$2:$K$28,J$44,1)</f>
        <v>Wendy West</v>
      </c>
      <c r="K72" s="10" t="str">
        <f>VLOOKUP($A72,database!$A$2:$K$28,K$44,1)</f>
        <v>1252 Vine St, Chicago, IL 73215</v>
      </c>
      <c r="L72" s="10" t="str">
        <f>VLOOKUP($A72,database!$A$2:$K$28,L$44,1)</f>
        <v>XH66001</v>
      </c>
      <c r="M72" s="10">
        <f>VLOOKUP($A72,database!$A$2:$K$28,M$44,1)</f>
        <v>1</v>
      </c>
      <c r="O72" s="13"/>
      <c r="P72" s="13"/>
      <c r="Q72" s="13"/>
      <c r="R72" s="13"/>
      <c r="S72" s="13"/>
      <c r="T72" s="13"/>
      <c r="U72" s="13"/>
      <c r="V72" s="13"/>
    </row>
    <row r="73">
      <c r="A73" s="16">
        <v>1006.0</v>
      </c>
      <c r="B73" s="16">
        <v>2500.0</v>
      </c>
      <c r="C73" s="17" t="str">
        <f>VLOOKUP(B73,productos!$A$2:$B$16,2,1)</f>
        <v>Avantree HT3189 Wireless Headphones</v>
      </c>
      <c r="D73" s="16">
        <v>2502.0</v>
      </c>
      <c r="E73" s="18">
        <f>VLOOKUP(B73,'proveedores x producto'!$A$2:$B$16,2,1)</f>
        <v>5600</v>
      </c>
      <c r="F73" s="16">
        <v>1.0</v>
      </c>
      <c r="G73" s="10">
        <f>VLOOKUP(A73,database!$A$2:$K$28,$G$44,1)</f>
        <v>58.52</v>
      </c>
      <c r="H73" s="11">
        <f>VLOOKUP(B73,database!$A$2:$K$28,$H$44,1)</f>
        <v>43394</v>
      </c>
      <c r="I73" s="11">
        <f>VLOOKUP($A73,database!$A$2:$K$28,I$44,1)</f>
        <v>43397</v>
      </c>
      <c r="J73" s="10" t="str">
        <f>VLOOKUP($A73,database!$A$2:$K$28,J$44,1)</f>
        <v>Wendy West</v>
      </c>
      <c r="K73" s="10" t="str">
        <f>VLOOKUP($A73,database!$A$2:$K$28,K$44,1)</f>
        <v>1252 Vine St, Chicago, IL 73215</v>
      </c>
      <c r="L73" s="10" t="str">
        <f>VLOOKUP($A73,database!$A$2:$K$28,L$44,1)</f>
        <v>XH66001</v>
      </c>
      <c r="M73" s="10">
        <f>VLOOKUP($A73,database!$A$2:$K$28,M$44,1)</f>
        <v>1</v>
      </c>
      <c r="O73" s="13"/>
      <c r="P73" s="13"/>
      <c r="Q73" s="13"/>
      <c r="R73" s="13"/>
      <c r="S73" s="13"/>
      <c r="T73" s="13"/>
      <c r="U73" s="13"/>
      <c r="V73" s="13"/>
    </row>
    <row r="74">
      <c r="A74" s="16">
        <v>1006.0</v>
      </c>
      <c r="B74" s="16">
        <v>2600.0</v>
      </c>
      <c r="C74" s="17" t="str">
        <f>VLOOKUP(B74,productos!$A$2:$B$16,2,1)</f>
        <v>COWIN E7 PRO</v>
      </c>
      <c r="D74" s="16">
        <v>2601.0</v>
      </c>
      <c r="E74" s="18">
        <f>VLOOKUP(B74,'proveedores x producto'!$A$2:$B$16,2,1)</f>
        <v>5600</v>
      </c>
      <c r="F74" s="16">
        <v>2.0</v>
      </c>
      <c r="G74" s="10">
        <f>VLOOKUP(A74,database!$A$2:$K$28,$G$44,1)</f>
        <v>58.52</v>
      </c>
      <c r="H74" s="11">
        <f>VLOOKUP(B74,database!$A$2:$K$28,$H$44,1)</f>
        <v>43394</v>
      </c>
      <c r="I74" s="11">
        <f>VLOOKUP($A74,database!$A$2:$K$28,I$44,1)</f>
        <v>43397</v>
      </c>
      <c r="J74" s="10" t="str">
        <f>VLOOKUP($A74,database!$A$2:$K$28,J$44,1)</f>
        <v>Wendy West</v>
      </c>
      <c r="K74" s="10" t="str">
        <f>VLOOKUP($A74,database!$A$2:$K$28,K$44,1)</f>
        <v>1252 Vine St, Chicago, IL 73215</v>
      </c>
      <c r="L74" s="10" t="str">
        <f>VLOOKUP($A74,database!$A$2:$K$28,L$44,1)</f>
        <v>XH66001</v>
      </c>
      <c r="M74" s="10">
        <f>VLOOKUP($A74,database!$A$2:$K$28,M$44,1)</f>
        <v>1</v>
      </c>
      <c r="O74" s="13"/>
      <c r="P74" s="13"/>
      <c r="Q74" s="13"/>
      <c r="R74" s="13"/>
      <c r="S74" s="13"/>
      <c r="T74" s="13"/>
      <c r="U74" s="13"/>
      <c r="V74" s="13"/>
    </row>
    <row r="75">
      <c r="A75" s="16">
        <v>1006.0</v>
      </c>
      <c r="B75" s="16">
        <v>2600.0</v>
      </c>
      <c r="C75" s="17" t="str">
        <f>VLOOKUP(B75,productos!$A$2:$B$16,2,1)</f>
        <v>COWIN E7 PRO</v>
      </c>
      <c r="D75" s="16">
        <v>2602.0</v>
      </c>
      <c r="E75" s="18">
        <f>VLOOKUP(B75,'proveedores x producto'!$A$2:$B$16,2,1)</f>
        <v>5600</v>
      </c>
      <c r="F75" s="16">
        <v>1.0</v>
      </c>
      <c r="G75" s="10">
        <f>VLOOKUP(A75,database!$A$2:$K$28,$G$44,1)</f>
        <v>58.52</v>
      </c>
      <c r="H75" s="11">
        <f>VLOOKUP(B75,database!$A$2:$K$28,$H$44,1)</f>
        <v>43394</v>
      </c>
      <c r="I75" s="11">
        <f>VLOOKUP($A75,database!$A$2:$K$28,I$44,1)</f>
        <v>43397</v>
      </c>
      <c r="J75" s="10" t="str">
        <f>VLOOKUP($A75,database!$A$2:$K$28,J$44,1)</f>
        <v>Wendy West</v>
      </c>
      <c r="K75" s="10" t="str">
        <f>VLOOKUP($A75,database!$A$2:$K$28,K$44,1)</f>
        <v>1252 Vine St, Chicago, IL 73215</v>
      </c>
      <c r="L75" s="10" t="str">
        <f>VLOOKUP($A75,database!$A$2:$K$28,L$44,1)</f>
        <v>XH66001</v>
      </c>
      <c r="M75" s="10">
        <f>VLOOKUP($A75,database!$A$2:$K$28,M$44,1)</f>
        <v>1</v>
      </c>
      <c r="O75" s="13"/>
      <c r="P75" s="13"/>
      <c r="Q75" s="13"/>
      <c r="R75" s="13"/>
      <c r="S75" s="13"/>
      <c r="T75" s="13"/>
      <c r="U75" s="13"/>
      <c r="V75" s="13"/>
    </row>
    <row r="76"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</row>
    <row r="78"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</row>
    <row r="80"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</row>
    <row r="81"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</row>
    <row r="82"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</row>
    <row r="83"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</row>
    <row r="84"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</row>
    <row r="85"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</row>
    <row r="86"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</row>
    <row r="87"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</row>
    <row r="88"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</row>
    <row r="89"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</row>
    <row r="90"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</row>
    <row r="91"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</row>
    <row r="92"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</row>
    <row r="93"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</row>
    <row r="94"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</row>
  </sheetData>
  <dataValidations>
    <dataValidation type="list" allowBlank="1" showDropDown="1" showErrorMessage="1" sqref="F37 G38">
      <formula1>#REF!</formula1>
    </dataValidation>
    <dataValidation type="list" allowBlank="1" showInputMessage="1" prompt="Haz clic e introduce un valor de intervalo 'Orden x producto'!F3:F31" sqref="I40">
      <formula1>#REF!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4" max="4" width="7.89"/>
    <col customWidth="1" min="9" max="9" width="29.89"/>
    <col customWidth="1" min="10" max="10" width="13.56"/>
    <col customWidth="1" min="11" max="11" width="12.56"/>
  </cols>
  <sheetData>
    <row r="1">
      <c r="A1" s="19" t="s">
        <v>0</v>
      </c>
      <c r="B1" s="19" t="s">
        <v>27</v>
      </c>
      <c r="C1" s="19" t="s">
        <v>28</v>
      </c>
      <c r="D1" s="19" t="s">
        <v>29</v>
      </c>
      <c r="E1" s="19" t="s">
        <v>6</v>
      </c>
      <c r="F1" s="20" t="s">
        <v>7</v>
      </c>
      <c r="G1" s="20" t="s">
        <v>8</v>
      </c>
      <c r="H1" s="19" t="s">
        <v>9</v>
      </c>
      <c r="I1" s="19" t="s">
        <v>10</v>
      </c>
      <c r="J1" s="19" t="s">
        <v>11</v>
      </c>
      <c r="K1" s="19" t="s">
        <v>12</v>
      </c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1">
        <v>1000.0</v>
      </c>
      <c r="B2" s="21">
        <v>4.0</v>
      </c>
      <c r="C2" s="21">
        <v>7.0</v>
      </c>
      <c r="D2" s="22">
        <v>925.0</v>
      </c>
      <c r="E2" s="23">
        <v>50.02</v>
      </c>
      <c r="F2" s="24">
        <v>43390.0</v>
      </c>
      <c r="G2" s="24">
        <v>43393.0</v>
      </c>
      <c r="H2" s="25" t="s">
        <v>30</v>
      </c>
      <c r="I2" s="25" t="s">
        <v>31</v>
      </c>
      <c r="J2" s="25" t="s">
        <v>32</v>
      </c>
      <c r="K2" s="21">
        <v>1.0</v>
      </c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1">
        <v>1001.0</v>
      </c>
      <c r="B3" s="21">
        <v>5.0</v>
      </c>
      <c r="C3" s="21">
        <v>8.0</v>
      </c>
      <c r="D3" s="23">
        <v>0.06</v>
      </c>
      <c r="E3" s="23">
        <v>62.45</v>
      </c>
      <c r="F3" s="24">
        <v>43388.0</v>
      </c>
      <c r="G3" s="24">
        <v>43391.0</v>
      </c>
      <c r="H3" s="25" t="s">
        <v>33</v>
      </c>
      <c r="I3" s="25" t="s">
        <v>34</v>
      </c>
      <c r="J3" s="25" t="s">
        <v>35</v>
      </c>
      <c r="K3" s="21">
        <v>0.0</v>
      </c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1">
        <v>1002.0</v>
      </c>
      <c r="B4" s="21">
        <v>7.0</v>
      </c>
      <c r="C4" s="21">
        <v>10.0</v>
      </c>
      <c r="D4" s="22">
        <v>87.0</v>
      </c>
      <c r="E4" s="23">
        <v>40.33</v>
      </c>
      <c r="F4" s="24">
        <v>43387.0</v>
      </c>
      <c r="G4" s="24">
        <v>43390.0</v>
      </c>
      <c r="H4" s="25" t="s">
        <v>36</v>
      </c>
      <c r="I4" s="25" t="s">
        <v>37</v>
      </c>
      <c r="J4" s="25" t="s">
        <v>38</v>
      </c>
      <c r="K4" s="21">
        <v>1.0</v>
      </c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1">
        <v>1003.0</v>
      </c>
      <c r="B5" s="21">
        <v>9.0</v>
      </c>
      <c r="C5" s="21">
        <v>20.0</v>
      </c>
      <c r="D5" s="22">
        <v>625.0</v>
      </c>
      <c r="E5" s="23">
        <v>70.98</v>
      </c>
      <c r="F5" s="24">
        <v>43385.0</v>
      </c>
      <c r="G5" s="24">
        <v>43388.0</v>
      </c>
      <c r="H5" s="25" t="s">
        <v>39</v>
      </c>
      <c r="I5" s="25" t="s">
        <v>40</v>
      </c>
      <c r="J5" s="25" t="s">
        <v>41</v>
      </c>
      <c r="K5" s="21">
        <v>0.0</v>
      </c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1">
        <v>1004.0</v>
      </c>
      <c r="B6" s="21">
        <v>6.0</v>
      </c>
      <c r="C6" s="21">
        <v>7.0</v>
      </c>
      <c r="D6" s="22">
        <v>625.0</v>
      </c>
      <c r="E6" s="23">
        <v>30.45</v>
      </c>
      <c r="F6" s="24">
        <v>43389.0</v>
      </c>
      <c r="G6" s="24">
        <v>43392.0</v>
      </c>
      <c r="H6" s="25" t="s">
        <v>42</v>
      </c>
      <c r="I6" s="25" t="s">
        <v>43</v>
      </c>
      <c r="J6" s="25" t="s">
        <v>44</v>
      </c>
      <c r="K6" s="21">
        <v>1.0</v>
      </c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1">
        <v>1005.0</v>
      </c>
      <c r="B7" s="21">
        <v>5.0</v>
      </c>
      <c r="C7" s="21">
        <v>8.0</v>
      </c>
      <c r="D7" s="22">
        <v>625.0</v>
      </c>
      <c r="E7" s="23">
        <v>100.2</v>
      </c>
      <c r="F7" s="24">
        <v>43386.0</v>
      </c>
      <c r="G7" s="24">
        <v>43389.0</v>
      </c>
      <c r="H7" s="25" t="s">
        <v>45</v>
      </c>
      <c r="I7" s="25" t="s">
        <v>46</v>
      </c>
      <c r="J7" s="25" t="s">
        <v>47</v>
      </c>
      <c r="K7" s="21">
        <v>0.0</v>
      </c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1">
        <v>1006.0</v>
      </c>
      <c r="B8" s="21">
        <v>3.0</v>
      </c>
      <c r="C8" s="21">
        <v>5.0</v>
      </c>
      <c r="D8" s="26">
        <v>1.025</v>
      </c>
      <c r="E8" s="23">
        <v>58.52</v>
      </c>
      <c r="F8" s="24">
        <v>43394.0</v>
      </c>
      <c r="G8" s="24">
        <v>43397.0</v>
      </c>
      <c r="H8" s="25" t="s">
        <v>48</v>
      </c>
      <c r="I8" s="25" t="s">
        <v>49</v>
      </c>
      <c r="J8" s="25" t="s">
        <v>50</v>
      </c>
      <c r="K8" s="21">
        <v>1.0</v>
      </c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1">
        <v>1000.0</v>
      </c>
      <c r="B9" s="21">
        <v>4.0</v>
      </c>
      <c r="C9" s="21">
        <v>7.0</v>
      </c>
      <c r="D9" s="22">
        <v>925.0</v>
      </c>
      <c r="E9" s="23">
        <v>50.02</v>
      </c>
      <c r="F9" s="24">
        <v>43390.0</v>
      </c>
      <c r="G9" s="24">
        <v>43393.0</v>
      </c>
      <c r="H9" s="25" t="s">
        <v>30</v>
      </c>
      <c r="I9" s="25" t="s">
        <v>31</v>
      </c>
      <c r="J9" s="25" t="s">
        <v>32</v>
      </c>
      <c r="K9" s="21">
        <v>1.0</v>
      </c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1">
        <v>1001.0</v>
      </c>
      <c r="B10" s="21">
        <v>5.0</v>
      </c>
      <c r="C10" s="21">
        <v>8.0</v>
      </c>
      <c r="D10" s="23">
        <v>0.06</v>
      </c>
      <c r="E10" s="23">
        <v>62.45</v>
      </c>
      <c r="F10" s="24">
        <v>43388.0</v>
      </c>
      <c r="G10" s="24">
        <v>43391.0</v>
      </c>
      <c r="H10" s="25" t="s">
        <v>33</v>
      </c>
      <c r="I10" s="25" t="s">
        <v>34</v>
      </c>
      <c r="J10" s="25" t="s">
        <v>35</v>
      </c>
      <c r="K10" s="21">
        <v>0.0</v>
      </c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1">
        <v>1002.0</v>
      </c>
      <c r="B11" s="21">
        <v>7.0</v>
      </c>
      <c r="C11" s="21">
        <v>10.0</v>
      </c>
      <c r="D11" s="22">
        <v>87.0</v>
      </c>
      <c r="E11" s="23">
        <v>40.33</v>
      </c>
      <c r="F11" s="24">
        <v>43387.0</v>
      </c>
      <c r="G11" s="24">
        <v>43390.0</v>
      </c>
      <c r="H11" s="25" t="s">
        <v>36</v>
      </c>
      <c r="I11" s="25" t="s">
        <v>37</v>
      </c>
      <c r="J11" s="25" t="s">
        <v>38</v>
      </c>
      <c r="K11" s="21">
        <v>1.0</v>
      </c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1">
        <v>1003.0</v>
      </c>
      <c r="B12" s="21">
        <v>9.0</v>
      </c>
      <c r="C12" s="21">
        <v>20.0</v>
      </c>
      <c r="D12" s="22">
        <v>625.0</v>
      </c>
      <c r="E12" s="23">
        <v>70.98</v>
      </c>
      <c r="F12" s="24">
        <v>43385.0</v>
      </c>
      <c r="G12" s="24">
        <v>43388.0</v>
      </c>
      <c r="H12" s="25" t="s">
        <v>39</v>
      </c>
      <c r="I12" s="25" t="s">
        <v>40</v>
      </c>
      <c r="J12" s="25" t="s">
        <v>41</v>
      </c>
      <c r="K12" s="21">
        <v>0.0</v>
      </c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1">
        <v>1004.0</v>
      </c>
      <c r="B13" s="21">
        <v>6.0</v>
      </c>
      <c r="C13" s="21">
        <v>7.0</v>
      </c>
      <c r="D13" s="22">
        <v>625.0</v>
      </c>
      <c r="E13" s="23">
        <v>30.45</v>
      </c>
      <c r="F13" s="24">
        <v>43389.0</v>
      </c>
      <c r="G13" s="24">
        <v>43392.0</v>
      </c>
      <c r="H13" s="25" t="s">
        <v>42</v>
      </c>
      <c r="I13" s="25" t="s">
        <v>43</v>
      </c>
      <c r="J13" s="25" t="s">
        <v>44</v>
      </c>
      <c r="K13" s="21">
        <v>1.0</v>
      </c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1">
        <v>1005.0</v>
      </c>
      <c r="B14" s="21">
        <v>5.0</v>
      </c>
      <c r="C14" s="21">
        <v>8.0</v>
      </c>
      <c r="D14" s="22">
        <v>625.0</v>
      </c>
      <c r="E14" s="23">
        <v>100.2</v>
      </c>
      <c r="F14" s="24">
        <v>43386.0</v>
      </c>
      <c r="G14" s="24">
        <v>43389.0</v>
      </c>
      <c r="H14" s="25" t="s">
        <v>45</v>
      </c>
      <c r="I14" s="25" t="s">
        <v>46</v>
      </c>
      <c r="J14" s="25" t="s">
        <v>47</v>
      </c>
      <c r="K14" s="21">
        <v>0.0</v>
      </c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1">
        <v>1006.0</v>
      </c>
      <c r="B15" s="21">
        <v>3.0</v>
      </c>
      <c r="C15" s="21">
        <v>5.0</v>
      </c>
      <c r="D15" s="26">
        <v>1.025</v>
      </c>
      <c r="E15" s="23">
        <v>58.52</v>
      </c>
      <c r="F15" s="24">
        <v>43394.0</v>
      </c>
      <c r="G15" s="24">
        <v>43397.0</v>
      </c>
      <c r="H15" s="25" t="s">
        <v>48</v>
      </c>
      <c r="I15" s="25" t="s">
        <v>49</v>
      </c>
      <c r="J15" s="25" t="s">
        <v>50</v>
      </c>
      <c r="K15" s="21">
        <v>1.0</v>
      </c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1">
        <v>1000.0</v>
      </c>
      <c r="B16" s="21">
        <v>4.0</v>
      </c>
      <c r="C16" s="21">
        <v>7.0</v>
      </c>
      <c r="D16" s="22">
        <v>925.0</v>
      </c>
      <c r="E16" s="23">
        <v>50.02</v>
      </c>
      <c r="F16" s="24">
        <v>43390.0</v>
      </c>
      <c r="G16" s="24">
        <v>43393.0</v>
      </c>
      <c r="H16" s="25" t="s">
        <v>30</v>
      </c>
      <c r="I16" s="25" t="s">
        <v>31</v>
      </c>
      <c r="J16" s="25" t="s">
        <v>32</v>
      </c>
      <c r="K16" s="21">
        <v>1.0</v>
      </c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1">
        <v>1001.0</v>
      </c>
      <c r="B17" s="21">
        <v>5.0</v>
      </c>
      <c r="C17" s="21">
        <v>8.0</v>
      </c>
      <c r="D17" s="23">
        <v>0.06</v>
      </c>
      <c r="E17" s="23">
        <v>62.45</v>
      </c>
      <c r="F17" s="24">
        <v>43388.0</v>
      </c>
      <c r="G17" s="24">
        <v>43391.0</v>
      </c>
      <c r="H17" s="25" t="s">
        <v>33</v>
      </c>
      <c r="I17" s="25" t="s">
        <v>34</v>
      </c>
      <c r="J17" s="25" t="s">
        <v>35</v>
      </c>
      <c r="K17" s="21">
        <v>0.0</v>
      </c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1">
        <v>1002.0</v>
      </c>
      <c r="B18" s="21">
        <v>7.0</v>
      </c>
      <c r="C18" s="21">
        <v>10.0</v>
      </c>
      <c r="D18" s="22">
        <v>87.0</v>
      </c>
      <c r="E18" s="23">
        <v>40.33</v>
      </c>
      <c r="F18" s="24">
        <v>43387.0</v>
      </c>
      <c r="G18" s="24">
        <v>43390.0</v>
      </c>
      <c r="H18" s="25" t="s">
        <v>36</v>
      </c>
      <c r="I18" s="25" t="s">
        <v>37</v>
      </c>
      <c r="J18" s="25" t="s">
        <v>38</v>
      </c>
      <c r="K18" s="21">
        <v>1.0</v>
      </c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1">
        <v>1003.0</v>
      </c>
      <c r="B19" s="21">
        <v>9.0</v>
      </c>
      <c r="C19" s="21">
        <v>20.0</v>
      </c>
      <c r="D19" s="22">
        <v>625.0</v>
      </c>
      <c r="E19" s="23">
        <v>70.98</v>
      </c>
      <c r="F19" s="24">
        <v>43385.0</v>
      </c>
      <c r="G19" s="24">
        <v>43388.0</v>
      </c>
      <c r="H19" s="25" t="s">
        <v>39</v>
      </c>
      <c r="I19" s="25" t="s">
        <v>40</v>
      </c>
      <c r="J19" s="25" t="s">
        <v>41</v>
      </c>
      <c r="K19" s="21">
        <v>0.0</v>
      </c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1">
        <v>1004.0</v>
      </c>
      <c r="B20" s="21">
        <v>6.0</v>
      </c>
      <c r="C20" s="21">
        <v>7.0</v>
      </c>
      <c r="D20" s="22">
        <v>625.0</v>
      </c>
      <c r="E20" s="23">
        <v>30.45</v>
      </c>
      <c r="F20" s="24">
        <v>43389.0</v>
      </c>
      <c r="G20" s="24">
        <v>43392.0</v>
      </c>
      <c r="H20" s="25" t="s">
        <v>42</v>
      </c>
      <c r="I20" s="25" t="s">
        <v>43</v>
      </c>
      <c r="J20" s="25" t="s">
        <v>44</v>
      </c>
      <c r="K20" s="21">
        <v>1.0</v>
      </c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1">
        <v>1005.0</v>
      </c>
      <c r="B21" s="21">
        <v>5.0</v>
      </c>
      <c r="C21" s="21">
        <v>8.0</v>
      </c>
      <c r="D21" s="22">
        <v>625.0</v>
      </c>
      <c r="E21" s="23">
        <v>100.2</v>
      </c>
      <c r="F21" s="24">
        <v>43386.0</v>
      </c>
      <c r="G21" s="24">
        <v>43389.0</v>
      </c>
      <c r="H21" s="25" t="s">
        <v>45</v>
      </c>
      <c r="I21" s="25" t="s">
        <v>46</v>
      </c>
      <c r="J21" s="25" t="s">
        <v>47</v>
      </c>
      <c r="K21" s="21">
        <v>0.0</v>
      </c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1">
        <v>1000.0</v>
      </c>
      <c r="B22" s="21">
        <v>4.0</v>
      </c>
      <c r="C22" s="21">
        <v>7.0</v>
      </c>
      <c r="D22" s="22">
        <v>925.0</v>
      </c>
      <c r="E22" s="23">
        <v>50.02</v>
      </c>
      <c r="F22" s="24">
        <v>43390.0</v>
      </c>
      <c r="G22" s="24">
        <v>43393.0</v>
      </c>
      <c r="H22" s="25" t="s">
        <v>30</v>
      </c>
      <c r="I22" s="25" t="s">
        <v>31</v>
      </c>
      <c r="J22" s="25" t="s">
        <v>32</v>
      </c>
      <c r="K22" s="21">
        <v>1.0</v>
      </c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1">
        <v>1001.0</v>
      </c>
      <c r="B23" s="21">
        <v>5.0</v>
      </c>
      <c r="C23" s="21">
        <v>8.0</v>
      </c>
      <c r="D23" s="23">
        <v>0.06</v>
      </c>
      <c r="E23" s="23">
        <v>62.45</v>
      </c>
      <c r="F23" s="24">
        <v>43388.0</v>
      </c>
      <c r="G23" s="24">
        <v>43391.0</v>
      </c>
      <c r="H23" s="25" t="s">
        <v>33</v>
      </c>
      <c r="I23" s="25" t="s">
        <v>34</v>
      </c>
      <c r="J23" s="25" t="s">
        <v>35</v>
      </c>
      <c r="K23" s="21">
        <v>0.0</v>
      </c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1">
        <v>1002.0</v>
      </c>
      <c r="B24" s="21">
        <v>7.0</v>
      </c>
      <c r="C24" s="21">
        <v>10.0</v>
      </c>
      <c r="D24" s="22">
        <v>87.0</v>
      </c>
      <c r="E24" s="23">
        <v>40.33</v>
      </c>
      <c r="F24" s="24">
        <v>43387.0</v>
      </c>
      <c r="G24" s="24">
        <v>43390.0</v>
      </c>
      <c r="H24" s="25" t="s">
        <v>36</v>
      </c>
      <c r="I24" s="25" t="s">
        <v>37</v>
      </c>
      <c r="J24" s="25" t="s">
        <v>38</v>
      </c>
      <c r="K24" s="21">
        <v>1.0</v>
      </c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1">
        <v>1003.0</v>
      </c>
      <c r="B25" s="21">
        <v>9.0</v>
      </c>
      <c r="C25" s="21">
        <v>20.0</v>
      </c>
      <c r="D25" s="22">
        <v>625.0</v>
      </c>
      <c r="E25" s="23">
        <v>70.98</v>
      </c>
      <c r="F25" s="24">
        <v>43385.0</v>
      </c>
      <c r="G25" s="24">
        <v>43388.0</v>
      </c>
      <c r="H25" s="25" t="s">
        <v>39</v>
      </c>
      <c r="I25" s="25" t="s">
        <v>40</v>
      </c>
      <c r="J25" s="25" t="s">
        <v>41</v>
      </c>
      <c r="K25" s="21">
        <v>0.0</v>
      </c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1">
        <v>1004.0</v>
      </c>
      <c r="B26" s="21">
        <v>6.0</v>
      </c>
      <c r="C26" s="21">
        <v>7.0</v>
      </c>
      <c r="D26" s="22">
        <v>625.0</v>
      </c>
      <c r="E26" s="23">
        <v>30.45</v>
      </c>
      <c r="F26" s="24">
        <v>43389.0</v>
      </c>
      <c r="G26" s="24">
        <v>43392.0</v>
      </c>
      <c r="H26" s="25" t="s">
        <v>42</v>
      </c>
      <c r="I26" s="25" t="s">
        <v>43</v>
      </c>
      <c r="J26" s="25" t="s">
        <v>44</v>
      </c>
      <c r="K26" s="21">
        <v>1.0</v>
      </c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1">
        <v>1005.0</v>
      </c>
      <c r="B27" s="21">
        <v>5.0</v>
      </c>
      <c r="C27" s="21">
        <v>8.0</v>
      </c>
      <c r="D27" s="22">
        <v>625.0</v>
      </c>
      <c r="E27" s="23">
        <v>100.2</v>
      </c>
      <c r="F27" s="24">
        <v>43386.0</v>
      </c>
      <c r="G27" s="24">
        <v>43389.0</v>
      </c>
      <c r="H27" s="25" t="s">
        <v>45</v>
      </c>
      <c r="I27" s="25" t="s">
        <v>46</v>
      </c>
      <c r="J27" s="25" t="s">
        <v>47</v>
      </c>
      <c r="K27" s="21">
        <v>0.0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1">
        <v>1006.0</v>
      </c>
      <c r="B28" s="21">
        <v>3.0</v>
      </c>
      <c r="C28" s="21">
        <v>5.0</v>
      </c>
      <c r="D28" s="26">
        <v>1.025</v>
      </c>
      <c r="E28" s="23">
        <v>58.52</v>
      </c>
      <c r="F28" s="24">
        <v>43394.0</v>
      </c>
      <c r="G28" s="24">
        <v>43397.0</v>
      </c>
      <c r="H28" s="25" t="s">
        <v>48</v>
      </c>
      <c r="I28" s="25" t="s">
        <v>49</v>
      </c>
      <c r="J28" s="25" t="s">
        <v>50</v>
      </c>
      <c r="K28" s="21">
        <v>1.0</v>
      </c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5"/>
      <c r="B29" s="25"/>
      <c r="C29" s="25"/>
      <c r="D29" s="25"/>
      <c r="E29" s="25"/>
      <c r="F29" s="27"/>
      <c r="G29" s="27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5"/>
      <c r="B30" s="25"/>
      <c r="C30" s="25"/>
      <c r="D30" s="25"/>
      <c r="E30" s="25"/>
      <c r="F30" s="27"/>
      <c r="G30" s="27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5"/>
      <c r="B31" s="25"/>
      <c r="C31" s="25"/>
      <c r="D31" s="25"/>
      <c r="E31" s="25"/>
      <c r="F31" s="27"/>
      <c r="G31" s="27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5"/>
      <c r="B32" s="25"/>
      <c r="C32" s="25"/>
      <c r="D32" s="25"/>
      <c r="E32" s="25"/>
      <c r="F32" s="27"/>
      <c r="G32" s="27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5"/>
      <c r="B33" s="25"/>
      <c r="C33" s="25"/>
      <c r="D33" s="25"/>
      <c r="E33" s="25"/>
      <c r="F33" s="27"/>
      <c r="G33" s="27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5"/>
      <c r="B34" s="25"/>
      <c r="C34" s="25"/>
      <c r="D34" s="25"/>
      <c r="E34" s="25"/>
      <c r="F34" s="27"/>
      <c r="G34" s="27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5"/>
      <c r="B35" s="25"/>
      <c r="C35" s="25"/>
      <c r="D35" s="25"/>
      <c r="E35" s="25"/>
      <c r="F35" s="27"/>
      <c r="G35" s="27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5"/>
      <c r="B36" s="25"/>
      <c r="C36" s="25"/>
      <c r="D36" s="25"/>
      <c r="E36" s="25"/>
      <c r="F36" s="27"/>
      <c r="G36" s="27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5"/>
      <c r="B37" s="25"/>
      <c r="C37" s="25"/>
      <c r="D37" s="25"/>
      <c r="E37" s="25"/>
      <c r="F37" s="27"/>
      <c r="G37" s="27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5"/>
      <c r="B38" s="25"/>
      <c r="C38" s="25"/>
      <c r="D38" s="25"/>
      <c r="E38" s="25"/>
      <c r="F38" s="27"/>
      <c r="G38" s="27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5"/>
      <c r="B39" s="25"/>
      <c r="C39" s="25"/>
      <c r="D39" s="25"/>
      <c r="E39" s="25"/>
      <c r="F39" s="27"/>
      <c r="G39" s="27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5"/>
      <c r="B40" s="25"/>
      <c r="C40" s="25"/>
      <c r="D40" s="25"/>
      <c r="E40" s="25"/>
      <c r="F40" s="27"/>
      <c r="G40" s="27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5"/>
      <c r="B41" s="25"/>
      <c r="C41" s="25"/>
      <c r="D41" s="25"/>
      <c r="E41" s="25"/>
      <c r="F41" s="27"/>
      <c r="G41" s="27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5"/>
      <c r="B42" s="25"/>
      <c r="C42" s="25"/>
      <c r="D42" s="25"/>
      <c r="E42" s="25"/>
      <c r="F42" s="27"/>
      <c r="G42" s="27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5"/>
      <c r="B43" s="25"/>
      <c r="C43" s="25"/>
      <c r="D43" s="25"/>
      <c r="E43" s="25"/>
      <c r="F43" s="27"/>
      <c r="G43" s="27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5"/>
      <c r="B44" s="25"/>
      <c r="C44" s="25"/>
      <c r="D44" s="25"/>
      <c r="E44" s="25"/>
      <c r="F44" s="27"/>
      <c r="G44" s="27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5"/>
      <c r="B45" s="25"/>
      <c r="C45" s="25"/>
      <c r="D45" s="25"/>
      <c r="E45" s="25"/>
      <c r="F45" s="27"/>
      <c r="G45" s="27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/>
      <c r="B46" s="25"/>
      <c r="C46" s="25"/>
      <c r="D46" s="25"/>
      <c r="E46" s="25"/>
      <c r="F46" s="27"/>
      <c r="G46" s="27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/>
      <c r="B47" s="25"/>
      <c r="C47" s="25"/>
      <c r="D47" s="25"/>
      <c r="E47" s="25"/>
      <c r="F47" s="27"/>
      <c r="G47" s="27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/>
      <c r="B48" s="25"/>
      <c r="C48" s="25"/>
      <c r="D48" s="25"/>
      <c r="E48" s="25"/>
      <c r="F48" s="27"/>
      <c r="G48" s="27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/>
      <c r="B49" s="25"/>
      <c r="C49" s="25"/>
      <c r="D49" s="25"/>
      <c r="E49" s="25"/>
      <c r="F49" s="27"/>
      <c r="G49" s="27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/>
      <c r="B50" s="25"/>
      <c r="C50" s="25"/>
      <c r="D50" s="25"/>
      <c r="E50" s="25"/>
      <c r="F50" s="27"/>
      <c r="G50" s="27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5"/>
      <c r="C51" s="25"/>
      <c r="D51" s="25"/>
      <c r="E51" s="25"/>
      <c r="F51" s="27"/>
      <c r="G51" s="27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5"/>
      <c r="C52" s="25"/>
      <c r="D52" s="25"/>
      <c r="E52" s="25"/>
      <c r="F52" s="27"/>
      <c r="G52" s="27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5"/>
      <c r="C53" s="25"/>
      <c r="D53" s="25"/>
      <c r="E53" s="25"/>
      <c r="F53" s="27"/>
      <c r="G53" s="27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5"/>
      <c r="C54" s="25"/>
      <c r="D54" s="25"/>
      <c r="E54" s="25"/>
      <c r="F54" s="27"/>
      <c r="G54" s="27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5"/>
      <c r="C55" s="25"/>
      <c r="D55" s="25"/>
      <c r="E55" s="25"/>
      <c r="F55" s="27"/>
      <c r="G55" s="27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5"/>
      <c r="C56" s="25"/>
      <c r="D56" s="25"/>
      <c r="E56" s="25"/>
      <c r="F56" s="27"/>
      <c r="G56" s="27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5"/>
      <c r="C57" s="25"/>
      <c r="D57" s="25"/>
      <c r="E57" s="25"/>
      <c r="F57" s="27"/>
      <c r="G57" s="27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5"/>
      <c r="C58" s="25"/>
      <c r="D58" s="25"/>
      <c r="E58" s="25"/>
      <c r="F58" s="27"/>
      <c r="G58" s="27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5"/>
      <c r="C59" s="25"/>
      <c r="D59" s="25"/>
      <c r="E59" s="25"/>
      <c r="F59" s="27"/>
      <c r="G59" s="27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5"/>
      <c r="C60" s="25"/>
      <c r="D60" s="25"/>
      <c r="E60" s="25"/>
      <c r="F60" s="27"/>
      <c r="G60" s="27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5"/>
      <c r="C61" s="25"/>
      <c r="D61" s="25"/>
      <c r="E61" s="25"/>
      <c r="F61" s="27"/>
      <c r="G61" s="27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5"/>
      <c r="C62" s="25"/>
      <c r="D62" s="25"/>
      <c r="E62" s="25"/>
      <c r="F62" s="27"/>
      <c r="G62" s="27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5"/>
      <c r="C63" s="25"/>
      <c r="D63" s="25"/>
      <c r="E63" s="25"/>
      <c r="F63" s="27"/>
      <c r="G63" s="27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5"/>
      <c r="C64" s="25"/>
      <c r="D64" s="25"/>
      <c r="E64" s="25"/>
      <c r="F64" s="27"/>
      <c r="G64" s="27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5"/>
      <c r="C65" s="25"/>
      <c r="D65" s="25"/>
      <c r="E65" s="25"/>
      <c r="F65" s="27"/>
      <c r="G65" s="27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5"/>
      <c r="C66" s="25"/>
      <c r="D66" s="25"/>
      <c r="E66" s="25"/>
      <c r="F66" s="27"/>
      <c r="G66" s="27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5"/>
      <c r="C67" s="25"/>
      <c r="D67" s="25"/>
      <c r="E67" s="25"/>
      <c r="F67" s="27"/>
      <c r="G67" s="27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25"/>
      <c r="D68" s="25"/>
      <c r="E68" s="25"/>
      <c r="F68" s="27"/>
      <c r="G68" s="27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5"/>
      <c r="C69" s="25"/>
      <c r="D69" s="25"/>
      <c r="E69" s="25"/>
      <c r="F69" s="27"/>
      <c r="G69" s="27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5"/>
      <c r="C70" s="25"/>
      <c r="D70" s="25"/>
      <c r="E70" s="25"/>
      <c r="F70" s="27"/>
      <c r="G70" s="27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5"/>
      <c r="C71" s="25"/>
      <c r="D71" s="25"/>
      <c r="E71" s="25"/>
      <c r="F71" s="27"/>
      <c r="G71" s="27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5"/>
      <c r="C72" s="25"/>
      <c r="D72" s="25"/>
      <c r="E72" s="25"/>
      <c r="F72" s="27"/>
      <c r="G72" s="27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5"/>
      <c r="C73" s="25"/>
      <c r="D73" s="25"/>
      <c r="E73" s="25"/>
      <c r="F73" s="27"/>
      <c r="G73" s="27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5"/>
      <c r="C74" s="25"/>
      <c r="D74" s="25"/>
      <c r="E74" s="25"/>
      <c r="F74" s="27"/>
      <c r="G74" s="27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5"/>
      <c r="C75" s="25"/>
      <c r="D75" s="25"/>
      <c r="E75" s="25"/>
      <c r="F75" s="27"/>
      <c r="G75" s="27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5"/>
      <c r="C76" s="25"/>
      <c r="D76" s="25"/>
      <c r="E76" s="25"/>
      <c r="F76" s="27"/>
      <c r="G76" s="27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5"/>
      <c r="C77" s="25"/>
      <c r="D77" s="25"/>
      <c r="E77" s="25"/>
      <c r="F77" s="27"/>
      <c r="G77" s="27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25"/>
      <c r="D78" s="25"/>
      <c r="E78" s="25"/>
      <c r="F78" s="27"/>
      <c r="G78" s="27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25"/>
      <c r="D79" s="25"/>
      <c r="E79" s="25"/>
      <c r="F79" s="27"/>
      <c r="G79" s="27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25"/>
      <c r="D80" s="25"/>
      <c r="E80" s="25"/>
      <c r="F80" s="27"/>
      <c r="G80" s="27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25"/>
      <c r="D81" s="25"/>
      <c r="E81" s="25"/>
      <c r="F81" s="27"/>
      <c r="G81" s="27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25"/>
      <c r="D82" s="25"/>
      <c r="E82" s="25"/>
      <c r="F82" s="27"/>
      <c r="G82" s="27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5"/>
      <c r="C83" s="25"/>
      <c r="D83" s="25"/>
      <c r="E83" s="25"/>
      <c r="F83" s="27"/>
      <c r="G83" s="27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5"/>
      <c r="C84" s="25"/>
      <c r="D84" s="25"/>
      <c r="E84" s="25"/>
      <c r="F84" s="27"/>
      <c r="G84" s="27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5"/>
      <c r="C85" s="25"/>
      <c r="D85" s="25"/>
      <c r="E85" s="25"/>
      <c r="F85" s="27"/>
      <c r="G85" s="27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5"/>
      <c r="C86" s="25"/>
      <c r="D86" s="25"/>
      <c r="E86" s="25"/>
      <c r="F86" s="27"/>
      <c r="G86" s="27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5"/>
      <c r="C87" s="25"/>
      <c r="D87" s="25"/>
      <c r="E87" s="25"/>
      <c r="F87" s="27"/>
      <c r="G87" s="27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5"/>
      <c r="C88" s="25"/>
      <c r="D88" s="25"/>
      <c r="E88" s="25"/>
      <c r="F88" s="27"/>
      <c r="G88" s="27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5"/>
      <c r="C89" s="25"/>
      <c r="D89" s="25"/>
      <c r="E89" s="25"/>
      <c r="F89" s="27"/>
      <c r="G89" s="27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5"/>
      <c r="C90" s="25"/>
      <c r="D90" s="25"/>
      <c r="E90" s="25"/>
      <c r="F90" s="27"/>
      <c r="G90" s="27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5"/>
      <c r="C91" s="25"/>
      <c r="D91" s="25"/>
      <c r="E91" s="25"/>
      <c r="F91" s="27"/>
      <c r="G91" s="27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5"/>
      <c r="C92" s="25"/>
      <c r="D92" s="25"/>
      <c r="E92" s="25"/>
      <c r="F92" s="27"/>
      <c r="G92" s="27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5"/>
      <c r="C93" s="25"/>
      <c r="D93" s="25"/>
      <c r="E93" s="25"/>
      <c r="F93" s="27"/>
      <c r="G93" s="27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25"/>
      <c r="D94" s="25"/>
      <c r="E94" s="25"/>
      <c r="F94" s="27"/>
      <c r="G94" s="27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25"/>
      <c r="D95" s="25"/>
      <c r="E95" s="25"/>
      <c r="F95" s="27"/>
      <c r="G95" s="27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25"/>
      <c r="D96" s="25"/>
      <c r="E96" s="25"/>
      <c r="F96" s="27"/>
      <c r="G96" s="27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25"/>
      <c r="D97" s="25"/>
      <c r="E97" s="25"/>
      <c r="F97" s="27"/>
      <c r="G97" s="27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25"/>
      <c r="D98" s="25"/>
      <c r="E98" s="25"/>
      <c r="F98" s="27"/>
      <c r="G98" s="27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25"/>
      <c r="D99" s="25"/>
      <c r="E99" s="25"/>
      <c r="F99" s="27"/>
      <c r="G99" s="27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25"/>
      <c r="D100" s="25"/>
      <c r="E100" s="25"/>
      <c r="F100" s="27"/>
      <c r="G100" s="27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25"/>
      <c r="D101" s="25"/>
      <c r="E101" s="25"/>
      <c r="F101" s="27"/>
      <c r="G101" s="27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25"/>
      <c r="D102" s="25"/>
      <c r="E102" s="25"/>
      <c r="F102" s="27"/>
      <c r="G102" s="27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25"/>
      <c r="D103" s="25"/>
      <c r="E103" s="25"/>
      <c r="F103" s="27"/>
      <c r="G103" s="27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25"/>
      <c r="D104" s="25"/>
      <c r="E104" s="25"/>
      <c r="F104" s="27"/>
      <c r="G104" s="27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25"/>
      <c r="D105" s="25"/>
      <c r="E105" s="25"/>
      <c r="F105" s="27"/>
      <c r="G105" s="27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25"/>
      <c r="D106" s="25"/>
      <c r="E106" s="25"/>
      <c r="F106" s="27"/>
      <c r="G106" s="27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25"/>
      <c r="D107" s="25"/>
      <c r="E107" s="25"/>
      <c r="F107" s="27"/>
      <c r="G107" s="27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25"/>
      <c r="D108" s="25"/>
      <c r="E108" s="25"/>
      <c r="F108" s="27"/>
      <c r="G108" s="27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25"/>
      <c r="D109" s="25"/>
      <c r="E109" s="25"/>
      <c r="F109" s="27"/>
      <c r="G109" s="27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25"/>
      <c r="D110" s="25"/>
      <c r="E110" s="25"/>
      <c r="F110" s="27"/>
      <c r="G110" s="27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25"/>
      <c r="D111" s="25"/>
      <c r="E111" s="25"/>
      <c r="F111" s="27"/>
      <c r="G111" s="27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25"/>
      <c r="D112" s="25"/>
      <c r="E112" s="25"/>
      <c r="F112" s="27"/>
      <c r="G112" s="27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25"/>
      <c r="D113" s="25"/>
      <c r="E113" s="25"/>
      <c r="F113" s="27"/>
      <c r="G113" s="27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25"/>
      <c r="D114" s="25"/>
      <c r="E114" s="25"/>
      <c r="F114" s="27"/>
      <c r="G114" s="27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25"/>
      <c r="D115" s="25"/>
      <c r="E115" s="25"/>
      <c r="F115" s="27"/>
      <c r="G115" s="27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25"/>
      <c r="D116" s="25"/>
      <c r="E116" s="25"/>
      <c r="F116" s="27"/>
      <c r="G116" s="27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25"/>
      <c r="D117" s="25"/>
      <c r="E117" s="25"/>
      <c r="F117" s="27"/>
      <c r="G117" s="27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25"/>
      <c r="E118" s="25"/>
      <c r="F118" s="27"/>
      <c r="G118" s="27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7"/>
      <c r="G119" s="27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7"/>
      <c r="G120" s="27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7"/>
      <c r="G121" s="27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7"/>
      <c r="G122" s="27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7"/>
      <c r="G123" s="27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7"/>
      <c r="G124" s="27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7"/>
      <c r="G125" s="27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7"/>
      <c r="G126" s="27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7"/>
      <c r="G127" s="27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7"/>
      <c r="G128" s="27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7"/>
      <c r="G129" s="27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7"/>
      <c r="G130" s="27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7"/>
      <c r="G131" s="27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7"/>
      <c r="G132" s="27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7"/>
      <c r="G133" s="27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7"/>
      <c r="G134" s="27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7"/>
      <c r="G135" s="27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7"/>
      <c r="G136" s="27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7"/>
      <c r="G137" s="27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7"/>
      <c r="G138" s="27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7"/>
      <c r="G139" s="27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7"/>
      <c r="G140" s="27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7"/>
      <c r="G141" s="27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7"/>
      <c r="G142" s="27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7"/>
      <c r="G143" s="27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7"/>
      <c r="G144" s="27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7"/>
      <c r="G145" s="27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7"/>
      <c r="G146" s="27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7"/>
      <c r="G147" s="27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7"/>
      <c r="G148" s="27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7"/>
      <c r="G149" s="27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7"/>
      <c r="G150" s="27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7"/>
      <c r="G151" s="27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7"/>
      <c r="G152" s="27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7"/>
      <c r="G153" s="27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7"/>
      <c r="G154" s="27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7"/>
      <c r="G155" s="27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7"/>
      <c r="G156" s="27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7"/>
      <c r="G157" s="27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7"/>
      <c r="G158" s="27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7"/>
      <c r="G159" s="27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7"/>
      <c r="G160" s="27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7"/>
      <c r="G161" s="27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7"/>
      <c r="G162" s="27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7"/>
      <c r="G163" s="27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7"/>
      <c r="G164" s="27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7"/>
      <c r="G165" s="27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7"/>
      <c r="G166" s="27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7"/>
      <c r="G167" s="27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7"/>
      <c r="G168" s="27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7"/>
      <c r="G169" s="27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7"/>
      <c r="G170" s="27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7"/>
      <c r="G171" s="27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7"/>
      <c r="G172" s="27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7"/>
      <c r="G173" s="27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7"/>
      <c r="G174" s="27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7"/>
      <c r="G175" s="27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7"/>
      <c r="G176" s="27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7"/>
      <c r="G177" s="27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7"/>
      <c r="G178" s="27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7"/>
      <c r="G179" s="27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7"/>
      <c r="G180" s="27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7"/>
      <c r="G181" s="27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7"/>
      <c r="G182" s="27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7"/>
      <c r="G183" s="27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7"/>
      <c r="G184" s="27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7"/>
      <c r="G185" s="27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7"/>
      <c r="G186" s="27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7"/>
      <c r="G187" s="27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7"/>
      <c r="G188" s="27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7"/>
      <c r="G189" s="27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7"/>
      <c r="G190" s="27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7"/>
      <c r="G191" s="27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7"/>
      <c r="G192" s="27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7"/>
      <c r="G193" s="27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7"/>
      <c r="G194" s="27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7"/>
      <c r="G195" s="27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7"/>
      <c r="G196" s="27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7"/>
      <c r="G197" s="27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7"/>
      <c r="G198" s="27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7"/>
      <c r="G199" s="27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7"/>
      <c r="G200" s="27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7"/>
      <c r="G201" s="27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7"/>
      <c r="G202" s="27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7"/>
      <c r="G203" s="27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7"/>
      <c r="G204" s="27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7"/>
      <c r="G205" s="27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7"/>
      <c r="G206" s="27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7"/>
      <c r="G207" s="27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7"/>
      <c r="G208" s="27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7"/>
      <c r="G209" s="27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7"/>
      <c r="G210" s="27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7"/>
      <c r="G211" s="27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7"/>
      <c r="G212" s="27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7"/>
      <c r="G213" s="27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7"/>
      <c r="G214" s="27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7"/>
      <c r="G215" s="27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7"/>
      <c r="G216" s="27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7"/>
      <c r="G217" s="27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7"/>
      <c r="G218" s="27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7"/>
      <c r="G219" s="27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7"/>
      <c r="G220" s="27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7"/>
      <c r="G221" s="27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7"/>
      <c r="G222" s="27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7"/>
      <c r="G223" s="27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7"/>
      <c r="G224" s="27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7"/>
      <c r="G225" s="27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7"/>
      <c r="G226" s="27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7"/>
      <c r="G227" s="27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7"/>
      <c r="G228" s="27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7"/>
      <c r="G229" s="27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7"/>
      <c r="G230" s="27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7"/>
      <c r="G231" s="27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7"/>
      <c r="G232" s="27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7"/>
      <c r="G233" s="27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7"/>
      <c r="G234" s="27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7"/>
      <c r="G235" s="27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7"/>
      <c r="G236" s="27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7"/>
      <c r="G237" s="27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7"/>
      <c r="G238" s="27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7"/>
      <c r="G239" s="27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7"/>
      <c r="G240" s="27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7"/>
      <c r="G241" s="27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7"/>
      <c r="G242" s="27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7"/>
      <c r="G243" s="27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7"/>
      <c r="G244" s="27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7"/>
      <c r="G245" s="27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7"/>
      <c r="G246" s="27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7"/>
      <c r="G247" s="27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7"/>
      <c r="G248" s="27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7"/>
      <c r="G249" s="27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7"/>
      <c r="G250" s="27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7"/>
      <c r="G251" s="27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7"/>
      <c r="G252" s="27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7"/>
      <c r="G253" s="27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7"/>
      <c r="G254" s="27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7"/>
      <c r="G255" s="27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7"/>
      <c r="G256" s="27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7"/>
      <c r="G257" s="27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7"/>
      <c r="G258" s="27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7"/>
      <c r="G259" s="27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7"/>
      <c r="G260" s="27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7"/>
      <c r="G261" s="27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7"/>
      <c r="G262" s="27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7"/>
      <c r="G263" s="27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7"/>
      <c r="G264" s="27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7"/>
      <c r="G265" s="27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7"/>
      <c r="G266" s="27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7"/>
      <c r="G267" s="27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7"/>
      <c r="G268" s="27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7"/>
      <c r="G269" s="27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7"/>
      <c r="G270" s="27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7"/>
      <c r="G271" s="27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7"/>
      <c r="G272" s="27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7"/>
      <c r="G273" s="27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7"/>
      <c r="G274" s="27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7"/>
      <c r="G275" s="27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7"/>
      <c r="G276" s="27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7"/>
      <c r="G277" s="27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7"/>
      <c r="G278" s="27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7"/>
      <c r="G279" s="27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7"/>
      <c r="G280" s="27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7"/>
      <c r="G281" s="27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7"/>
      <c r="G282" s="27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7"/>
      <c r="G283" s="27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7"/>
      <c r="G284" s="27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7"/>
      <c r="G285" s="27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7"/>
      <c r="G286" s="27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7"/>
      <c r="G287" s="27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7"/>
      <c r="G288" s="27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7"/>
      <c r="G289" s="27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7"/>
      <c r="G290" s="27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7"/>
      <c r="G291" s="27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7"/>
      <c r="G292" s="27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7"/>
      <c r="G293" s="27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7"/>
      <c r="G294" s="27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7"/>
      <c r="G295" s="27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7"/>
      <c r="G296" s="27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7"/>
      <c r="G297" s="27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7"/>
      <c r="G298" s="27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7"/>
      <c r="G299" s="27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7"/>
      <c r="G300" s="27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7"/>
      <c r="G301" s="27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7"/>
      <c r="G302" s="27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7"/>
      <c r="G303" s="27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7"/>
      <c r="G304" s="27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7"/>
      <c r="G305" s="27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7"/>
      <c r="G306" s="27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7"/>
      <c r="G307" s="27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7"/>
      <c r="G308" s="27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7"/>
      <c r="G309" s="27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7"/>
      <c r="G310" s="27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7"/>
      <c r="G311" s="27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7"/>
      <c r="G312" s="27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7"/>
      <c r="G313" s="27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7"/>
      <c r="G314" s="27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7"/>
      <c r="G315" s="27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7"/>
      <c r="G316" s="27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7"/>
      <c r="G317" s="27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7"/>
      <c r="G318" s="27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7"/>
      <c r="G319" s="27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7"/>
      <c r="G320" s="27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7"/>
      <c r="G321" s="27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7"/>
      <c r="G322" s="27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7"/>
      <c r="G323" s="27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7"/>
      <c r="G324" s="27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7"/>
      <c r="G325" s="27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7"/>
      <c r="G326" s="27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7"/>
      <c r="G327" s="27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7"/>
      <c r="G328" s="27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7"/>
      <c r="G329" s="27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7"/>
      <c r="G330" s="27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7"/>
      <c r="G331" s="27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7"/>
      <c r="G332" s="27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7"/>
      <c r="G333" s="27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7"/>
      <c r="G334" s="27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7"/>
      <c r="G335" s="27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7"/>
      <c r="G336" s="27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7"/>
      <c r="G337" s="27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7"/>
      <c r="G338" s="27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7"/>
      <c r="G339" s="27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7"/>
      <c r="G340" s="27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7"/>
      <c r="G341" s="27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7"/>
      <c r="G342" s="27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7"/>
      <c r="G343" s="27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7"/>
      <c r="G344" s="27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7"/>
      <c r="G345" s="27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7"/>
      <c r="G346" s="27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7"/>
      <c r="G347" s="27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7"/>
      <c r="G348" s="27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7"/>
      <c r="G349" s="27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7"/>
      <c r="G350" s="27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7"/>
      <c r="G351" s="27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7"/>
      <c r="G352" s="27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7"/>
      <c r="G353" s="27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7"/>
      <c r="G354" s="27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7"/>
      <c r="G355" s="27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7"/>
      <c r="G356" s="27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7"/>
      <c r="G357" s="27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7"/>
      <c r="G358" s="27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7"/>
      <c r="G359" s="27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7"/>
      <c r="G360" s="27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7"/>
      <c r="G361" s="27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7"/>
      <c r="G362" s="27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7"/>
      <c r="G363" s="27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7"/>
      <c r="G364" s="27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7"/>
      <c r="G365" s="27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7"/>
      <c r="G366" s="27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7"/>
      <c r="G367" s="27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7"/>
      <c r="G368" s="27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7"/>
      <c r="G369" s="27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7"/>
      <c r="G370" s="27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7"/>
      <c r="G371" s="27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7"/>
      <c r="G372" s="27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7"/>
      <c r="G373" s="27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7"/>
      <c r="G374" s="27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7"/>
      <c r="G375" s="27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7"/>
      <c r="G376" s="27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7"/>
      <c r="G377" s="27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7"/>
      <c r="G378" s="27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7"/>
      <c r="G379" s="27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7"/>
      <c r="G380" s="27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7"/>
      <c r="G381" s="27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7"/>
      <c r="G382" s="27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7"/>
      <c r="G383" s="27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7"/>
      <c r="G384" s="27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7"/>
      <c r="G385" s="27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7"/>
      <c r="G386" s="27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7"/>
      <c r="G387" s="27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7"/>
      <c r="G388" s="27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7"/>
      <c r="G389" s="27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7"/>
      <c r="G390" s="27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7"/>
      <c r="G391" s="27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7"/>
      <c r="G392" s="27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7"/>
      <c r="G393" s="27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7"/>
      <c r="G394" s="27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7"/>
      <c r="G395" s="27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7"/>
      <c r="G396" s="27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7"/>
      <c r="G397" s="27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7"/>
      <c r="G398" s="27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7"/>
      <c r="G399" s="27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7"/>
      <c r="G400" s="27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7"/>
      <c r="G401" s="27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7"/>
      <c r="G402" s="27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7"/>
      <c r="G403" s="27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7"/>
      <c r="G404" s="27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7"/>
      <c r="G405" s="27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7"/>
      <c r="G406" s="27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7"/>
      <c r="G407" s="27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7"/>
      <c r="G408" s="27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7"/>
      <c r="G409" s="27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7"/>
      <c r="G410" s="27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7"/>
      <c r="G411" s="27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7"/>
      <c r="G412" s="27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7"/>
      <c r="G413" s="27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7"/>
      <c r="G414" s="27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7"/>
      <c r="G415" s="27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7"/>
      <c r="G416" s="27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7"/>
      <c r="G417" s="27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7"/>
      <c r="G418" s="27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7"/>
      <c r="G419" s="27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7"/>
      <c r="G420" s="27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7"/>
      <c r="G421" s="27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7"/>
      <c r="G422" s="27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7"/>
      <c r="G423" s="27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7"/>
      <c r="G424" s="27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7"/>
      <c r="G425" s="27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7"/>
      <c r="G426" s="27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7"/>
      <c r="G427" s="27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7"/>
      <c r="G428" s="27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7"/>
      <c r="G429" s="27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7"/>
      <c r="G430" s="27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7"/>
      <c r="G431" s="27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7"/>
      <c r="G432" s="27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7"/>
      <c r="G433" s="27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7"/>
      <c r="G434" s="27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7"/>
      <c r="G435" s="27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7"/>
      <c r="G436" s="27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7"/>
      <c r="G437" s="27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7"/>
      <c r="G438" s="27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7"/>
      <c r="G439" s="27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7"/>
      <c r="G440" s="27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7"/>
      <c r="G441" s="27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7"/>
      <c r="G442" s="27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7"/>
      <c r="G443" s="27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7"/>
      <c r="G444" s="27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7"/>
      <c r="G445" s="27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7"/>
      <c r="G446" s="27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7"/>
      <c r="G447" s="27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7"/>
      <c r="G448" s="27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7"/>
      <c r="G449" s="27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7"/>
      <c r="G450" s="27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7"/>
      <c r="G451" s="27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7"/>
      <c r="G452" s="27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7"/>
      <c r="G453" s="27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7"/>
      <c r="G454" s="27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7"/>
      <c r="G455" s="27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7"/>
      <c r="G456" s="27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7"/>
      <c r="G457" s="27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7"/>
      <c r="G458" s="27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7"/>
      <c r="G459" s="27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7"/>
      <c r="G460" s="27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7"/>
      <c r="G461" s="27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7"/>
      <c r="G462" s="27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7"/>
      <c r="G463" s="27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7"/>
      <c r="G464" s="27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7"/>
      <c r="G465" s="27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7"/>
      <c r="G466" s="27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7"/>
      <c r="G467" s="27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7"/>
      <c r="G468" s="27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7"/>
      <c r="G469" s="27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7"/>
      <c r="G470" s="27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7"/>
      <c r="G471" s="27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7"/>
      <c r="G472" s="27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7"/>
      <c r="G473" s="27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7"/>
      <c r="G474" s="27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7"/>
      <c r="G475" s="27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7"/>
      <c r="G476" s="27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7"/>
      <c r="G477" s="27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7"/>
      <c r="G478" s="27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7"/>
      <c r="G479" s="27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7"/>
      <c r="G480" s="27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7"/>
      <c r="G481" s="27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7"/>
      <c r="G482" s="27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7"/>
      <c r="G483" s="27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7"/>
      <c r="G484" s="27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7"/>
      <c r="G485" s="27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7"/>
      <c r="G486" s="27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7"/>
      <c r="G487" s="27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7"/>
      <c r="G488" s="27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7"/>
      <c r="G489" s="27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7"/>
      <c r="G490" s="27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7"/>
      <c r="G491" s="27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7"/>
      <c r="G492" s="27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7"/>
      <c r="G493" s="27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7"/>
      <c r="G494" s="27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7"/>
      <c r="G495" s="27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7"/>
      <c r="G496" s="27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7"/>
      <c r="G497" s="27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7"/>
      <c r="G498" s="27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7"/>
      <c r="G499" s="27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7"/>
      <c r="G500" s="27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7"/>
      <c r="G501" s="27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7"/>
      <c r="G502" s="27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7"/>
      <c r="G503" s="27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7"/>
      <c r="G504" s="27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7"/>
      <c r="G505" s="27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7"/>
      <c r="G506" s="27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7"/>
      <c r="G507" s="27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7"/>
      <c r="G508" s="27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7"/>
      <c r="G509" s="27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7"/>
      <c r="G510" s="27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7"/>
      <c r="G511" s="27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7"/>
      <c r="G512" s="27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7"/>
      <c r="G513" s="27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7"/>
      <c r="G514" s="27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7"/>
      <c r="G515" s="27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7"/>
      <c r="G516" s="27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7"/>
      <c r="G517" s="27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7"/>
      <c r="G518" s="27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7"/>
      <c r="G519" s="27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7"/>
      <c r="G520" s="27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7"/>
      <c r="G521" s="27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7"/>
      <c r="G522" s="27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7"/>
      <c r="G523" s="27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7"/>
      <c r="G524" s="27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7"/>
      <c r="G525" s="27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7"/>
      <c r="G526" s="27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7"/>
      <c r="G527" s="27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7"/>
      <c r="G528" s="27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7"/>
      <c r="G529" s="27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7"/>
      <c r="G530" s="27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7"/>
      <c r="G531" s="27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7"/>
      <c r="G532" s="27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7"/>
      <c r="G533" s="27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7"/>
      <c r="G534" s="27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7"/>
      <c r="G535" s="27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7"/>
      <c r="G536" s="27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7"/>
      <c r="G537" s="27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7"/>
      <c r="G538" s="27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7"/>
      <c r="G539" s="27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7"/>
      <c r="G540" s="27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7"/>
      <c r="G541" s="27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7"/>
      <c r="G542" s="27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7"/>
      <c r="G543" s="27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7"/>
      <c r="G544" s="27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7"/>
      <c r="G545" s="27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7"/>
      <c r="G546" s="27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7"/>
      <c r="G547" s="27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7"/>
      <c r="G548" s="27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7"/>
      <c r="G549" s="27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7"/>
      <c r="G550" s="27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7"/>
      <c r="G551" s="27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7"/>
      <c r="G552" s="27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7"/>
      <c r="G553" s="27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7"/>
      <c r="G554" s="27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7"/>
      <c r="G555" s="27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7"/>
      <c r="G556" s="27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7"/>
      <c r="G557" s="27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7"/>
      <c r="G558" s="27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7"/>
      <c r="G559" s="27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7"/>
      <c r="G560" s="27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7"/>
      <c r="G561" s="27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7"/>
      <c r="G562" s="27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7"/>
      <c r="G563" s="27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7"/>
      <c r="G564" s="27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7"/>
      <c r="G565" s="27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7"/>
      <c r="G566" s="27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7"/>
      <c r="G567" s="27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7"/>
      <c r="G568" s="27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7"/>
      <c r="G569" s="27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7"/>
      <c r="G570" s="27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7"/>
      <c r="G571" s="27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7"/>
      <c r="G572" s="27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7"/>
      <c r="G573" s="27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7"/>
      <c r="G574" s="27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7"/>
      <c r="G575" s="27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7"/>
      <c r="G576" s="27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7"/>
      <c r="G577" s="27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7"/>
      <c r="G578" s="27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7"/>
      <c r="G579" s="27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7"/>
      <c r="G580" s="27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7"/>
      <c r="G581" s="27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7"/>
      <c r="G582" s="27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7"/>
      <c r="G583" s="27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7"/>
      <c r="G584" s="27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7"/>
      <c r="G585" s="27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7"/>
      <c r="G586" s="27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7"/>
      <c r="G587" s="27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7"/>
      <c r="G588" s="27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7"/>
      <c r="G589" s="27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7"/>
      <c r="G590" s="27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7"/>
      <c r="G591" s="27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7"/>
      <c r="G592" s="27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7"/>
      <c r="G593" s="27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7"/>
      <c r="G594" s="27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7"/>
      <c r="G595" s="27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7"/>
      <c r="G596" s="27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7"/>
      <c r="G597" s="27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7"/>
      <c r="G598" s="27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7"/>
      <c r="G599" s="27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7"/>
      <c r="G600" s="27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7"/>
      <c r="G601" s="27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7"/>
      <c r="G602" s="27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7"/>
      <c r="G603" s="27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7"/>
      <c r="G604" s="27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7"/>
      <c r="G605" s="27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7"/>
      <c r="G606" s="27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7"/>
      <c r="G607" s="27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7"/>
      <c r="G608" s="27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7"/>
      <c r="G609" s="27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7"/>
      <c r="G610" s="27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7"/>
      <c r="G611" s="27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7"/>
      <c r="G612" s="27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7"/>
      <c r="G613" s="27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7"/>
      <c r="G614" s="27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7"/>
      <c r="G615" s="27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7"/>
      <c r="G616" s="27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7"/>
      <c r="G617" s="27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7"/>
      <c r="G618" s="27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7"/>
      <c r="G619" s="27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7"/>
      <c r="G620" s="27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7"/>
      <c r="G621" s="27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7"/>
      <c r="G622" s="27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7"/>
      <c r="G623" s="27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7"/>
      <c r="G624" s="27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7"/>
      <c r="G625" s="27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7"/>
      <c r="G626" s="27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7"/>
      <c r="G627" s="27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7"/>
      <c r="G628" s="27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7"/>
      <c r="G629" s="27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7"/>
      <c r="G630" s="27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7"/>
      <c r="G631" s="27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7"/>
      <c r="G632" s="27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7"/>
      <c r="G633" s="27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7"/>
      <c r="G634" s="27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7"/>
      <c r="G635" s="27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7"/>
      <c r="G636" s="27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7"/>
      <c r="G637" s="27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7"/>
      <c r="G638" s="27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7"/>
      <c r="G639" s="27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7"/>
      <c r="G640" s="27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7"/>
      <c r="G641" s="27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7"/>
      <c r="G642" s="27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7"/>
      <c r="G643" s="27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7"/>
      <c r="G644" s="27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7"/>
      <c r="G645" s="27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7"/>
      <c r="G646" s="27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7"/>
      <c r="G647" s="27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7"/>
      <c r="G648" s="27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7"/>
      <c r="G649" s="27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7"/>
      <c r="G650" s="27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7"/>
      <c r="G651" s="27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7"/>
      <c r="G652" s="27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7"/>
      <c r="G653" s="27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7"/>
      <c r="G654" s="27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7"/>
      <c r="G655" s="27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7"/>
      <c r="G656" s="27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7"/>
      <c r="G657" s="27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7"/>
      <c r="G658" s="27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7"/>
      <c r="G659" s="27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7"/>
      <c r="G660" s="27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7"/>
      <c r="G661" s="27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7"/>
      <c r="G662" s="27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7"/>
      <c r="G663" s="27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7"/>
      <c r="G664" s="27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7"/>
      <c r="G665" s="27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7"/>
      <c r="G666" s="27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7"/>
      <c r="G667" s="27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7"/>
      <c r="G668" s="27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7"/>
      <c r="G669" s="27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7"/>
      <c r="G670" s="27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7"/>
      <c r="G671" s="27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7"/>
      <c r="G672" s="27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7"/>
      <c r="G673" s="27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7"/>
      <c r="G674" s="27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7"/>
      <c r="G675" s="27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7"/>
      <c r="G676" s="27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7"/>
      <c r="G677" s="27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7"/>
      <c r="G678" s="27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7"/>
      <c r="G679" s="27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7"/>
      <c r="G680" s="27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7"/>
      <c r="G681" s="27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7"/>
      <c r="G682" s="27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7"/>
      <c r="G683" s="27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7"/>
      <c r="G684" s="27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7"/>
      <c r="G685" s="27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7"/>
      <c r="G686" s="27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7"/>
      <c r="G687" s="27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7"/>
      <c r="G688" s="27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7"/>
      <c r="G689" s="27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7"/>
      <c r="G690" s="27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7"/>
      <c r="G691" s="27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7"/>
      <c r="G692" s="27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7"/>
      <c r="G693" s="27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7"/>
      <c r="G694" s="27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7"/>
      <c r="G695" s="27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7"/>
      <c r="G696" s="27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7"/>
      <c r="G697" s="27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7"/>
      <c r="G698" s="27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7"/>
      <c r="G699" s="27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7"/>
      <c r="G700" s="27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7"/>
      <c r="G701" s="27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7"/>
      <c r="G702" s="27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7"/>
      <c r="G703" s="27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7"/>
      <c r="G704" s="27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7"/>
      <c r="G705" s="27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7"/>
      <c r="G706" s="27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7"/>
      <c r="G707" s="27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7"/>
      <c r="G708" s="27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7"/>
      <c r="G709" s="27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7"/>
      <c r="G710" s="27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7"/>
      <c r="G711" s="27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7"/>
      <c r="G712" s="27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7"/>
      <c r="G713" s="27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7"/>
      <c r="G714" s="27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7"/>
      <c r="G715" s="27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7"/>
      <c r="G716" s="27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7"/>
      <c r="G717" s="27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7"/>
      <c r="G718" s="27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7"/>
      <c r="G719" s="27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7"/>
      <c r="G720" s="27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7"/>
      <c r="G721" s="27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7"/>
      <c r="G722" s="27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7"/>
      <c r="G723" s="27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7"/>
      <c r="G724" s="27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7"/>
      <c r="G725" s="27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7"/>
      <c r="G726" s="27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7"/>
      <c r="G727" s="27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7"/>
      <c r="G728" s="27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7"/>
      <c r="G729" s="27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7"/>
      <c r="G730" s="27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7"/>
      <c r="G731" s="27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7"/>
      <c r="G732" s="27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7"/>
      <c r="G733" s="27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7"/>
      <c r="G734" s="27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7"/>
      <c r="G735" s="27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7"/>
      <c r="G736" s="27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7"/>
      <c r="G737" s="27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7"/>
      <c r="G738" s="27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7"/>
      <c r="G739" s="27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7"/>
      <c r="G740" s="27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7"/>
      <c r="G741" s="27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7"/>
      <c r="G742" s="27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7"/>
      <c r="G743" s="27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7"/>
      <c r="G744" s="27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7"/>
      <c r="G745" s="27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7"/>
      <c r="G746" s="27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7"/>
      <c r="G747" s="27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7"/>
      <c r="G748" s="27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7"/>
      <c r="G749" s="27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7"/>
      <c r="G750" s="27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7"/>
      <c r="G751" s="27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7"/>
      <c r="G752" s="27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7"/>
      <c r="G753" s="27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7"/>
      <c r="G754" s="27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7"/>
      <c r="G755" s="27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7"/>
      <c r="G756" s="27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7"/>
      <c r="G757" s="27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7"/>
      <c r="G758" s="27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7"/>
      <c r="G759" s="27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7"/>
      <c r="G760" s="27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7"/>
      <c r="G761" s="27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7"/>
      <c r="G762" s="27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7"/>
      <c r="G763" s="27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7"/>
      <c r="G764" s="27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7"/>
      <c r="G765" s="27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7"/>
      <c r="G766" s="27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7"/>
      <c r="G767" s="27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7"/>
      <c r="G768" s="27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7"/>
      <c r="G769" s="27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7"/>
      <c r="G770" s="27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7"/>
      <c r="G771" s="27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7"/>
      <c r="G772" s="27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7"/>
      <c r="G773" s="27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7"/>
      <c r="G774" s="27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7"/>
      <c r="G775" s="27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7"/>
      <c r="G776" s="27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7"/>
      <c r="G777" s="27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7"/>
      <c r="G778" s="27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7"/>
      <c r="G779" s="27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7"/>
      <c r="G780" s="27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7"/>
      <c r="G781" s="27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7"/>
      <c r="G782" s="27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7"/>
      <c r="G783" s="27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7"/>
      <c r="G784" s="27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7"/>
      <c r="G785" s="27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7"/>
      <c r="G786" s="27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7"/>
      <c r="G787" s="27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7"/>
      <c r="G788" s="27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7"/>
      <c r="G789" s="27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7"/>
      <c r="G790" s="27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7"/>
      <c r="G791" s="27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7"/>
      <c r="G792" s="27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7"/>
      <c r="G793" s="27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7"/>
      <c r="G794" s="27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7"/>
      <c r="G795" s="27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7"/>
      <c r="G796" s="27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7"/>
      <c r="G797" s="27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7"/>
      <c r="G798" s="27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7"/>
      <c r="G799" s="27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7"/>
      <c r="G800" s="27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7"/>
      <c r="G801" s="27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7"/>
      <c r="G802" s="27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7"/>
      <c r="G803" s="27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7"/>
      <c r="G804" s="27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7"/>
      <c r="G805" s="27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7"/>
      <c r="G806" s="27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7"/>
      <c r="G807" s="27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7"/>
      <c r="G808" s="27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7"/>
      <c r="G809" s="27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7"/>
      <c r="G810" s="27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7"/>
      <c r="G811" s="27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7"/>
      <c r="G812" s="27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7"/>
      <c r="G813" s="27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7"/>
      <c r="G814" s="27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7"/>
      <c r="G815" s="27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7"/>
      <c r="G816" s="27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7"/>
      <c r="G817" s="27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7"/>
      <c r="G818" s="27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7"/>
      <c r="G819" s="27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7"/>
      <c r="G820" s="27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7"/>
      <c r="G821" s="27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7"/>
      <c r="G822" s="27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7"/>
      <c r="G823" s="27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7"/>
      <c r="G824" s="27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7"/>
      <c r="G825" s="27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7"/>
      <c r="G826" s="27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7"/>
      <c r="G827" s="27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7"/>
      <c r="G828" s="27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7"/>
      <c r="G829" s="27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7"/>
      <c r="G830" s="27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7"/>
      <c r="G831" s="27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7"/>
      <c r="G832" s="27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7"/>
      <c r="G833" s="27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7"/>
      <c r="G834" s="27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7"/>
      <c r="G835" s="27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7"/>
      <c r="G836" s="27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7"/>
      <c r="G837" s="27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7"/>
      <c r="G838" s="27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7"/>
      <c r="G839" s="27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7"/>
      <c r="G840" s="27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7"/>
      <c r="G841" s="27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7"/>
      <c r="G842" s="27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7"/>
      <c r="G843" s="27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7"/>
      <c r="G844" s="27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7"/>
      <c r="G845" s="27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7"/>
      <c r="G846" s="27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7"/>
      <c r="G847" s="27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7"/>
      <c r="G848" s="27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7"/>
      <c r="G849" s="27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7"/>
      <c r="G850" s="27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7"/>
      <c r="G851" s="27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7"/>
      <c r="G852" s="27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7"/>
      <c r="G853" s="27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7"/>
      <c r="G854" s="27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7"/>
      <c r="G855" s="27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7"/>
      <c r="G856" s="27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7"/>
      <c r="G857" s="27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7"/>
      <c r="G858" s="27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7"/>
      <c r="G859" s="27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7"/>
      <c r="G860" s="27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7"/>
      <c r="G861" s="27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7"/>
      <c r="G862" s="27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7"/>
      <c r="G863" s="27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7"/>
      <c r="G864" s="27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7"/>
      <c r="G865" s="27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7"/>
      <c r="G866" s="27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7"/>
      <c r="G867" s="27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7"/>
      <c r="G868" s="27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7"/>
      <c r="G869" s="27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7"/>
      <c r="G870" s="27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7"/>
      <c r="G871" s="27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7"/>
      <c r="G872" s="27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7"/>
      <c r="G873" s="27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7"/>
      <c r="G874" s="27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7"/>
      <c r="G875" s="27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7"/>
      <c r="G876" s="27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7"/>
      <c r="G877" s="27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7"/>
      <c r="G878" s="27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7"/>
      <c r="G879" s="27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7"/>
      <c r="G880" s="27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7"/>
      <c r="G881" s="27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7"/>
      <c r="G882" s="27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7"/>
      <c r="G883" s="27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7"/>
      <c r="G884" s="27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7"/>
      <c r="G885" s="27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7"/>
      <c r="G886" s="27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7"/>
      <c r="G887" s="27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7"/>
      <c r="G888" s="27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7"/>
      <c r="G889" s="27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7"/>
      <c r="G890" s="27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7"/>
      <c r="G891" s="27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7"/>
      <c r="G892" s="27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7"/>
      <c r="G893" s="27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7"/>
      <c r="G894" s="27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7"/>
      <c r="G895" s="27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7"/>
      <c r="G896" s="27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7"/>
      <c r="G897" s="27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7"/>
      <c r="G898" s="27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7"/>
      <c r="G899" s="27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7"/>
      <c r="G900" s="27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7"/>
      <c r="G901" s="27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7"/>
      <c r="G902" s="27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7"/>
      <c r="G903" s="27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7"/>
      <c r="G904" s="27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7"/>
      <c r="G905" s="27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7"/>
      <c r="G906" s="27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7"/>
      <c r="G907" s="27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7"/>
      <c r="G908" s="27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7"/>
      <c r="G909" s="27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7"/>
      <c r="G910" s="27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7"/>
      <c r="G911" s="27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7"/>
      <c r="G912" s="27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7"/>
      <c r="G913" s="27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7"/>
      <c r="G914" s="27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7"/>
      <c r="G915" s="27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7"/>
      <c r="G916" s="27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7"/>
      <c r="G917" s="27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7"/>
      <c r="G918" s="27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7"/>
      <c r="G919" s="27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7"/>
      <c r="G920" s="27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7"/>
      <c r="G921" s="27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7"/>
      <c r="G922" s="27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7"/>
      <c r="G923" s="27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7"/>
      <c r="G924" s="27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7"/>
      <c r="G925" s="27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7"/>
      <c r="G926" s="27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7"/>
      <c r="G927" s="27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7"/>
      <c r="G928" s="27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7"/>
      <c r="G929" s="27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7"/>
      <c r="G930" s="27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7"/>
      <c r="G931" s="27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7"/>
      <c r="G932" s="27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7"/>
      <c r="G933" s="27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7"/>
      <c r="G934" s="27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7"/>
      <c r="G935" s="27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7"/>
      <c r="G936" s="27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7"/>
      <c r="G937" s="27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7"/>
      <c r="G938" s="27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7"/>
      <c r="G939" s="27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7"/>
      <c r="G940" s="27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7"/>
      <c r="G941" s="27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7"/>
      <c r="G942" s="27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7"/>
      <c r="G943" s="27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7"/>
      <c r="G944" s="27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7"/>
      <c r="G945" s="27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7"/>
      <c r="G946" s="27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7"/>
      <c r="G947" s="27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7"/>
      <c r="G948" s="27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7"/>
      <c r="G949" s="27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7"/>
      <c r="G950" s="27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7"/>
      <c r="G951" s="27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7"/>
      <c r="G952" s="27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7"/>
      <c r="G953" s="27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7"/>
      <c r="G954" s="27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7"/>
      <c r="G955" s="27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7"/>
      <c r="G956" s="27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7"/>
      <c r="G957" s="27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7"/>
      <c r="G958" s="27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7"/>
      <c r="G959" s="27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7"/>
      <c r="G960" s="27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7"/>
      <c r="G961" s="27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7"/>
      <c r="G962" s="27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7"/>
      <c r="G963" s="27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7"/>
      <c r="G964" s="27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7"/>
      <c r="G965" s="27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7"/>
      <c r="G966" s="27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7"/>
      <c r="G967" s="27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7"/>
      <c r="G968" s="27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7"/>
      <c r="G969" s="27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7"/>
      <c r="G970" s="27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7"/>
      <c r="G971" s="27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7"/>
      <c r="G972" s="27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7"/>
      <c r="G973" s="27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7"/>
      <c r="G974" s="27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7"/>
      <c r="G975" s="27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7"/>
      <c r="G976" s="27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7"/>
      <c r="G977" s="27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7"/>
      <c r="G978" s="27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7"/>
      <c r="G979" s="27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7"/>
      <c r="G980" s="27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7"/>
      <c r="G981" s="27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7"/>
      <c r="G982" s="27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7"/>
      <c r="G983" s="27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7"/>
      <c r="G984" s="27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7"/>
      <c r="G985" s="27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7"/>
      <c r="G986" s="27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7"/>
      <c r="G987" s="27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7"/>
      <c r="G988" s="27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7"/>
      <c r="G989" s="27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7"/>
      <c r="G990" s="27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7"/>
      <c r="G991" s="27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7"/>
      <c r="G992" s="27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7"/>
      <c r="G993" s="27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7"/>
      <c r="G994" s="27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7"/>
      <c r="G995" s="27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25"/>
      <c r="E996" s="25"/>
      <c r="F996" s="27"/>
      <c r="G996" s="27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25"/>
      <c r="E997" s="25"/>
      <c r="F997" s="27"/>
      <c r="G997" s="27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25"/>
      <c r="D998" s="25"/>
      <c r="E998" s="25"/>
      <c r="F998" s="27"/>
      <c r="G998" s="27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25"/>
      <c r="D999" s="25"/>
      <c r="E999" s="25"/>
      <c r="F999" s="27"/>
      <c r="G999" s="27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5"/>
      <c r="C1000" s="25"/>
      <c r="D1000" s="25"/>
      <c r="E1000" s="25"/>
      <c r="F1000" s="27"/>
      <c r="G1000" s="27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23.11"/>
  </cols>
  <sheetData>
    <row r="1">
      <c r="A1" s="28" t="s">
        <v>1</v>
      </c>
      <c r="B1" s="28" t="s">
        <v>2</v>
      </c>
      <c r="C1" s="28" t="s">
        <v>51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28">
        <v>1200.0</v>
      </c>
      <c r="B2" s="28" t="s">
        <v>52</v>
      </c>
      <c r="C2" s="28" t="s">
        <v>53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28">
        <v>1300.0</v>
      </c>
      <c r="B3" s="28" t="s">
        <v>54</v>
      </c>
      <c r="C3" s="28" t="s">
        <v>55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28">
        <v>1400.0</v>
      </c>
      <c r="B4" s="28" t="s">
        <v>56</v>
      </c>
      <c r="C4" s="28" t="s">
        <v>57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28">
        <v>1500.0</v>
      </c>
      <c r="B5" s="28" t="s">
        <v>58</v>
      </c>
      <c r="C5" s="28" t="s">
        <v>59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28">
        <v>1600.0</v>
      </c>
      <c r="B6" s="28" t="s">
        <v>60</v>
      </c>
      <c r="C6" s="28" t="s">
        <v>61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28">
        <v>1700.0</v>
      </c>
      <c r="B7" s="28" t="s">
        <v>62</v>
      </c>
      <c r="C7" s="28" t="s">
        <v>63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28">
        <v>1800.0</v>
      </c>
      <c r="B8" s="28" t="s">
        <v>64</v>
      </c>
      <c r="C8" s="28" t="s">
        <v>65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28">
        <v>1900.0</v>
      </c>
      <c r="B9" s="28" t="s">
        <v>66</v>
      </c>
      <c r="C9" s="28" t="s">
        <v>67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28">
        <v>2000.0</v>
      </c>
      <c r="B10" s="28" t="s">
        <v>68</v>
      </c>
      <c r="C10" s="28" t="s">
        <v>69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28">
        <v>2100.0</v>
      </c>
      <c r="B11" s="28" t="s">
        <v>70</v>
      </c>
      <c r="C11" s="28" t="s">
        <v>71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28">
        <v>2200.0</v>
      </c>
      <c r="B12" s="28" t="s">
        <v>72</v>
      </c>
      <c r="C12" s="28" t="s">
        <v>73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28">
        <v>2300.0</v>
      </c>
      <c r="B13" s="28" t="s">
        <v>74</v>
      </c>
      <c r="C13" s="28" t="s">
        <v>75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28">
        <v>2400.0</v>
      </c>
      <c r="B14" s="28" t="s">
        <v>76</v>
      </c>
      <c r="C14" s="28" t="s">
        <v>77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28">
        <v>2500.0</v>
      </c>
      <c r="B15" s="28" t="s">
        <v>78</v>
      </c>
      <c r="C15" s="28" t="s">
        <v>79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28">
        <v>2600.0</v>
      </c>
      <c r="B16" s="28" t="s">
        <v>80</v>
      </c>
      <c r="C16" s="28" t="s">
        <v>81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sheetData>
    <row r="1">
      <c r="A1" s="28" t="s">
        <v>1</v>
      </c>
      <c r="B1" s="28" t="s">
        <v>4</v>
      </c>
    </row>
    <row r="2">
      <c r="A2" s="28">
        <v>1200.0</v>
      </c>
      <c r="B2" s="28">
        <v>5000.0</v>
      </c>
    </row>
    <row r="3">
      <c r="A3" s="28">
        <v>1300.0</v>
      </c>
      <c r="B3" s="28">
        <v>5000.0</v>
      </c>
    </row>
    <row r="4">
      <c r="A4" s="28">
        <v>1400.0</v>
      </c>
      <c r="B4" s="28">
        <v>5100.0</v>
      </c>
    </row>
    <row r="5">
      <c r="A5" s="28">
        <v>1500.0</v>
      </c>
      <c r="B5" s="28">
        <v>5100.0</v>
      </c>
    </row>
    <row r="6">
      <c r="A6" s="28">
        <v>1600.0</v>
      </c>
      <c r="B6" s="28">
        <v>5100.0</v>
      </c>
    </row>
    <row r="7">
      <c r="A7" s="28">
        <v>1700.0</v>
      </c>
      <c r="B7" s="28">
        <v>5200.0</v>
      </c>
    </row>
    <row r="8">
      <c r="A8" s="28">
        <v>1800.0</v>
      </c>
      <c r="B8" s="28">
        <v>5200.0</v>
      </c>
    </row>
    <row r="9">
      <c r="A9" s="28">
        <v>1900.0</v>
      </c>
      <c r="B9" s="28">
        <v>5300.0</v>
      </c>
    </row>
    <row r="10">
      <c r="A10" s="28">
        <v>2000.0</v>
      </c>
      <c r="B10" s="28">
        <v>5300.0</v>
      </c>
    </row>
    <row r="11">
      <c r="A11" s="28">
        <v>2100.0</v>
      </c>
      <c r="B11" s="28">
        <v>5400.0</v>
      </c>
    </row>
    <row r="12">
      <c r="A12" s="28">
        <v>2200.0</v>
      </c>
      <c r="B12" s="28">
        <v>5400.0</v>
      </c>
    </row>
    <row r="13">
      <c r="A13" s="28">
        <v>2300.0</v>
      </c>
      <c r="B13" s="28">
        <v>5500.0</v>
      </c>
    </row>
    <row r="14">
      <c r="A14" s="28">
        <v>2400.0</v>
      </c>
      <c r="B14" s="28">
        <v>5500.0</v>
      </c>
    </row>
    <row r="15">
      <c r="A15" s="28">
        <v>2500.0</v>
      </c>
      <c r="B15" s="28">
        <v>5600.0</v>
      </c>
    </row>
    <row r="16">
      <c r="A16" s="28">
        <v>2600.0</v>
      </c>
      <c r="B16" s="28">
        <v>5600.0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8" width="8.44"/>
  </cols>
  <sheetData>
    <row r="1">
      <c r="A1" s="30" t="s">
        <v>4</v>
      </c>
      <c r="B1" s="30">
        <v>5000.0</v>
      </c>
      <c r="C1" s="30">
        <v>5100.0</v>
      </c>
      <c r="D1" s="30">
        <v>5200.0</v>
      </c>
      <c r="E1" s="30">
        <v>5300.0</v>
      </c>
      <c r="F1" s="30">
        <v>5400.0</v>
      </c>
      <c r="G1" s="30">
        <v>5500.0</v>
      </c>
      <c r="H1" s="30">
        <v>5600.0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0" t="s">
        <v>82</v>
      </c>
      <c r="B2" s="30" t="s">
        <v>83</v>
      </c>
      <c r="C2" s="30" t="s">
        <v>84</v>
      </c>
      <c r="D2" s="30" t="s">
        <v>85</v>
      </c>
      <c r="E2" s="30" t="s">
        <v>86</v>
      </c>
      <c r="F2" s="30" t="s">
        <v>87</v>
      </c>
      <c r="G2" s="30" t="s">
        <v>88</v>
      </c>
      <c r="H2" s="30" t="s">
        <v>89</v>
      </c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30" t="s">
        <v>90</v>
      </c>
      <c r="B3" s="30">
        <v>2.569561656E9</v>
      </c>
      <c r="C3" s="30">
        <v>6.165486561E9</v>
      </c>
      <c r="D3" s="30">
        <v>3.215689466E9</v>
      </c>
      <c r="E3" s="30">
        <v>9.568484613E9</v>
      </c>
      <c r="F3" s="30">
        <v>8.465473132E9</v>
      </c>
      <c r="G3" s="30">
        <v>3.189831684E9</v>
      </c>
      <c r="H3" s="30">
        <v>4.846531876E9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30" t="s">
        <v>91</v>
      </c>
      <c r="B4" s="30" t="s">
        <v>92</v>
      </c>
      <c r="C4" s="30" t="s">
        <v>93</v>
      </c>
      <c r="D4" s="30" t="s">
        <v>94</v>
      </c>
      <c r="E4" s="30" t="s">
        <v>95</v>
      </c>
      <c r="F4" s="30" t="s">
        <v>96</v>
      </c>
      <c r="G4" s="30" t="s">
        <v>97</v>
      </c>
      <c r="H4" s="30" t="s">
        <v>98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</sheetData>
  <drawing r:id="rId1"/>
</worksheet>
</file>