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120" yWindow="225" windowWidth="18975" windowHeight="11775" tabRatio="811"/>
  </bookViews>
  <sheets>
    <sheet name="Тригоном" sheetId="17" r:id="rId1"/>
    <sheet name="Тригоном2" sheetId="18" r:id="rId2"/>
    <sheet name="EXCEL2.RU" sheetId="8" r:id="rId3"/>
    <sheet name="EXCEL2.RU (2)" sheetId="9" state="veryHidden" r:id="rId4"/>
  </sheets>
  <definedNames>
    <definedName name="_2x2__cos_3x">2*Тригоном!XFD1*Тригоном!XFD1+COS(3*Тригоном!XFD1)+SIN(2*Тригоном!XFD1)</definedName>
    <definedName name="_x2_sin_x">Тригоном!XFD1^2*SIN(Тригоном!XFD1)</definedName>
    <definedName name="_x3_2x2">Тригоном!XFD1^3-2*Тригоном!XFD1^2+Тригоном!XFD1+1/(Тригоном!XFD1-4)</definedName>
    <definedName name="anscount" hidden="1">2</definedName>
    <definedName name="limcount" hidden="1">2</definedName>
    <definedName name="sencount" hidden="1">4</definedName>
  </definedNames>
  <calcPr calcId="145621"/>
</workbook>
</file>

<file path=xl/calcChain.xml><?xml version="1.0" encoding="utf-8"?>
<calcChain xmlns="http://schemas.openxmlformats.org/spreadsheetml/2006/main">
  <c r="C29" i="17" l="1"/>
  <c r="G35" i="18"/>
  <c r="H29" i="18"/>
  <c r="H30" i="18" s="1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29" i="18"/>
  <c r="V32" i="18"/>
  <c r="V31" i="18"/>
  <c r="A4" i="18"/>
  <c r="I29" i="18" l="1"/>
  <c r="W28" i="18"/>
  <c r="O76" i="18" s="1"/>
  <c r="P76" i="18" s="1"/>
  <c r="A4" i="17"/>
  <c r="D90" i="17"/>
  <c r="E90" i="17"/>
  <c r="F90" i="17"/>
  <c r="G90" i="17"/>
  <c r="H90" i="17"/>
  <c r="I90" i="17"/>
  <c r="J90" i="17"/>
  <c r="K90" i="17"/>
  <c r="L90" i="17"/>
  <c r="C90" i="17"/>
  <c r="C62" i="17"/>
  <c r="D62" i="17"/>
  <c r="E62" i="17"/>
  <c r="F62" i="17"/>
  <c r="G62" i="17"/>
  <c r="H62" i="17"/>
  <c r="I62" i="17"/>
  <c r="J62" i="17"/>
  <c r="K62" i="17"/>
  <c r="L62" i="17"/>
  <c r="B62" i="17"/>
  <c r="I30" i="18" l="1"/>
  <c r="J32" i="18" s="1"/>
  <c r="O33" i="18"/>
  <c r="P33" i="18" s="1"/>
  <c r="O49" i="18"/>
  <c r="P49" i="18" s="1"/>
  <c r="O65" i="18"/>
  <c r="P65" i="18" s="1"/>
  <c r="O44" i="18"/>
  <c r="P44" i="18" s="1"/>
  <c r="O60" i="18"/>
  <c r="P60" i="18" s="1"/>
  <c r="O29" i="18"/>
  <c r="P29" i="18" s="1"/>
  <c r="O34" i="18"/>
  <c r="P34" i="18" s="1"/>
  <c r="O42" i="18"/>
  <c r="P42" i="18" s="1"/>
  <c r="O50" i="18"/>
  <c r="P50" i="18" s="1"/>
  <c r="O58" i="18"/>
  <c r="P58" i="18" s="1"/>
  <c r="O66" i="18"/>
  <c r="P66" i="18" s="1"/>
  <c r="O74" i="18"/>
  <c r="P74" i="18" s="1"/>
  <c r="O39" i="18"/>
  <c r="P39" i="18" s="1"/>
  <c r="O47" i="18"/>
  <c r="P47" i="18" s="1"/>
  <c r="O55" i="18"/>
  <c r="P55" i="18" s="1"/>
  <c r="O71" i="18"/>
  <c r="P71" i="18" s="1"/>
  <c r="O79" i="18"/>
  <c r="P79" i="18" s="1"/>
  <c r="O67" i="18"/>
  <c r="P67" i="18" s="1"/>
  <c r="O31" i="18"/>
  <c r="P31" i="18" s="1"/>
  <c r="O63" i="18"/>
  <c r="P63" i="18" s="1"/>
  <c r="O30" i="18"/>
  <c r="P30" i="18" s="1"/>
  <c r="O38" i="18"/>
  <c r="P38" i="18" s="1"/>
  <c r="O46" i="18"/>
  <c r="P46" i="18" s="1"/>
  <c r="O54" i="18"/>
  <c r="O62" i="18"/>
  <c r="P62" i="18" s="1"/>
  <c r="O70" i="18"/>
  <c r="P70" i="18" s="1"/>
  <c r="O78" i="18"/>
  <c r="P78" i="18" s="1"/>
  <c r="O35" i="18"/>
  <c r="P35" i="18" s="1"/>
  <c r="O43" i="18"/>
  <c r="P43" i="18" s="1"/>
  <c r="O51" i="18"/>
  <c r="P51" i="18" s="1"/>
  <c r="O59" i="18"/>
  <c r="P59" i="18" s="1"/>
  <c r="O75" i="18"/>
  <c r="P75" i="18" s="1"/>
  <c r="O37" i="18"/>
  <c r="P37" i="18" s="1"/>
  <c r="O53" i="18"/>
  <c r="P53" i="18" s="1"/>
  <c r="O69" i="18"/>
  <c r="P69" i="18" s="1"/>
  <c r="O32" i="18"/>
  <c r="P32" i="18" s="1"/>
  <c r="O48" i="18"/>
  <c r="P48" i="18" s="1"/>
  <c r="O64" i="18"/>
  <c r="P64" i="18" s="1"/>
  <c r="O80" i="18"/>
  <c r="P80" i="18" s="1"/>
  <c r="O41" i="18"/>
  <c r="P41" i="18" s="1"/>
  <c r="O57" i="18"/>
  <c r="P57" i="18" s="1"/>
  <c r="O36" i="18"/>
  <c r="P36" i="18" s="1"/>
  <c r="O52" i="18"/>
  <c r="P52" i="18" s="1"/>
  <c r="O68" i="18"/>
  <c r="P68" i="18" s="1"/>
  <c r="O73" i="18"/>
  <c r="P73" i="18" s="1"/>
  <c r="O45" i="18"/>
  <c r="P45" i="18" s="1"/>
  <c r="O61" i="18"/>
  <c r="P61" i="18" s="1"/>
  <c r="O77" i="18"/>
  <c r="P77" i="18" s="1"/>
  <c r="O40" i="18"/>
  <c r="P40" i="18" s="1"/>
  <c r="O56" i="18"/>
  <c r="P56" i="18" s="1"/>
  <c r="O72" i="18"/>
  <c r="P72" i="18" s="1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30" i="18"/>
  <c r="W31" i="18" l="1"/>
  <c r="W32" i="18" s="1"/>
  <c r="P54" i="18"/>
  <c r="W30" i="18" s="1"/>
  <c r="R70" i="18"/>
  <c r="A31" i="18"/>
  <c r="W29" i="18" l="1"/>
  <c r="R36" i="18" s="1"/>
  <c r="R53" i="18"/>
  <c r="S73" i="18"/>
  <c r="S47" i="18"/>
  <c r="R30" i="18"/>
  <c r="R78" i="18"/>
  <c r="S61" i="18"/>
  <c r="S50" i="18"/>
  <c r="R63" i="18"/>
  <c r="S72" i="18"/>
  <c r="S33" i="18"/>
  <c r="S67" i="18"/>
  <c r="R56" i="18"/>
  <c r="R79" i="18"/>
  <c r="S60" i="18"/>
  <c r="S75" i="18"/>
  <c r="S62" i="18"/>
  <c r="R33" i="18"/>
  <c r="R65" i="18"/>
  <c r="S56" i="18"/>
  <c r="S44" i="18"/>
  <c r="S57" i="18"/>
  <c r="S80" i="18"/>
  <c r="S68" i="18"/>
  <c r="S29" i="18"/>
  <c r="S51" i="18"/>
  <c r="S58" i="18"/>
  <c r="S79" i="18"/>
  <c r="S70" i="18"/>
  <c r="S34" i="18"/>
  <c r="R51" i="18"/>
  <c r="R77" i="18"/>
  <c r="R57" i="18"/>
  <c r="S53" i="18"/>
  <c r="S76" i="18"/>
  <c r="S48" i="18"/>
  <c r="S77" i="18"/>
  <c r="S49" i="18"/>
  <c r="S71" i="18"/>
  <c r="S74" i="18"/>
  <c r="S42" i="18"/>
  <c r="S55" i="18"/>
  <c r="S54" i="18"/>
  <c r="R58" i="18"/>
  <c r="R72" i="18"/>
  <c r="R66" i="18"/>
  <c r="S40" i="18"/>
  <c r="S69" i="18"/>
  <c r="S41" i="18"/>
  <c r="S64" i="18"/>
  <c r="S52" i="18"/>
  <c r="S65" i="18"/>
  <c r="S63" i="18"/>
  <c r="S66" i="18"/>
  <c r="S59" i="18"/>
  <c r="S78" i="18"/>
  <c r="S38" i="18"/>
  <c r="R68" i="18"/>
  <c r="S31" i="18"/>
  <c r="S32" i="18"/>
  <c r="S45" i="18"/>
  <c r="S35" i="18"/>
  <c r="S30" i="18"/>
  <c r="S46" i="18"/>
  <c r="R75" i="18"/>
  <c r="S37" i="18"/>
  <c r="S36" i="18"/>
  <c r="S39" i="18"/>
  <c r="S43" i="18"/>
  <c r="R60" i="18"/>
  <c r="R74" i="18"/>
  <c r="R67" i="18"/>
  <c r="R54" i="18"/>
  <c r="R31" i="18"/>
  <c r="R29" i="18"/>
  <c r="R76" i="18"/>
  <c r="R64" i="18"/>
  <c r="R80" i="18"/>
  <c r="R69" i="18"/>
  <c r="R46" i="18"/>
  <c r="R49" i="18"/>
  <c r="R55" i="18"/>
  <c r="R71" i="18"/>
  <c r="R32" i="18"/>
  <c r="R62" i="18"/>
  <c r="R61" i="18"/>
  <c r="R50" i="18"/>
  <c r="R73" i="18"/>
  <c r="R48" i="18"/>
  <c r="R45" i="18"/>
  <c r="R59" i="18"/>
  <c r="R52" i="18"/>
  <c r="A32" i="18"/>
  <c r="R43" i="18" l="1"/>
  <c r="R47" i="18"/>
  <c r="R38" i="18"/>
  <c r="R37" i="18"/>
  <c r="R39" i="18"/>
  <c r="R34" i="18"/>
  <c r="R41" i="18"/>
  <c r="R44" i="18"/>
  <c r="R35" i="18"/>
  <c r="R42" i="18"/>
  <c r="R40" i="18"/>
  <c r="A33" i="18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90" i="17"/>
  <c r="A30" i="17"/>
  <c r="A31" i="17" l="1"/>
  <c r="A32" i="17" s="1"/>
  <c r="A34" i="18"/>
  <c r="A33" i="17" l="1"/>
  <c r="A34" i="17" s="1"/>
  <c r="A35" i="18"/>
  <c r="A36" i="18" l="1"/>
  <c r="A35" i="17"/>
  <c r="A37" i="18" l="1"/>
  <c r="A36" i="17"/>
  <c r="A38" i="18" l="1"/>
  <c r="A37" i="17"/>
  <c r="A39" i="18" l="1"/>
  <c r="A38" i="17"/>
  <c r="A40" i="18" l="1"/>
  <c r="A39" i="17"/>
  <c r="A41" i="18" l="1"/>
  <c r="A40" i="17"/>
  <c r="A42" i="18" l="1"/>
  <c r="A41" i="17"/>
  <c r="A43" i="18" l="1"/>
  <c r="A42" i="17"/>
  <c r="A44" i="18" l="1"/>
  <c r="A43" i="17"/>
  <c r="A44" i="17"/>
  <c r="A45" i="18" l="1"/>
  <c r="A45" i="17"/>
  <c r="A46" i="18" l="1"/>
  <c r="A46" i="17"/>
  <c r="A47" i="18" l="1"/>
  <c r="A47" i="17"/>
  <c r="A48" i="17"/>
  <c r="A48" i="18" l="1"/>
  <c r="A49" i="17"/>
  <c r="A49" i="18" l="1"/>
  <c r="A50" i="17"/>
  <c r="A50" i="18" l="1"/>
  <c r="A51" i="17"/>
  <c r="A51" i="18" l="1"/>
  <c r="A52" i="17"/>
  <c r="A52" i="18" l="1"/>
  <c r="A53" i="17"/>
  <c r="A53" i="18" l="1"/>
  <c r="A54" i="17"/>
  <c r="B26" i="17" s="1"/>
  <c r="B30" i="17" s="1"/>
  <c r="C30" i="17" l="1"/>
  <c r="B31" i="17"/>
  <c r="A54" i="18"/>
  <c r="C31" i="17" l="1"/>
  <c r="B32" i="17"/>
  <c r="D91" i="17"/>
  <c r="H91" i="17"/>
  <c r="L91" i="17"/>
  <c r="C63" i="17"/>
  <c r="G63" i="17"/>
  <c r="K63" i="17"/>
  <c r="E91" i="17"/>
  <c r="I91" i="17"/>
  <c r="D63" i="17"/>
  <c r="H63" i="17"/>
  <c r="L63" i="17"/>
  <c r="G91" i="17"/>
  <c r="I63" i="17"/>
  <c r="F91" i="17"/>
  <c r="E63" i="17"/>
  <c r="J91" i="17"/>
  <c r="F63" i="17"/>
  <c r="K91" i="17"/>
  <c r="J63" i="17"/>
  <c r="C91" i="17"/>
  <c r="B63" i="17"/>
  <c r="B26" i="18"/>
  <c r="F92" i="17" l="1"/>
  <c r="J92" i="17"/>
  <c r="D64" i="17"/>
  <c r="H64" i="17"/>
  <c r="L64" i="17"/>
  <c r="C92" i="17"/>
  <c r="G92" i="17"/>
  <c r="K92" i="17"/>
  <c r="E64" i="17"/>
  <c r="I64" i="17"/>
  <c r="E92" i="17"/>
  <c r="F64" i="17"/>
  <c r="H92" i="17"/>
  <c r="C64" i="17"/>
  <c r="B64" i="17"/>
  <c r="I92" i="17"/>
  <c r="G64" i="17"/>
  <c r="L92" i="17"/>
  <c r="J64" i="17"/>
  <c r="D92" i="17"/>
  <c r="K64" i="17"/>
  <c r="C32" i="17"/>
  <c r="B33" i="17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B29" i="18"/>
  <c r="C29" i="18" s="1"/>
  <c r="B30" i="18"/>
  <c r="C30" i="18" s="1"/>
  <c r="B31" i="18"/>
  <c r="C31" i="18" s="1"/>
  <c r="D64" i="18" s="1"/>
  <c r="B32" i="18"/>
  <c r="C32" i="18" s="1"/>
  <c r="H65" i="18" s="1"/>
  <c r="B33" i="18"/>
  <c r="C33" i="18" s="1"/>
  <c r="B34" i="18"/>
  <c r="C34" i="18" s="1"/>
  <c r="B35" i="18"/>
  <c r="C35" i="18" s="1"/>
  <c r="I96" i="18" s="1"/>
  <c r="B36" i="18"/>
  <c r="C36" i="18" s="1"/>
  <c r="E97" i="18" s="1"/>
  <c r="B37" i="18"/>
  <c r="C37" i="18" s="1"/>
  <c r="B38" i="18"/>
  <c r="C38" i="18" s="1"/>
  <c r="B39" i="18"/>
  <c r="C39" i="18" s="1"/>
  <c r="I100" i="18" s="1"/>
  <c r="B40" i="18"/>
  <c r="C40" i="18" s="1"/>
  <c r="C101" i="18" s="1"/>
  <c r="B41" i="18"/>
  <c r="C41" i="18" s="1"/>
  <c r="B42" i="18"/>
  <c r="C42" i="18" s="1"/>
  <c r="B43" i="18"/>
  <c r="C43" i="18" s="1"/>
  <c r="I76" i="18" s="1"/>
  <c r="B44" i="18"/>
  <c r="C44" i="18" s="1"/>
  <c r="E105" i="18" s="1"/>
  <c r="B45" i="18"/>
  <c r="C45" i="18" s="1"/>
  <c r="B46" i="18"/>
  <c r="C46" i="18" s="1"/>
  <c r="B47" i="18"/>
  <c r="C47" i="18" s="1"/>
  <c r="C108" i="18" s="1"/>
  <c r="B48" i="18"/>
  <c r="C48" i="18" s="1"/>
  <c r="L81" i="18" s="1"/>
  <c r="B49" i="18"/>
  <c r="C49" i="18" s="1"/>
  <c r="B50" i="18"/>
  <c r="C50" i="18" s="1"/>
  <c r="B51" i="18"/>
  <c r="C51" i="18" s="1"/>
  <c r="I112" i="18" s="1"/>
  <c r="B52" i="18"/>
  <c r="C52" i="18" s="1"/>
  <c r="F85" i="18" s="1"/>
  <c r="B53" i="18"/>
  <c r="C53" i="18" s="1"/>
  <c r="B54" i="18"/>
  <c r="C54" i="18" s="1"/>
  <c r="J87" i="18" l="1"/>
  <c r="J83" i="18"/>
  <c r="L107" i="18"/>
  <c r="C103" i="18"/>
  <c r="D99" i="18"/>
  <c r="H95" i="18"/>
  <c r="G91" i="18"/>
  <c r="G114" i="18"/>
  <c r="C110" i="18"/>
  <c r="E106" i="18"/>
  <c r="D74" i="18"/>
  <c r="F98" i="18"/>
  <c r="D94" i="18"/>
  <c r="K90" i="18"/>
  <c r="E70" i="18"/>
  <c r="B34" i="17"/>
  <c r="C33" i="17"/>
  <c r="D93" i="17"/>
  <c r="H93" i="17"/>
  <c r="L93" i="17"/>
  <c r="E65" i="17"/>
  <c r="I65" i="17"/>
  <c r="E93" i="17"/>
  <c r="I93" i="17"/>
  <c r="C93" i="17"/>
  <c r="K93" i="17"/>
  <c r="B65" i="17"/>
  <c r="G65" i="17"/>
  <c r="L65" i="17"/>
  <c r="G93" i="17"/>
  <c r="C65" i="17"/>
  <c r="J65" i="17"/>
  <c r="H65" i="17"/>
  <c r="J93" i="17"/>
  <c r="D65" i="17"/>
  <c r="K65" i="17"/>
  <c r="F65" i="17"/>
  <c r="F93" i="17"/>
  <c r="J66" i="18"/>
  <c r="C63" i="18"/>
  <c r="B66" i="18"/>
  <c r="J62" i="18"/>
  <c r="F94" i="18"/>
  <c r="I110" i="18"/>
  <c r="G106" i="18"/>
  <c r="I102" i="18"/>
  <c r="K86" i="18"/>
  <c r="L101" i="18"/>
  <c r="D79" i="18"/>
  <c r="E78" i="18"/>
  <c r="K82" i="18"/>
  <c r="K67" i="18"/>
  <c r="J95" i="18"/>
  <c r="E79" i="18"/>
  <c r="K32" i="18"/>
  <c r="H107" i="18"/>
  <c r="G79" i="18"/>
  <c r="C107" i="18"/>
  <c r="C67" i="18"/>
  <c r="E67" i="18"/>
  <c r="D95" i="18"/>
  <c r="K79" i="18"/>
  <c r="H79" i="18"/>
  <c r="D107" i="18"/>
  <c r="F67" i="18"/>
  <c r="F95" i="18"/>
  <c r="J63" i="18"/>
  <c r="B79" i="18"/>
  <c r="J107" i="18"/>
  <c r="D67" i="18"/>
  <c r="L67" i="18"/>
  <c r="K95" i="18"/>
  <c r="I90" i="18"/>
  <c r="I115" i="18"/>
  <c r="F115" i="18"/>
  <c r="L87" i="18"/>
  <c r="C87" i="18"/>
  <c r="I87" i="18"/>
  <c r="B87" i="18"/>
  <c r="F87" i="18"/>
  <c r="K87" i="18"/>
  <c r="C115" i="18"/>
  <c r="L115" i="18"/>
  <c r="E71" i="18"/>
  <c r="F100" i="18"/>
  <c r="L68" i="18"/>
  <c r="J100" i="18"/>
  <c r="F108" i="18"/>
  <c r="B81" i="18"/>
  <c r="C105" i="18"/>
  <c r="E111" i="18"/>
  <c r="K83" i="18"/>
  <c r="H115" i="18"/>
  <c r="L111" i="18"/>
  <c r="C111" i="18"/>
  <c r="C109" i="18"/>
  <c r="E65" i="18"/>
  <c r="G105" i="18"/>
  <c r="K101" i="18"/>
  <c r="G65" i="18"/>
  <c r="C85" i="18"/>
  <c r="G97" i="18"/>
  <c r="G101" i="18"/>
  <c r="L93" i="18"/>
  <c r="E113" i="18"/>
  <c r="C97" i="18"/>
  <c r="B83" i="18"/>
  <c r="K100" i="18"/>
  <c r="L109" i="18"/>
  <c r="E73" i="18"/>
  <c r="I65" i="18"/>
  <c r="F93" i="18"/>
  <c r="I85" i="18"/>
  <c r="F113" i="18"/>
  <c r="D105" i="18"/>
  <c r="K69" i="18"/>
  <c r="L85" i="18"/>
  <c r="H81" i="18"/>
  <c r="K105" i="18"/>
  <c r="J101" i="18"/>
  <c r="C69" i="18"/>
  <c r="H93" i="18"/>
  <c r="K81" i="18"/>
  <c r="J104" i="18"/>
  <c r="L77" i="18"/>
  <c r="G72" i="18"/>
  <c r="B72" i="18"/>
  <c r="L100" i="18"/>
  <c r="C96" i="18"/>
  <c r="G108" i="18"/>
  <c r="C72" i="18"/>
  <c r="I72" i="18"/>
  <c r="G100" i="18"/>
  <c r="F96" i="18"/>
  <c r="L80" i="18"/>
  <c r="G92" i="18"/>
  <c r="C68" i="18"/>
  <c r="H72" i="18"/>
  <c r="L72" i="18"/>
  <c r="F72" i="18"/>
  <c r="E100" i="18"/>
  <c r="H68" i="18"/>
  <c r="D96" i="18"/>
  <c r="K80" i="18"/>
  <c r="H108" i="18"/>
  <c r="L110" i="18"/>
  <c r="F110" i="18"/>
  <c r="E66" i="18"/>
  <c r="G66" i="18"/>
  <c r="J94" i="18"/>
  <c r="D86" i="18"/>
  <c r="G78" i="18"/>
  <c r="H90" i="18"/>
  <c r="F74" i="18"/>
  <c r="C102" i="18"/>
  <c r="K70" i="18"/>
  <c r="H110" i="18"/>
  <c r="C82" i="18"/>
  <c r="I82" i="18"/>
  <c r="I66" i="18"/>
  <c r="L66" i="18"/>
  <c r="K94" i="18"/>
  <c r="J86" i="18"/>
  <c r="E86" i="18"/>
  <c r="H78" i="18"/>
  <c r="L62" i="18"/>
  <c r="E74" i="18"/>
  <c r="L98" i="18"/>
  <c r="J114" i="18"/>
  <c r="G110" i="18"/>
  <c r="C106" i="18"/>
  <c r="E102" i="18"/>
  <c r="K98" i="18"/>
  <c r="C94" i="18"/>
  <c r="G90" i="18"/>
  <c r="B82" i="18"/>
  <c r="H82" i="18"/>
  <c r="F66" i="18"/>
  <c r="D114" i="18"/>
  <c r="I70" i="18"/>
  <c r="G87" i="18"/>
  <c r="H87" i="18"/>
  <c r="E87" i="18"/>
  <c r="K115" i="18"/>
  <c r="D115" i="18"/>
  <c r="F79" i="18"/>
  <c r="E107" i="18"/>
  <c r="C79" i="18"/>
  <c r="F107" i="18"/>
  <c r="K107" i="18"/>
  <c r="J67" i="18"/>
  <c r="I95" i="18"/>
  <c r="G67" i="18"/>
  <c r="E95" i="18"/>
  <c r="G95" i="18"/>
  <c r="L95" i="18"/>
  <c r="G83" i="18"/>
  <c r="J111" i="18"/>
  <c r="H111" i="18"/>
  <c r="F63" i="18"/>
  <c r="K91" i="18"/>
  <c r="G71" i="18"/>
  <c r="H99" i="18"/>
  <c r="L91" i="18"/>
  <c r="J71" i="18"/>
  <c r="H103" i="18"/>
  <c r="E115" i="18"/>
  <c r="D87" i="18"/>
  <c r="J115" i="18"/>
  <c r="G115" i="18"/>
  <c r="I107" i="18"/>
  <c r="J79" i="18"/>
  <c r="L79" i="18"/>
  <c r="I79" i="18"/>
  <c r="G107" i="18"/>
  <c r="H67" i="18"/>
  <c r="B67" i="18"/>
  <c r="I67" i="18"/>
  <c r="C95" i="18"/>
  <c r="E83" i="18"/>
  <c r="H83" i="18"/>
  <c r="F83" i="18"/>
  <c r="I63" i="18"/>
  <c r="J99" i="18"/>
  <c r="G75" i="18"/>
  <c r="D75" i="18"/>
  <c r="F75" i="18"/>
  <c r="G103" i="18"/>
  <c r="I75" i="18"/>
  <c r="J112" i="18"/>
  <c r="D72" i="18"/>
  <c r="K72" i="18"/>
  <c r="C100" i="18"/>
  <c r="H100" i="18"/>
  <c r="J82" i="18"/>
  <c r="D82" i="18"/>
  <c r="L82" i="18"/>
  <c r="E110" i="18"/>
  <c r="E82" i="18"/>
  <c r="K110" i="18"/>
  <c r="C66" i="18"/>
  <c r="L94" i="18"/>
  <c r="H66" i="18"/>
  <c r="I94" i="18"/>
  <c r="G94" i="18"/>
  <c r="I111" i="18"/>
  <c r="I83" i="18"/>
  <c r="F111" i="18"/>
  <c r="K111" i="18"/>
  <c r="D111" i="18"/>
  <c r="D68" i="18"/>
  <c r="K68" i="18"/>
  <c r="J96" i="18"/>
  <c r="G86" i="18"/>
  <c r="D106" i="18"/>
  <c r="D78" i="18"/>
  <c r="G80" i="18"/>
  <c r="K63" i="18"/>
  <c r="L63" i="18"/>
  <c r="E62" i="18"/>
  <c r="H62" i="18"/>
  <c r="I74" i="18"/>
  <c r="E81" i="18"/>
  <c r="I81" i="18"/>
  <c r="L73" i="18"/>
  <c r="K73" i="18"/>
  <c r="B65" i="18"/>
  <c r="H98" i="18"/>
  <c r="L70" i="18"/>
  <c r="B71" i="18"/>
  <c r="I99" i="18"/>
  <c r="I103" i="18"/>
  <c r="E85" i="18"/>
  <c r="L113" i="18"/>
  <c r="H77" i="18"/>
  <c r="I69" i="18"/>
  <c r="I86" i="18"/>
  <c r="L86" i="18"/>
  <c r="E114" i="18"/>
  <c r="L114" i="18"/>
  <c r="B86" i="18"/>
  <c r="C114" i="18"/>
  <c r="F114" i="18"/>
  <c r="I114" i="18"/>
  <c r="C86" i="18"/>
  <c r="H114" i="18"/>
  <c r="K106" i="18"/>
  <c r="F106" i="18"/>
  <c r="L78" i="18"/>
  <c r="C78" i="18"/>
  <c r="J78" i="18"/>
  <c r="F78" i="18"/>
  <c r="J106" i="18"/>
  <c r="L106" i="18"/>
  <c r="I78" i="18"/>
  <c r="B78" i="18"/>
  <c r="K78" i="18"/>
  <c r="K102" i="18"/>
  <c r="F102" i="18"/>
  <c r="L74" i="18"/>
  <c r="J74" i="18"/>
  <c r="L102" i="18"/>
  <c r="G74" i="18"/>
  <c r="J102" i="18"/>
  <c r="D102" i="18"/>
  <c r="H102" i="18"/>
  <c r="C74" i="18"/>
  <c r="B74" i="18"/>
  <c r="C98" i="18"/>
  <c r="E98" i="18"/>
  <c r="D70" i="18"/>
  <c r="J70" i="18"/>
  <c r="B70" i="18"/>
  <c r="G98" i="18"/>
  <c r="I98" i="18"/>
  <c r="H70" i="18"/>
  <c r="F70" i="18"/>
  <c r="G70" i="18"/>
  <c r="J90" i="18"/>
  <c r="L90" i="18"/>
  <c r="I62" i="18"/>
  <c r="B62" i="18"/>
  <c r="D90" i="18"/>
  <c r="C90" i="18"/>
  <c r="E90" i="18"/>
  <c r="D62" i="18"/>
  <c r="G62" i="18"/>
  <c r="F62" i="18"/>
  <c r="K84" i="18"/>
  <c r="J84" i="18"/>
  <c r="C84" i="18"/>
  <c r="H84" i="18"/>
  <c r="E108" i="18"/>
  <c r="K108" i="18"/>
  <c r="F80" i="18"/>
  <c r="C80" i="18"/>
  <c r="I80" i="18"/>
  <c r="I108" i="18"/>
  <c r="D108" i="18"/>
  <c r="J80" i="18"/>
  <c r="H80" i="18"/>
  <c r="J108" i="18"/>
  <c r="E80" i="18"/>
  <c r="L104" i="18"/>
  <c r="D104" i="18"/>
  <c r="L76" i="18"/>
  <c r="I104" i="18"/>
  <c r="F104" i="18"/>
  <c r="L96" i="18"/>
  <c r="G96" i="18"/>
  <c r="F68" i="18"/>
  <c r="E96" i="18"/>
  <c r="K96" i="18"/>
  <c r="J68" i="18"/>
  <c r="G68" i="18"/>
  <c r="I92" i="18"/>
  <c r="L64" i="18"/>
  <c r="B64" i="18"/>
  <c r="J113" i="18"/>
  <c r="D85" i="18"/>
  <c r="G85" i="18"/>
  <c r="D113" i="18"/>
  <c r="K113" i="18"/>
  <c r="G113" i="18"/>
  <c r="H85" i="18"/>
  <c r="K85" i="18"/>
  <c r="H113" i="18"/>
  <c r="B85" i="18"/>
  <c r="C113" i="18"/>
  <c r="F109" i="18"/>
  <c r="I109" i="18"/>
  <c r="D109" i="18"/>
  <c r="K109" i="18"/>
  <c r="G81" i="18"/>
  <c r="J109" i="18"/>
  <c r="D81" i="18"/>
  <c r="H109" i="18"/>
  <c r="C81" i="18"/>
  <c r="G109" i="18"/>
  <c r="F81" i="18"/>
  <c r="J105" i="18"/>
  <c r="F105" i="18"/>
  <c r="H105" i="18"/>
  <c r="G77" i="18"/>
  <c r="D77" i="18"/>
  <c r="J77" i="18"/>
  <c r="L105" i="18"/>
  <c r="K77" i="18"/>
  <c r="I77" i="18"/>
  <c r="B77" i="18"/>
  <c r="F77" i="18"/>
  <c r="I101" i="18"/>
  <c r="D101" i="18"/>
  <c r="C73" i="18"/>
  <c r="D73" i="18"/>
  <c r="B73" i="18"/>
  <c r="F101" i="18"/>
  <c r="H101" i="18"/>
  <c r="G73" i="18"/>
  <c r="I73" i="18"/>
  <c r="F73" i="18"/>
  <c r="J97" i="18"/>
  <c r="F97" i="18"/>
  <c r="K97" i="18"/>
  <c r="F69" i="18"/>
  <c r="B69" i="18"/>
  <c r="D97" i="18"/>
  <c r="L69" i="18"/>
  <c r="H69" i="18"/>
  <c r="D69" i="18"/>
  <c r="E93" i="18"/>
  <c r="C93" i="18"/>
  <c r="K93" i="18"/>
  <c r="L65" i="18"/>
  <c r="J65" i="18"/>
  <c r="I93" i="18"/>
  <c r="D93" i="18"/>
  <c r="C65" i="18"/>
  <c r="G93" i="18"/>
  <c r="D65" i="18"/>
  <c r="K103" i="18"/>
  <c r="F103" i="18"/>
  <c r="J75" i="18"/>
  <c r="C75" i="18"/>
  <c r="B75" i="18"/>
  <c r="D103" i="18"/>
  <c r="J103" i="18"/>
  <c r="E75" i="18"/>
  <c r="H75" i="18"/>
  <c r="L75" i="18"/>
  <c r="L99" i="18"/>
  <c r="G99" i="18"/>
  <c r="I71" i="18"/>
  <c r="F71" i="18"/>
  <c r="L71" i="18"/>
  <c r="C71" i="18"/>
  <c r="K99" i="18"/>
  <c r="F99" i="18"/>
  <c r="K71" i="18"/>
  <c r="D71" i="18"/>
  <c r="H71" i="18"/>
  <c r="D91" i="18"/>
  <c r="J91" i="18"/>
  <c r="H63" i="18"/>
  <c r="B63" i="18"/>
  <c r="I91" i="18"/>
  <c r="H91" i="18"/>
  <c r="C91" i="18"/>
  <c r="E63" i="18"/>
  <c r="G63" i="18"/>
  <c r="D63" i="18"/>
  <c r="E72" i="18"/>
  <c r="J72" i="18"/>
  <c r="D100" i="18"/>
  <c r="G82" i="18"/>
  <c r="F82" i="18"/>
  <c r="D110" i="18"/>
  <c r="J110" i="18"/>
  <c r="H94" i="18"/>
  <c r="K66" i="18"/>
  <c r="D66" i="18"/>
  <c r="E94" i="18"/>
  <c r="D83" i="18"/>
  <c r="C83" i="18"/>
  <c r="L83" i="18"/>
  <c r="G111" i="18"/>
  <c r="I68" i="18"/>
  <c r="E68" i="18"/>
  <c r="B68" i="18"/>
  <c r="H96" i="18"/>
  <c r="F86" i="18"/>
  <c r="H86" i="18"/>
  <c r="K114" i="18"/>
  <c r="H106" i="18"/>
  <c r="I106" i="18"/>
  <c r="D80" i="18"/>
  <c r="B80" i="18"/>
  <c r="L108" i="18"/>
  <c r="E91" i="18"/>
  <c r="F91" i="18"/>
  <c r="K62" i="18"/>
  <c r="C62" i="18"/>
  <c r="F90" i="18"/>
  <c r="K74" i="18"/>
  <c r="H74" i="18"/>
  <c r="G102" i="18"/>
  <c r="J81" i="18"/>
  <c r="E109" i="18"/>
  <c r="H73" i="18"/>
  <c r="J73" i="18"/>
  <c r="E101" i="18"/>
  <c r="F65" i="18"/>
  <c r="K65" i="18"/>
  <c r="J93" i="18"/>
  <c r="C70" i="18"/>
  <c r="D98" i="18"/>
  <c r="J98" i="18"/>
  <c r="L92" i="18"/>
  <c r="E99" i="18"/>
  <c r="C99" i="18"/>
  <c r="G112" i="18"/>
  <c r="K75" i="18"/>
  <c r="E103" i="18"/>
  <c r="L103" i="18"/>
  <c r="J85" i="18"/>
  <c r="I113" i="18"/>
  <c r="E77" i="18"/>
  <c r="C77" i="18"/>
  <c r="I105" i="18"/>
  <c r="E69" i="18"/>
  <c r="I97" i="18"/>
  <c r="K76" i="18"/>
  <c r="D76" i="18"/>
  <c r="J76" i="18"/>
  <c r="K104" i="18"/>
  <c r="E104" i="18"/>
  <c r="E64" i="18"/>
  <c r="G64" i="18"/>
  <c r="F92" i="18"/>
  <c r="C92" i="18"/>
  <c r="H92" i="18"/>
  <c r="L84" i="18"/>
  <c r="C112" i="18"/>
  <c r="F84" i="18"/>
  <c r="L112" i="18"/>
  <c r="E112" i="18"/>
  <c r="G76" i="18"/>
  <c r="C76" i="18"/>
  <c r="B76" i="18"/>
  <c r="C104" i="18"/>
  <c r="H104" i="18"/>
  <c r="I64" i="18"/>
  <c r="C64" i="18"/>
  <c r="F64" i="18"/>
  <c r="K92" i="18"/>
  <c r="E92" i="18"/>
  <c r="D84" i="18"/>
  <c r="E84" i="18"/>
  <c r="K112" i="18"/>
  <c r="D112" i="18"/>
  <c r="G84" i="18"/>
  <c r="E76" i="18"/>
  <c r="H76" i="18"/>
  <c r="F76" i="18"/>
  <c r="G104" i="18"/>
  <c r="K64" i="18"/>
  <c r="J92" i="18"/>
  <c r="H64" i="18"/>
  <c r="J64" i="18"/>
  <c r="D92" i="18"/>
  <c r="F112" i="18"/>
  <c r="I84" i="18"/>
  <c r="B84" i="18"/>
  <c r="H112" i="18"/>
  <c r="J69" i="18"/>
  <c r="G69" i="18"/>
  <c r="H97" i="18"/>
  <c r="L97" i="18"/>
  <c r="F94" i="17" l="1"/>
  <c r="J94" i="17"/>
  <c r="B66" i="17"/>
  <c r="F66" i="17"/>
  <c r="J66" i="17"/>
  <c r="C94" i="17"/>
  <c r="G94" i="17"/>
  <c r="K94" i="17"/>
  <c r="I94" i="17"/>
  <c r="G66" i="17"/>
  <c r="L66" i="17"/>
  <c r="H94" i="17"/>
  <c r="E66" i="17"/>
  <c r="D66" i="17"/>
  <c r="L94" i="17"/>
  <c r="H66" i="17"/>
  <c r="D94" i="17"/>
  <c r="C66" i="17"/>
  <c r="I66" i="17"/>
  <c r="E94" i="17"/>
  <c r="K66" i="17"/>
  <c r="B35" i="17"/>
  <c r="C34" i="17"/>
  <c r="J58" i="18"/>
  <c r="I57" i="18"/>
  <c r="G58" i="18"/>
  <c r="C57" i="18"/>
  <c r="I58" i="18"/>
  <c r="H57" i="18"/>
  <c r="L58" i="18"/>
  <c r="D58" i="18"/>
  <c r="K57" i="18"/>
  <c r="F57" i="18"/>
  <c r="C58" i="18"/>
  <c r="E58" i="18"/>
  <c r="L57" i="18"/>
  <c r="F58" i="18"/>
  <c r="J57" i="18"/>
  <c r="K58" i="18"/>
  <c r="E57" i="18"/>
  <c r="D57" i="18"/>
  <c r="G57" i="18"/>
  <c r="H58" i="18"/>
  <c r="B57" i="18"/>
  <c r="E33" i="18" a="1"/>
  <c r="E34" i="18" a="1"/>
  <c r="E36" i="18" a="1"/>
  <c r="E31" i="18" a="1"/>
  <c r="E40" i="18" a="1"/>
  <c r="E42" i="18" a="1"/>
  <c r="E41" i="18" a="1"/>
  <c r="E52" i="18" a="1"/>
  <c r="D95" i="17" l="1"/>
  <c r="H95" i="17"/>
  <c r="L95" i="17"/>
  <c r="C67" i="17"/>
  <c r="G67" i="17"/>
  <c r="K67" i="17"/>
  <c r="E95" i="17"/>
  <c r="I95" i="17"/>
  <c r="G95" i="17"/>
  <c r="F67" i="17"/>
  <c r="L67" i="17"/>
  <c r="J95" i="17"/>
  <c r="B67" i="17"/>
  <c r="I67" i="17"/>
  <c r="H67" i="17"/>
  <c r="K95" i="17"/>
  <c r="D67" i="17"/>
  <c r="J67" i="17"/>
  <c r="C95" i="17"/>
  <c r="E67" i="17"/>
  <c r="F95" i="17"/>
  <c r="B36" i="17"/>
  <c r="C35" i="17"/>
  <c r="E31" i="18"/>
  <c r="E36" i="18"/>
  <c r="E41" i="18"/>
  <c r="E33" i="18"/>
  <c r="E52" i="18"/>
  <c r="E40" i="18"/>
  <c r="E34" i="18"/>
  <c r="E42" i="18"/>
  <c r="E37" i="18" a="1"/>
  <c r="E30" i="18" a="1"/>
  <c r="E43" i="18" a="1"/>
  <c r="E44" i="18" a="1"/>
  <c r="E39" i="18" a="1"/>
  <c r="E32" i="18" a="1"/>
  <c r="E29" i="18" a="1"/>
  <c r="E48" i="18" a="1"/>
  <c r="E38" i="18" a="1"/>
  <c r="E53" i="18" a="1"/>
  <c r="E50" i="18" a="1"/>
  <c r="E49" i="18" a="1"/>
  <c r="E47" i="18" a="1"/>
  <c r="E46" i="18" a="1"/>
  <c r="E51" i="18" a="1"/>
  <c r="E35" i="18" a="1"/>
  <c r="E54" i="18" a="1"/>
  <c r="E45" i="18" a="1"/>
  <c r="E51" i="18" l="1"/>
  <c r="E46" i="18"/>
  <c r="E29" i="18"/>
  <c r="E32" i="18"/>
  <c r="E30" i="18"/>
  <c r="E37" i="18"/>
  <c r="E48" i="18"/>
  <c r="E44" i="18"/>
  <c r="E54" i="18"/>
  <c r="E35" i="18"/>
  <c r="E49" i="18"/>
  <c r="E53" i="18"/>
  <c r="E45" i="18"/>
  <c r="E47" i="18"/>
  <c r="E43" i="18"/>
  <c r="E50" i="18"/>
  <c r="E39" i="18"/>
  <c r="E38" i="18"/>
  <c r="F96" i="17"/>
  <c r="J96" i="17"/>
  <c r="D68" i="17"/>
  <c r="H68" i="17"/>
  <c r="L68" i="17"/>
  <c r="C96" i="17"/>
  <c r="G96" i="17"/>
  <c r="K96" i="17"/>
  <c r="E96" i="17"/>
  <c r="F68" i="17"/>
  <c r="K68" i="17"/>
  <c r="I96" i="17"/>
  <c r="E68" i="17"/>
  <c r="J68" i="17"/>
  <c r="L96" i="17"/>
  <c r="G68" i="17"/>
  <c r="D96" i="17"/>
  <c r="B68" i="17"/>
  <c r="I68" i="17"/>
  <c r="H96" i="17"/>
  <c r="C68" i="17"/>
  <c r="B37" i="17"/>
  <c r="C36" i="17"/>
  <c r="D97" i="17" l="1"/>
  <c r="H97" i="17"/>
  <c r="L97" i="17"/>
  <c r="E69" i="17"/>
  <c r="I69" i="17"/>
  <c r="E97" i="17"/>
  <c r="I97" i="17"/>
  <c r="C97" i="17"/>
  <c r="K97" i="17"/>
  <c r="F69" i="17"/>
  <c r="K69" i="17"/>
  <c r="J97" i="17"/>
  <c r="B69" i="17"/>
  <c r="H69" i="17"/>
  <c r="C69" i="17"/>
  <c r="J69" i="17"/>
  <c r="F97" i="17"/>
  <c r="D69" i="17"/>
  <c r="L69" i="17"/>
  <c r="G97" i="17"/>
  <c r="G69" i="17"/>
  <c r="B38" i="17"/>
  <c r="C37" i="17"/>
  <c r="B39" i="17" l="1"/>
  <c r="C38" i="17"/>
  <c r="F98" i="17"/>
  <c r="J98" i="17"/>
  <c r="B70" i="17"/>
  <c r="F70" i="17"/>
  <c r="J70" i="17"/>
  <c r="C98" i="17"/>
  <c r="G98" i="17"/>
  <c r="K98" i="17"/>
  <c r="I98" i="17"/>
  <c r="E70" i="17"/>
  <c r="K70" i="17"/>
  <c r="L98" i="17"/>
  <c r="D70" i="17"/>
  <c r="L70" i="17"/>
  <c r="C70" i="17"/>
  <c r="D98" i="17"/>
  <c r="G70" i="17"/>
  <c r="E98" i="17"/>
  <c r="H70" i="17"/>
  <c r="H98" i="17"/>
  <c r="I70" i="17"/>
  <c r="D99" i="17" l="1"/>
  <c r="H99" i="17"/>
  <c r="L99" i="17"/>
  <c r="E99" i="17"/>
  <c r="I99" i="17"/>
  <c r="G99" i="17"/>
  <c r="D71" i="17"/>
  <c r="H71" i="17"/>
  <c r="L71" i="17"/>
  <c r="K99" i="17"/>
  <c r="F71" i="17"/>
  <c r="K71" i="17"/>
  <c r="E71" i="17"/>
  <c r="C99" i="17"/>
  <c r="B71" i="17"/>
  <c r="G71" i="17"/>
  <c r="F99" i="17"/>
  <c r="C71" i="17"/>
  <c r="I71" i="17"/>
  <c r="J99" i="17"/>
  <c r="J71" i="17"/>
  <c r="B40" i="17"/>
  <c r="C39" i="17"/>
  <c r="F100" i="17" l="1"/>
  <c r="J100" i="17"/>
  <c r="C100" i="17"/>
  <c r="G100" i="17"/>
  <c r="K100" i="17"/>
  <c r="E100" i="17"/>
  <c r="E72" i="17"/>
  <c r="I72" i="17"/>
  <c r="L100" i="17"/>
  <c r="F72" i="17"/>
  <c r="K72" i="17"/>
  <c r="I100" i="17"/>
  <c r="D100" i="17"/>
  <c r="B72" i="17"/>
  <c r="G72" i="17"/>
  <c r="L72" i="17"/>
  <c r="H100" i="17"/>
  <c r="C72" i="17"/>
  <c r="H72" i="17"/>
  <c r="D72" i="17"/>
  <c r="J72" i="17"/>
  <c r="B41" i="17"/>
  <c r="C40" i="17"/>
  <c r="D101" i="17" l="1"/>
  <c r="H101" i="17"/>
  <c r="L101" i="17"/>
  <c r="E101" i="17"/>
  <c r="I101" i="17"/>
  <c r="C101" i="17"/>
  <c r="K101" i="17"/>
  <c r="B73" i="17"/>
  <c r="F73" i="17"/>
  <c r="J73" i="17"/>
  <c r="E73" i="17"/>
  <c r="K73" i="17"/>
  <c r="F101" i="17"/>
  <c r="G73" i="17"/>
  <c r="L73" i="17"/>
  <c r="G101" i="17"/>
  <c r="C73" i="17"/>
  <c r="H73" i="17"/>
  <c r="J101" i="17"/>
  <c r="D73" i="17"/>
  <c r="I73" i="17"/>
  <c r="B42" i="17"/>
  <c r="C41" i="17"/>
  <c r="F102" i="17" l="1"/>
  <c r="J102" i="17"/>
  <c r="C102" i="17"/>
  <c r="G102" i="17"/>
  <c r="K102" i="17"/>
  <c r="I102" i="17"/>
  <c r="C74" i="17"/>
  <c r="G74" i="17"/>
  <c r="K74" i="17"/>
  <c r="D102" i="17"/>
  <c r="E74" i="17"/>
  <c r="J74" i="17"/>
  <c r="E102" i="17"/>
  <c r="F74" i="17"/>
  <c r="L74" i="17"/>
  <c r="H102" i="17"/>
  <c r="B74" i="17"/>
  <c r="H74" i="17"/>
  <c r="L102" i="17"/>
  <c r="D74" i="17"/>
  <c r="I74" i="17"/>
  <c r="B43" i="17"/>
  <c r="C42" i="17"/>
  <c r="D103" i="17" l="1"/>
  <c r="H103" i="17"/>
  <c r="L103" i="17"/>
  <c r="E103" i="17"/>
  <c r="I103" i="17"/>
  <c r="G103" i="17"/>
  <c r="D75" i="17"/>
  <c r="H75" i="17"/>
  <c r="L75" i="17"/>
  <c r="C103" i="17"/>
  <c r="E75" i="17"/>
  <c r="J75" i="17"/>
  <c r="F103" i="17"/>
  <c r="F75" i="17"/>
  <c r="K75" i="17"/>
  <c r="J103" i="17"/>
  <c r="B75" i="17"/>
  <c r="G75" i="17"/>
  <c r="K103" i="17"/>
  <c r="C75" i="17"/>
  <c r="I75" i="17"/>
  <c r="B44" i="17"/>
  <c r="C43" i="17"/>
  <c r="F104" i="17" l="1"/>
  <c r="J104" i="17"/>
  <c r="C104" i="17"/>
  <c r="G104" i="17"/>
  <c r="K104" i="17"/>
  <c r="E104" i="17"/>
  <c r="E76" i="17"/>
  <c r="I76" i="17"/>
  <c r="D104" i="17"/>
  <c r="D76" i="17"/>
  <c r="J76" i="17"/>
  <c r="H104" i="17"/>
  <c r="F76" i="17"/>
  <c r="K76" i="17"/>
  <c r="I104" i="17"/>
  <c r="B76" i="17"/>
  <c r="G76" i="17"/>
  <c r="L76" i="17"/>
  <c r="L104" i="17"/>
  <c r="C76" i="17"/>
  <c r="H76" i="17"/>
  <c r="B45" i="17"/>
  <c r="C44" i="17"/>
  <c r="D105" i="17" l="1"/>
  <c r="H105" i="17"/>
  <c r="L105" i="17"/>
  <c r="E105" i="17"/>
  <c r="I105" i="17"/>
  <c r="C105" i="17"/>
  <c r="K105" i="17"/>
  <c r="B77" i="17"/>
  <c r="F77" i="17"/>
  <c r="J77" i="17"/>
  <c r="F105" i="17"/>
  <c r="D77" i="17"/>
  <c r="I77" i="17"/>
  <c r="G105" i="17"/>
  <c r="E77" i="17"/>
  <c r="K77" i="17"/>
  <c r="J105" i="17"/>
  <c r="G77" i="17"/>
  <c r="L77" i="17"/>
  <c r="C77" i="17"/>
  <c r="H77" i="17"/>
  <c r="B46" i="17"/>
  <c r="C45" i="17"/>
  <c r="B47" i="17" l="1"/>
  <c r="C46" i="17"/>
  <c r="F106" i="17"/>
  <c r="J106" i="17"/>
  <c r="C106" i="17"/>
  <c r="G106" i="17"/>
  <c r="K106" i="17"/>
  <c r="I106" i="17"/>
  <c r="C78" i="17"/>
  <c r="G78" i="17"/>
  <c r="K78" i="17"/>
  <c r="E106" i="17"/>
  <c r="D78" i="17"/>
  <c r="I78" i="17"/>
  <c r="H106" i="17"/>
  <c r="E78" i="17"/>
  <c r="J78" i="17"/>
  <c r="L106" i="17"/>
  <c r="F78" i="17"/>
  <c r="L78" i="17"/>
  <c r="D106" i="17"/>
  <c r="B78" i="17"/>
  <c r="H78" i="17"/>
  <c r="B48" i="17" l="1"/>
  <c r="C47" i="17"/>
  <c r="D107" i="17"/>
  <c r="H107" i="17"/>
  <c r="L107" i="17"/>
  <c r="E107" i="17"/>
  <c r="I107" i="17"/>
  <c r="G107" i="17"/>
  <c r="D79" i="17"/>
  <c r="H79" i="17"/>
  <c r="L79" i="17"/>
  <c r="F107" i="17"/>
  <c r="C79" i="17"/>
  <c r="I79" i="17"/>
  <c r="J107" i="17"/>
  <c r="E79" i="17"/>
  <c r="J79" i="17"/>
  <c r="K107" i="17"/>
  <c r="F79" i="17"/>
  <c r="K79" i="17"/>
  <c r="C107" i="17"/>
  <c r="B79" i="17"/>
  <c r="G79" i="17"/>
  <c r="B49" i="17" l="1"/>
  <c r="C48" i="17"/>
  <c r="F108" i="17"/>
  <c r="J108" i="17"/>
  <c r="C108" i="17"/>
  <c r="G108" i="17"/>
  <c r="K108" i="17"/>
  <c r="E108" i="17"/>
  <c r="E80" i="17"/>
  <c r="I80" i="17"/>
  <c r="H108" i="17"/>
  <c r="C80" i="17"/>
  <c r="H80" i="17"/>
  <c r="I108" i="17"/>
  <c r="D80" i="17"/>
  <c r="J80" i="17"/>
  <c r="L108" i="17"/>
  <c r="F80" i="17"/>
  <c r="K80" i="17"/>
  <c r="D108" i="17"/>
  <c r="L80" i="17"/>
  <c r="B80" i="17"/>
  <c r="G80" i="17"/>
  <c r="B50" i="17" l="1"/>
  <c r="C49" i="17"/>
  <c r="D109" i="17"/>
  <c r="H109" i="17"/>
  <c r="L109" i="17"/>
  <c r="E109" i="17"/>
  <c r="I109" i="17"/>
  <c r="C109" i="17"/>
  <c r="K109" i="17"/>
  <c r="B81" i="17"/>
  <c r="F81" i="17"/>
  <c r="J81" i="17"/>
  <c r="G109" i="17"/>
  <c r="C81" i="17"/>
  <c r="H81" i="17"/>
  <c r="J109" i="17"/>
  <c r="D81" i="17"/>
  <c r="I81" i="17"/>
  <c r="E81" i="17"/>
  <c r="K81" i="17"/>
  <c r="F109" i="17"/>
  <c r="G81" i="17"/>
  <c r="L81" i="17"/>
  <c r="B51" i="17" l="1"/>
  <c r="C50" i="17"/>
  <c r="F110" i="17"/>
  <c r="J110" i="17"/>
  <c r="C110" i="17"/>
  <c r="G110" i="17"/>
  <c r="K110" i="17"/>
  <c r="I110" i="17"/>
  <c r="C82" i="17"/>
  <c r="G82" i="17"/>
  <c r="K82" i="17"/>
  <c r="H110" i="17"/>
  <c r="B82" i="17"/>
  <c r="H82" i="17"/>
  <c r="E110" i="17"/>
  <c r="L110" i="17"/>
  <c r="D82" i="17"/>
  <c r="I82" i="17"/>
  <c r="D110" i="17"/>
  <c r="E82" i="17"/>
  <c r="J82" i="17"/>
  <c r="L82" i="17"/>
  <c r="F82" i="17"/>
  <c r="D111" i="17" l="1"/>
  <c r="H111" i="17"/>
  <c r="L111" i="17"/>
  <c r="E111" i="17"/>
  <c r="I111" i="17"/>
  <c r="G111" i="17"/>
  <c r="D83" i="17"/>
  <c r="H83" i="17"/>
  <c r="L83" i="17"/>
  <c r="J111" i="17"/>
  <c r="B83" i="17"/>
  <c r="G83" i="17"/>
  <c r="K111" i="17"/>
  <c r="C83" i="17"/>
  <c r="I83" i="17"/>
  <c r="C111" i="17"/>
  <c r="E83" i="17"/>
  <c r="J83" i="17"/>
  <c r="F111" i="17"/>
  <c r="F83" i="17"/>
  <c r="K83" i="17"/>
  <c r="B52" i="17"/>
  <c r="C51" i="17"/>
  <c r="F112" i="17" l="1"/>
  <c r="J112" i="17"/>
  <c r="C112" i="17"/>
  <c r="G112" i="17"/>
  <c r="K112" i="17"/>
  <c r="E112" i="17"/>
  <c r="E84" i="17"/>
  <c r="I84" i="17"/>
  <c r="I112" i="17"/>
  <c r="B84" i="17"/>
  <c r="G84" i="17"/>
  <c r="L84" i="17"/>
  <c r="H112" i="17"/>
  <c r="L112" i="17"/>
  <c r="C84" i="17"/>
  <c r="H84" i="17"/>
  <c r="D112" i="17"/>
  <c r="D84" i="17"/>
  <c r="J84" i="17"/>
  <c r="K84" i="17"/>
  <c r="F84" i="17"/>
  <c r="B53" i="17"/>
  <c r="C52" i="17"/>
  <c r="D113" i="17" l="1"/>
  <c r="H113" i="17"/>
  <c r="L113" i="17"/>
  <c r="E113" i="17"/>
  <c r="I113" i="17"/>
  <c r="C113" i="17"/>
  <c r="K113" i="17"/>
  <c r="B85" i="17"/>
  <c r="J113" i="17"/>
  <c r="F85" i="17"/>
  <c r="J85" i="17"/>
  <c r="C85" i="17"/>
  <c r="G85" i="17"/>
  <c r="K85" i="17"/>
  <c r="F113" i="17"/>
  <c r="D85" i="17"/>
  <c r="H85" i="17"/>
  <c r="L85" i="17"/>
  <c r="G113" i="17"/>
  <c r="E85" i="17"/>
  <c r="I85" i="17"/>
  <c r="B54" i="17"/>
  <c r="C54" i="17" s="1"/>
  <c r="C53" i="17"/>
  <c r="F114" i="17" l="1"/>
  <c r="J114" i="17"/>
  <c r="C114" i="17"/>
  <c r="G114" i="17"/>
  <c r="K114" i="17"/>
  <c r="I114" i="17"/>
  <c r="L114" i="17"/>
  <c r="C86" i="17"/>
  <c r="G86" i="17"/>
  <c r="K86" i="17"/>
  <c r="H114" i="17"/>
  <c r="D114" i="17"/>
  <c r="D86" i="17"/>
  <c r="H86" i="17"/>
  <c r="L86" i="17"/>
  <c r="E114" i="17"/>
  <c r="E86" i="17"/>
  <c r="I86" i="17"/>
  <c r="F86" i="17"/>
  <c r="J86" i="17"/>
  <c r="B86" i="17"/>
  <c r="D115" i="17"/>
  <c r="H115" i="17"/>
  <c r="H58" i="17" s="1"/>
  <c r="L115" i="17"/>
  <c r="L58" i="17" s="1"/>
  <c r="E115" i="17"/>
  <c r="I115" i="17"/>
  <c r="I58" i="17" s="1"/>
  <c r="G115" i="17"/>
  <c r="K115" i="17"/>
  <c r="D87" i="17"/>
  <c r="D57" i="17" s="1"/>
  <c r="H87" i="17"/>
  <c r="H57" i="17" s="1"/>
  <c r="L87" i="17"/>
  <c r="L57" i="17" s="1"/>
  <c r="C115" i="17"/>
  <c r="C58" i="17" s="1"/>
  <c r="E87" i="17"/>
  <c r="E57" i="17" s="1"/>
  <c r="I87" i="17"/>
  <c r="I57" i="17" s="1"/>
  <c r="F115" i="17"/>
  <c r="B87" i="17"/>
  <c r="F87" i="17"/>
  <c r="F57" i="17" s="1"/>
  <c r="J87" i="17"/>
  <c r="J115" i="17"/>
  <c r="J58" i="17" s="1"/>
  <c r="C87" i="17"/>
  <c r="C57" i="17" s="1"/>
  <c r="G87" i="17"/>
  <c r="G57" i="17" s="1"/>
  <c r="K87" i="17"/>
  <c r="K57" i="17" s="1"/>
  <c r="B57" i="17" l="1"/>
  <c r="K58" i="17"/>
  <c r="F58" i="17"/>
  <c r="G58" i="17"/>
  <c r="J57" i="17"/>
  <c r="D58" i="17"/>
  <c r="E58" i="17"/>
  <c r="D48" i="17" a="1"/>
  <c r="D39" i="17" a="1"/>
  <c r="D31" i="17" a="1"/>
  <c r="D34" i="17" a="1"/>
  <c r="D38" i="17" a="1"/>
  <c r="D45" i="17" a="1"/>
  <c r="D54" i="17" a="1"/>
  <c r="D33" i="17" a="1"/>
  <c r="D38" i="17" l="1"/>
  <c r="D45" i="17"/>
  <c r="D31" i="17"/>
  <c r="D48" i="17"/>
  <c r="D33" i="17"/>
  <c r="D54" i="17"/>
  <c r="D34" i="17"/>
  <c r="D39" i="17"/>
  <c r="D44" i="17" a="1"/>
  <c r="D52" i="17" a="1"/>
  <c r="D35" i="17" a="1"/>
  <c r="D53" i="17" a="1"/>
  <c r="D42" i="17" a="1"/>
  <c r="D49" i="17" a="1"/>
  <c r="D46" i="17" a="1"/>
  <c r="D51" i="17" a="1"/>
  <c r="D47" i="17" a="1"/>
  <c r="D36" i="17" a="1"/>
  <c r="D43" i="17" a="1"/>
  <c r="D50" i="17" a="1"/>
  <c r="D29" i="17" a="1"/>
  <c r="D30" i="17" a="1"/>
  <c r="D32" i="17" a="1"/>
  <c r="D41" i="17" a="1"/>
  <c r="D37" i="17" a="1"/>
  <c r="D40" i="17" a="1"/>
  <c r="D40" i="17" l="1"/>
  <c r="D37" i="17"/>
  <c r="D41" i="17"/>
  <c r="D32" i="17"/>
  <c r="D30" i="17"/>
  <c r="D29" i="17"/>
  <c r="D50" i="17"/>
  <c r="D43" i="17"/>
  <c r="D36" i="17"/>
  <c r="D47" i="17"/>
  <c r="D51" i="17"/>
  <c r="D46" i="17"/>
  <c r="D49" i="17"/>
  <c r="D42" i="17"/>
  <c r="D53" i="17"/>
  <c r="D35" i="17"/>
  <c r="D52" i="17"/>
  <c r="D44" i="17"/>
</calcChain>
</file>

<file path=xl/sharedStrings.xml><?xml version="1.0" encoding="utf-8"?>
<sst xmlns="http://schemas.openxmlformats.org/spreadsheetml/2006/main" count="104" uniqueCount="70">
  <si>
    <t>x</t>
  </si>
  <si>
    <t>y</t>
  </si>
  <si>
    <t>EXCEL2.RU - профессиональные приемы для всех &gt;&gt;&gt;</t>
  </si>
  <si>
    <t>Хорошая новость! Большинство задач, которые Вы хотите решить с помощью MS EXCEL – уже давно решены! 
На нашем сайте Вы найдете решения множества из наиболее часто встречающихся задач. Сайт содержит более 500 качественно оформленных статей с файлами примеров.</t>
  </si>
  <si>
    <t>Миссия нашего сайта - превратить Вашу работу в MS EXCEL в приятное времяпрепровождение и ускорить решение Ваших задач. Мы постоянно работаем над содержанием и оформлением нашего сайта и благодарим активных пользователей за поддержку и неоценимую помощь в нашей работе.</t>
  </si>
  <si>
    <t>Файл скачан с сайта excel2.ru &gt;&gt;&gt;</t>
  </si>
  <si>
    <t>Перейти к статье &gt;&gt;&gt;</t>
  </si>
  <si>
    <t>Метод наименьших квадратов в MS EXCEL</t>
  </si>
  <si>
    <r>
      <t>Определяем коэффициенты уравнения y=</t>
    </r>
    <r>
      <rPr>
        <b/>
        <sz val="11"/>
        <color theme="1"/>
        <rFont val="Calibri"/>
        <family val="2"/>
        <charset val="204"/>
      </rPr>
      <t>∑b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x</t>
    </r>
    <r>
      <rPr>
        <b/>
        <vertAlign val="superscript"/>
        <sz val="11"/>
        <color theme="1"/>
        <rFont val="Calibri"/>
        <family val="2"/>
        <charset val="204"/>
        <scheme val="minor"/>
      </rPr>
      <t>i</t>
    </r>
  </si>
  <si>
    <t>Данные</t>
  </si>
  <si>
    <t>b</t>
  </si>
  <si>
    <t>a</t>
  </si>
  <si>
    <t>a0</t>
  </si>
  <si>
    <t>a1</t>
  </si>
  <si>
    <t>a2</t>
  </si>
  <si>
    <t>a3</t>
  </si>
  <si>
    <t>a4</t>
  </si>
  <si>
    <t>b1</t>
  </si>
  <si>
    <t>b2</t>
  </si>
  <si>
    <t>b3</t>
  </si>
  <si>
    <t>b4</t>
  </si>
  <si>
    <t>a5</t>
  </si>
  <si>
    <t>a6</t>
  </si>
  <si>
    <t>a7</t>
  </si>
  <si>
    <t>a8</t>
  </si>
  <si>
    <t>a9</t>
  </si>
  <si>
    <t>a10</t>
  </si>
  <si>
    <t>b5</t>
  </si>
  <si>
    <t>b6</t>
  </si>
  <si>
    <t>b7</t>
  </si>
  <si>
    <t>b8</t>
  </si>
  <si>
    <t>b9</t>
  </si>
  <si>
    <t>b10</t>
  </si>
  <si>
    <t>2*B29*B29+COS(3*B29)+SIN(2*B29)</t>
  </si>
  <si>
    <t>B29^3-2*B29^2+B29+1/(B29-4)</t>
  </si>
  <si>
    <t>Исходные функции</t>
  </si>
  <si>
    <r>
      <t>z</t>
    </r>
    <r>
      <rPr>
        <b/>
        <vertAlign val="subscript"/>
        <sz val="11"/>
        <color theme="0"/>
        <rFont val="Calibri"/>
        <family val="2"/>
        <charset val="204"/>
        <scheme val="minor"/>
      </rPr>
      <t>j</t>
    </r>
  </si>
  <si>
    <r>
      <t>x</t>
    </r>
    <r>
      <rPr>
        <b/>
        <vertAlign val="subscript"/>
        <sz val="11"/>
        <color theme="0"/>
        <rFont val="Calibri"/>
        <family val="2"/>
        <charset val="204"/>
        <scheme val="minor"/>
      </rPr>
      <t>j</t>
    </r>
  </si>
  <si>
    <r>
      <t>y(x</t>
    </r>
    <r>
      <rPr>
        <b/>
        <vertAlign val="subscript"/>
        <sz val="11"/>
        <color theme="0"/>
        <rFont val="Calibri"/>
        <family val="2"/>
        <charset val="204"/>
        <scheme val="minor"/>
      </rPr>
      <t>j</t>
    </r>
    <r>
      <rPr>
        <b/>
        <sz val="11"/>
        <color theme="0"/>
        <rFont val="Calibri"/>
        <family val="2"/>
        <charset val="204"/>
        <scheme val="minor"/>
      </rPr>
      <t>)</t>
    </r>
  </si>
  <si>
    <t>_x2_sin_x</t>
  </si>
  <si>
    <t>_x3_2x2</t>
  </si>
  <si>
    <t>B29^2*SIN(B29)</t>
  </si>
  <si>
    <t>_2x2__cos_3x</t>
  </si>
  <si>
    <r>
      <t>a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j</t>
    </r>
  </si>
  <si>
    <r>
      <t>b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j</t>
    </r>
  </si>
  <si>
    <t>№</t>
  </si>
  <si>
    <r>
      <t>T</t>
    </r>
    <r>
      <rPr>
        <b/>
        <vertAlign val="subscript"/>
        <sz val="11"/>
        <color theme="0"/>
        <rFont val="Calibri"/>
        <family val="2"/>
        <charset val="204"/>
      </rPr>
      <t>k</t>
    </r>
    <r>
      <rPr>
        <b/>
        <sz val="11"/>
        <color theme="0"/>
        <rFont val="Calibri"/>
        <family val="2"/>
        <charset val="204"/>
      </rPr>
      <t>(z)</t>
    </r>
  </si>
  <si>
    <t>Чтобы поменять приближаемую функцию,</t>
  </si>
  <si>
    <t>из оранжевых ячеек и скопируйте их вниз</t>
  </si>
  <si>
    <t>Имя</t>
  </si>
  <si>
    <t>Формула</t>
  </si>
  <si>
    <t>n/2=</t>
  </si>
  <si>
    <t xml:space="preserve">введите в ячейку С29 имя нужной функции </t>
  </si>
  <si>
    <r>
      <t>T</t>
    </r>
    <r>
      <rPr>
        <b/>
        <vertAlign val="subscript"/>
        <sz val="11"/>
        <color theme="0"/>
        <rFont val="Calibri"/>
        <family val="2"/>
        <charset val="204"/>
      </rPr>
      <t>k</t>
    </r>
    <r>
      <rPr>
        <b/>
        <sz val="11"/>
        <color theme="0"/>
        <rFont val="Calibri"/>
        <family val="2"/>
        <charset val="204"/>
      </rPr>
      <t>(х)</t>
    </r>
  </si>
  <si>
    <r>
      <t>х</t>
    </r>
    <r>
      <rPr>
        <b/>
        <vertAlign val="subscript"/>
        <sz val="11"/>
        <color theme="0"/>
        <rFont val="Calibri"/>
        <family val="2"/>
        <charset val="204"/>
        <scheme val="minor"/>
      </rPr>
      <t>j</t>
    </r>
  </si>
  <si>
    <r>
      <t>y(х</t>
    </r>
    <r>
      <rPr>
        <b/>
        <vertAlign val="subscript"/>
        <sz val="11"/>
        <color theme="0"/>
        <rFont val="Calibri"/>
        <family val="2"/>
        <charset val="204"/>
        <scheme val="minor"/>
      </rPr>
      <t>j</t>
    </r>
    <r>
      <rPr>
        <b/>
        <sz val="11"/>
        <color theme="0"/>
        <rFont val="Calibri"/>
        <family val="2"/>
        <charset val="204"/>
        <scheme val="minor"/>
      </rPr>
      <t>)</t>
    </r>
  </si>
  <si>
    <t>График функции x^2*sin(x) на интервале [-20;20]</t>
  </si>
  <si>
    <t>Выделение интервала аппроксимации на графике</t>
  </si>
  <si>
    <t>Y верх</t>
  </si>
  <si>
    <t>Y низ</t>
  </si>
  <si>
    <t>высота области+</t>
  </si>
  <si>
    <t>высота области-</t>
  </si>
  <si>
    <t>Ширина интервала</t>
  </si>
  <si>
    <t>Лев.граница</t>
  </si>
  <si>
    <t>Прав.граница</t>
  </si>
  <si>
    <t>отн.разница</t>
  </si>
  <si>
    <t>абс.разница</t>
  </si>
  <si>
    <r>
      <rPr>
        <sz val="11"/>
        <color theme="1"/>
        <rFont val="Calibri"/>
        <family val="2"/>
        <charset val="204"/>
        <scheme val="minor"/>
      </rPr>
      <t xml:space="preserve">знач. </t>
    </r>
    <r>
      <rPr>
        <b/>
        <i/>
        <sz val="11"/>
        <color theme="1"/>
        <rFont val="Calibri"/>
        <family val="2"/>
        <charset val="204"/>
        <scheme val="minor"/>
      </rPr>
      <t>y</t>
    </r>
    <r>
      <rPr>
        <i/>
        <sz val="11"/>
        <color theme="1"/>
        <rFont val="Calibri"/>
        <family val="2"/>
        <charset val="204"/>
        <scheme val="minor"/>
      </rPr>
      <t xml:space="preserve"> д.б. примерно равны</t>
    </r>
  </si>
  <si>
    <t>Используйте полосы прокрутки для настройки интервала аппроксимации</t>
  </si>
  <si>
    <t>Всего значений 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</si>
</sst>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0.0"/>
    <numFmt numFmtId="166" formatCode="0.000"/>
  </numFmts>
  <fonts count="2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  <font>
      <u/>
      <sz val="12"/>
      <color theme="10"/>
      <name val="Arial Narrow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  <font>
      <sz val="14"/>
      <color theme="2" tint="-0.749992370372631"/>
      <name val="Calibri"/>
      <family val="2"/>
      <charset val="204"/>
      <scheme val="minor"/>
    </font>
    <font>
      <sz val="10"/>
      <name val="MS Sans Serif"/>
      <family val="2"/>
    </font>
    <font>
      <sz val="8"/>
      <name val="Helv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theme="1" tint="0.14999847407452621"/>
      <name val="Calibri"/>
      <family val="2"/>
      <charset val="204"/>
      <scheme val="minor"/>
    </font>
    <font>
      <sz val="14"/>
      <color theme="1" tint="0.14999847407452621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i/>
      <sz val="9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vertAlign val="subscript"/>
      <sz val="11"/>
      <color theme="0"/>
      <name val="Calibri"/>
      <family val="2"/>
      <charset val="204"/>
    </font>
    <font>
      <b/>
      <vertAlign val="subscript"/>
      <sz val="11"/>
      <color theme="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theme="4"/>
      </patternFill>
    </fill>
    <fill>
      <patternFill patternType="solid">
        <fgColor theme="6"/>
        <bgColor theme="4"/>
      </patternFill>
    </fill>
    <fill>
      <patternFill patternType="solid">
        <fgColor theme="5"/>
        <bgColor theme="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>
      <alignment horizontal="left"/>
    </xf>
    <xf numFmtId="0" fontId="5" fillId="0" borderId="0" applyNumberFormat="0" applyFill="0" applyBorder="0" applyAlignment="0" applyProtection="0">
      <alignment vertical="top"/>
      <protection locked="0"/>
    </xf>
    <xf numFmtId="9" fontId="26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165" fontId="0" fillId="0" borderId="0" xfId="0" applyNumberFormat="1"/>
    <xf numFmtId="0" fontId="0" fillId="0" borderId="1" xfId="0" applyBorder="1"/>
    <xf numFmtId="0" fontId="0" fillId="2" borderId="1" xfId="0" applyFill="1" applyBorder="1"/>
    <xf numFmtId="0" fontId="9" fillId="4" borderId="0" xfId="1" applyFont="1" applyFill="1" applyAlignment="1">
      <alignment vertical="center" wrapText="1"/>
    </xf>
    <xf numFmtId="0" fontId="12" fillId="5" borderId="0" xfId="0" applyFont="1" applyFill="1" applyBorder="1"/>
    <xf numFmtId="0" fontId="12" fillId="5" borderId="2" xfId="0" applyFont="1" applyFill="1" applyBorder="1"/>
    <xf numFmtId="166" fontId="6" fillId="0" borderId="1" xfId="0" applyNumberFormat="1" applyFont="1" applyFill="1" applyBorder="1"/>
    <xf numFmtId="0" fontId="8" fillId="3" borderId="0" xfId="7" applyFont="1" applyFill="1" applyAlignment="1" applyProtection="1">
      <alignment vertical="center"/>
    </xf>
    <xf numFmtId="0" fontId="5" fillId="6" borderId="0" xfId="4" applyFill="1" applyAlignment="1" applyProtection="1"/>
    <xf numFmtId="0" fontId="17" fillId="6" borderId="0" xfId="0" applyFont="1" applyFill="1" applyAlignment="1"/>
    <xf numFmtId="0" fontId="18" fillId="6" borderId="0" xfId="0" applyFont="1" applyFill="1" applyAlignment="1">
      <alignment vertical="center"/>
    </xf>
    <xf numFmtId="0" fontId="0" fillId="7" borderId="0" xfId="0" applyFill="1"/>
    <xf numFmtId="0" fontId="0" fillId="7" borderId="0" xfId="0" applyFont="1" applyFill="1"/>
    <xf numFmtId="0" fontId="14" fillId="0" borderId="0" xfId="0" applyFont="1"/>
    <xf numFmtId="0" fontId="20" fillId="0" borderId="0" xfId="0" applyFont="1"/>
    <xf numFmtId="0" fontId="13" fillId="0" borderId="1" xfId="0" applyFont="1" applyFill="1" applyBorder="1"/>
    <xf numFmtId="0" fontId="14" fillId="0" borderId="0" xfId="0" applyFont="1" applyBorder="1"/>
    <xf numFmtId="0" fontId="0" fillId="0" borderId="0" xfId="0" applyAlignment="1"/>
    <xf numFmtId="165" fontId="0" fillId="0" borderId="1" xfId="0" applyNumberFormat="1" applyBorder="1"/>
    <xf numFmtId="0" fontId="0" fillId="2" borderId="0" xfId="0" applyFill="1"/>
    <xf numFmtId="2" fontId="0" fillId="0" borderId="1" xfId="0" applyNumberFormat="1" applyFont="1" applyFill="1" applyBorder="1"/>
    <xf numFmtId="166" fontId="0" fillId="0" borderId="0" xfId="0" applyNumberFormat="1"/>
    <xf numFmtId="166" fontId="0" fillId="0" borderId="1" xfId="0" applyNumberFormat="1" applyFont="1" applyFill="1" applyBorder="1"/>
    <xf numFmtId="166" fontId="1" fillId="0" borderId="1" xfId="0" applyNumberFormat="1" applyFont="1" applyBorder="1"/>
    <xf numFmtId="0" fontId="19" fillId="8" borderId="2" xfId="0" applyFont="1" applyFill="1" applyBorder="1"/>
    <xf numFmtId="0" fontId="19" fillId="9" borderId="2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7" borderId="0" xfId="0" applyFont="1" applyFill="1"/>
    <xf numFmtId="0" fontId="21" fillId="7" borderId="0" xfId="0" applyFont="1" applyFill="1" applyBorder="1"/>
    <xf numFmtId="0" fontId="21" fillId="0" borderId="0" xfId="0" applyFont="1"/>
    <xf numFmtId="0" fontId="12" fillId="10" borderId="0" xfId="0" applyFont="1" applyFill="1" applyBorder="1"/>
    <xf numFmtId="166" fontId="0" fillId="0" borderId="1" xfId="0" applyNumberFormat="1" applyBorder="1"/>
    <xf numFmtId="0" fontId="24" fillId="0" borderId="0" xfId="0" applyFont="1" applyBorder="1" applyAlignment="1"/>
    <xf numFmtId="0" fontId="24" fillId="0" borderId="0" xfId="0" applyFont="1" applyAlignment="1"/>
    <xf numFmtId="0" fontId="24" fillId="0" borderId="0" xfId="0" applyFont="1"/>
    <xf numFmtId="0" fontId="0" fillId="11" borderId="1" xfId="0" applyFill="1" applyBorder="1"/>
    <xf numFmtId="0" fontId="24" fillId="0" borderId="1" xfId="0" applyFont="1" applyBorder="1"/>
    <xf numFmtId="9" fontId="0" fillId="0" borderId="1" xfId="8" applyFont="1" applyBorder="1"/>
    <xf numFmtId="1" fontId="14" fillId="0" borderId="1" xfId="0" applyNumberFormat="1" applyFont="1" applyBorder="1"/>
    <xf numFmtId="166" fontId="0" fillId="0" borderId="1" xfId="0" applyNumberFormat="1" applyFill="1" applyBorder="1"/>
    <xf numFmtId="0" fontId="27" fillId="0" borderId="0" xfId="0" applyFont="1"/>
    <xf numFmtId="0" fontId="8" fillId="3" borderId="0" xfId="4" applyFont="1" applyFill="1" applyAlignment="1" applyProtection="1">
      <alignment horizontal="center" vertical="center"/>
    </xf>
  </cellXfs>
  <cellStyles count="9">
    <cellStyle name="Currency_TapePivot" xfId="3"/>
    <cellStyle name="Normal_ALLOC1" xfId="5"/>
    <cellStyle name="Гиперссылка" xfId="4" builtinId="8"/>
    <cellStyle name="Гиперссылка 2" xfId="2"/>
    <cellStyle name="Гиперссылка 3" xfId="7"/>
    <cellStyle name="Обычный" xfId="0" builtinId="0"/>
    <cellStyle name="Обычный 2" xfId="1"/>
    <cellStyle name="Обычный 3" xfId="6"/>
    <cellStyle name="Процентный" xfId="8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Тригоном!$A$4</c:f>
          <c:strCache>
            <c:ptCount val="1"/>
            <c:pt idx="0">
              <c:v>Аппроксимация тригонометрическим полиномом T4(х) на интервале [-пи;пи]</c:v>
            </c:pt>
          </c:strCache>
        </c:strRef>
      </c:tx>
      <c:layout>
        <c:manualLayout>
          <c:xMode val="edge"/>
          <c:yMode val="edge"/>
          <c:x val="0.1570901194353963"/>
          <c:y val="2.8985507246376812E-2"/>
        </c:manualLayout>
      </c:layout>
      <c:overlay val="1"/>
      <c:txPr>
        <a:bodyPr/>
        <a:lstStyle/>
        <a:p>
          <a:pPr>
            <a:defRPr sz="1200" b="0"/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6740701237046566E-2"/>
          <c:y val="0.17183096299009135"/>
          <c:w val="0.83689399574238887"/>
          <c:h val="0.69205884148202401"/>
        </c:manualLayout>
      </c:layout>
      <c:scatterChart>
        <c:scatterStyle val="lineMarker"/>
        <c:varyColors val="0"/>
        <c:ser>
          <c:idx val="0"/>
          <c:order val="0"/>
          <c:tx>
            <c:strRef>
              <c:f>Тригоном!$C$28</c:f>
              <c:strCache>
                <c:ptCount val="1"/>
                <c:pt idx="0">
                  <c:v>y(хj)</c:v>
                </c:pt>
              </c:strCache>
            </c:strRef>
          </c:tx>
          <c:spPr>
            <a:ln w="22225">
              <a:prstDash val="sysDot"/>
            </a:ln>
          </c:spPr>
          <c:marker>
            <c:symbol val="circle"/>
            <c:size val="5"/>
          </c:marker>
          <c:xVal>
            <c:numRef>
              <c:f>Тригоном!$B$29:$B$54</c:f>
              <c:numCache>
                <c:formatCode>0.00</c:formatCode>
                <c:ptCount val="26"/>
                <c:pt idx="0">
                  <c:v>-3.1415926535897931</c:v>
                </c:pt>
                <c:pt idx="1">
                  <c:v>-2.8999316802367323</c:v>
                </c:pt>
                <c:pt idx="2">
                  <c:v>-2.6582707068836715</c:v>
                </c:pt>
                <c:pt idx="3">
                  <c:v>-2.4166097335306107</c:v>
                </c:pt>
                <c:pt idx="4">
                  <c:v>-2.1749487601775499</c:v>
                </c:pt>
                <c:pt idx="5">
                  <c:v>-1.9332877868244889</c:v>
                </c:pt>
                <c:pt idx="6">
                  <c:v>-1.6916268134714278</c:v>
                </c:pt>
                <c:pt idx="7">
                  <c:v>-1.4499658401183668</c:v>
                </c:pt>
                <c:pt idx="8">
                  <c:v>-1.2083048667653058</c:v>
                </c:pt>
                <c:pt idx="9">
                  <c:v>-0.96664389341224477</c:v>
                </c:pt>
                <c:pt idx="10">
                  <c:v>-0.72498292005918374</c:v>
                </c:pt>
                <c:pt idx="11">
                  <c:v>-0.48332194670612272</c:v>
                </c:pt>
                <c:pt idx="12">
                  <c:v>-0.24166097335306172</c:v>
                </c:pt>
                <c:pt idx="13">
                  <c:v>-7.2164496600635175E-16</c:v>
                </c:pt>
                <c:pt idx="14">
                  <c:v>0.24166097335306028</c:v>
                </c:pt>
                <c:pt idx="15">
                  <c:v>0.48332194670612127</c:v>
                </c:pt>
                <c:pt idx="16">
                  <c:v>0.7249829200591823</c:v>
                </c:pt>
                <c:pt idx="17">
                  <c:v>0.96664389341224333</c:v>
                </c:pt>
                <c:pt idx="18">
                  <c:v>1.2083048667653042</c:v>
                </c:pt>
                <c:pt idx="19">
                  <c:v>1.4499658401183653</c:v>
                </c:pt>
                <c:pt idx="20">
                  <c:v>1.6916268134714263</c:v>
                </c:pt>
                <c:pt idx="21">
                  <c:v>1.9332877868244873</c:v>
                </c:pt>
                <c:pt idx="22">
                  <c:v>2.1749487601775481</c:v>
                </c:pt>
                <c:pt idx="23">
                  <c:v>2.4166097335306089</c:v>
                </c:pt>
                <c:pt idx="24">
                  <c:v>2.6582707068836697</c:v>
                </c:pt>
                <c:pt idx="25">
                  <c:v>2.8999316802367305</c:v>
                </c:pt>
              </c:numCache>
            </c:numRef>
          </c:xVal>
          <c:yVal>
            <c:numRef>
              <c:f>Тригоном!$C$29:$C$54</c:f>
              <c:numCache>
                <c:formatCode>0.000</c:formatCode>
                <c:ptCount val="26"/>
                <c:pt idx="0">
                  <c:v>-1.2091730582553942E-15</c:v>
                </c:pt>
                <c:pt idx="1">
                  <c:v>-2.0125499078361115</c:v>
                </c:pt>
                <c:pt idx="2">
                  <c:v>-3.2839212873080319</c:v>
                </c:pt>
                <c:pt idx="3">
                  <c:v>-3.8726380510268794</c:v>
                </c:pt>
                <c:pt idx="4">
                  <c:v>-3.893044615223757</c:v>
                </c:pt>
                <c:pt idx="5">
                  <c:v>-3.4947182670382997</c:v>
                </c:pt>
                <c:pt idx="6">
                  <c:v>-2.8407369808706067</c:v>
                </c:pt>
                <c:pt idx="7">
                  <c:v>-2.0870720675784056</c:v>
                </c:pt>
                <c:pt idx="8">
                  <c:v>-1.3651243230618371</c:v>
                </c:pt>
                <c:pt idx="9">
                  <c:v>-0.76899646720469406</c:v>
                </c:pt>
                <c:pt idx="10">
                  <c:v>-0.3485374245924201</c:v>
                </c:pt>
                <c:pt idx="11">
                  <c:v>-0.10855938139861313</c:v>
                </c:pt>
                <c:pt idx="12">
                  <c:v>-1.3976041026639789E-2</c:v>
                </c:pt>
                <c:pt idx="13">
                  <c:v>-3.7581210035664345E-46</c:v>
                </c:pt>
                <c:pt idx="14">
                  <c:v>1.3976041026639538E-2</c:v>
                </c:pt>
                <c:pt idx="15">
                  <c:v>0.10855938139861217</c:v>
                </c:pt>
                <c:pt idx="16">
                  <c:v>0.34853742459241815</c:v>
                </c:pt>
                <c:pt idx="17">
                  <c:v>0.76899646720469106</c:v>
                </c:pt>
                <c:pt idx="18">
                  <c:v>1.3651243230618328</c:v>
                </c:pt>
                <c:pt idx="19">
                  <c:v>2.0870720675784007</c:v>
                </c:pt>
                <c:pt idx="20">
                  <c:v>2.8407369808706018</c:v>
                </c:pt>
                <c:pt idx="21">
                  <c:v>3.4947182670382966</c:v>
                </c:pt>
                <c:pt idx="22">
                  <c:v>3.8930446152237557</c:v>
                </c:pt>
                <c:pt idx="23">
                  <c:v>3.8726380510268816</c:v>
                </c:pt>
                <c:pt idx="24">
                  <c:v>3.283921287308039</c:v>
                </c:pt>
                <c:pt idx="25">
                  <c:v>2.0125499078361235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Тригоном!$D$28</c:f>
              <c:strCache>
                <c:ptCount val="1"/>
                <c:pt idx="0">
                  <c:v>Tk(х)</c:v>
                </c:pt>
              </c:strCache>
            </c:strRef>
          </c:tx>
          <c:marker>
            <c:symbol val="none"/>
          </c:marker>
          <c:xVal>
            <c:numRef>
              <c:f>Тригоном!$B$29:$B$54</c:f>
              <c:numCache>
                <c:formatCode>0.00</c:formatCode>
                <c:ptCount val="26"/>
                <c:pt idx="0">
                  <c:v>-3.1415926535897931</c:v>
                </c:pt>
                <c:pt idx="1">
                  <c:v>-2.8999316802367323</c:v>
                </c:pt>
                <c:pt idx="2">
                  <c:v>-2.6582707068836715</c:v>
                </c:pt>
                <c:pt idx="3">
                  <c:v>-2.4166097335306107</c:v>
                </c:pt>
                <c:pt idx="4">
                  <c:v>-2.1749487601775499</c:v>
                </c:pt>
                <c:pt idx="5">
                  <c:v>-1.9332877868244889</c:v>
                </c:pt>
                <c:pt idx="6">
                  <c:v>-1.6916268134714278</c:v>
                </c:pt>
                <c:pt idx="7">
                  <c:v>-1.4499658401183668</c:v>
                </c:pt>
                <c:pt idx="8">
                  <c:v>-1.2083048667653058</c:v>
                </c:pt>
                <c:pt idx="9">
                  <c:v>-0.96664389341224477</c:v>
                </c:pt>
                <c:pt idx="10">
                  <c:v>-0.72498292005918374</c:v>
                </c:pt>
                <c:pt idx="11">
                  <c:v>-0.48332194670612272</c:v>
                </c:pt>
                <c:pt idx="12">
                  <c:v>-0.24166097335306172</c:v>
                </c:pt>
                <c:pt idx="13">
                  <c:v>-7.2164496600635175E-16</c:v>
                </c:pt>
                <c:pt idx="14">
                  <c:v>0.24166097335306028</c:v>
                </c:pt>
                <c:pt idx="15">
                  <c:v>0.48332194670612127</c:v>
                </c:pt>
                <c:pt idx="16">
                  <c:v>0.7249829200591823</c:v>
                </c:pt>
                <c:pt idx="17">
                  <c:v>0.96664389341224333</c:v>
                </c:pt>
                <c:pt idx="18">
                  <c:v>1.2083048667653042</c:v>
                </c:pt>
                <c:pt idx="19">
                  <c:v>1.4499658401183653</c:v>
                </c:pt>
                <c:pt idx="20">
                  <c:v>1.6916268134714263</c:v>
                </c:pt>
                <c:pt idx="21">
                  <c:v>1.9332877868244873</c:v>
                </c:pt>
                <c:pt idx="22">
                  <c:v>2.1749487601775481</c:v>
                </c:pt>
                <c:pt idx="23">
                  <c:v>2.4166097335306089</c:v>
                </c:pt>
                <c:pt idx="24">
                  <c:v>2.6582707068836697</c:v>
                </c:pt>
                <c:pt idx="25">
                  <c:v>2.8999316802367305</c:v>
                </c:pt>
              </c:numCache>
            </c:numRef>
          </c:xVal>
          <c:yVal>
            <c:numRef>
              <c:f>Тригоном!$D$29:$D$54</c:f>
              <c:numCache>
                <c:formatCode>0.000</c:formatCode>
                <c:ptCount val="26"/>
                <c:pt idx="0">
                  <c:v>-4.0236598172638774E-15</c:v>
                </c:pt>
                <c:pt idx="1">
                  <c:v>-1.742132034095716</c:v>
                </c:pt>
                <c:pt idx="2">
                  <c:v>-3.1312649396065093</c:v>
                </c:pt>
                <c:pt idx="3">
                  <c:v>-3.9228582098167322</c:v>
                </c:pt>
                <c:pt idx="4">
                  <c:v>-4.0476133458314392</c:v>
                </c:pt>
                <c:pt idx="5">
                  <c:v>-3.613090033156527</c:v>
                </c:pt>
                <c:pt idx="6">
                  <c:v>-2.8445104203486005</c:v>
                </c:pt>
                <c:pt idx="7">
                  <c:v>-1.9937216772256909</c:v>
                </c:pt>
                <c:pt idx="8">
                  <c:v>-1.2556292517214154</c:v>
                </c:pt>
                <c:pt idx="9">
                  <c:v>-0.7235463806286605</c:v>
                </c:pt>
                <c:pt idx="10">
                  <c:v>-0.39368874322468478</c:v>
                </c:pt>
                <c:pt idx="11">
                  <c:v>-0.20548316531878183</c:v>
                </c:pt>
                <c:pt idx="12">
                  <c:v>-8.99992971089459E-2</c:v>
                </c:pt>
                <c:pt idx="13">
                  <c:v>-7.7118604406897594E-16</c:v>
                </c:pt>
                <c:pt idx="14">
                  <c:v>8.9999297108944706E-2</c:v>
                </c:pt>
                <c:pt idx="15">
                  <c:v>0.2054831653187815</c:v>
                </c:pt>
                <c:pt idx="16">
                  <c:v>0.39368874322468417</c:v>
                </c:pt>
                <c:pt idx="17">
                  <c:v>0.72354638062865839</c:v>
                </c:pt>
                <c:pt idx="18">
                  <c:v>1.2556292517214112</c:v>
                </c:pt>
                <c:pt idx="19">
                  <c:v>1.9937216772256854</c:v>
                </c:pt>
                <c:pt idx="20">
                  <c:v>2.8445104203485956</c:v>
                </c:pt>
                <c:pt idx="21">
                  <c:v>3.6130900331565257</c:v>
                </c:pt>
                <c:pt idx="22">
                  <c:v>4.0476133458314409</c:v>
                </c:pt>
                <c:pt idx="23">
                  <c:v>3.9228582098167371</c:v>
                </c:pt>
                <c:pt idx="24">
                  <c:v>3.1312649396065169</c:v>
                </c:pt>
                <c:pt idx="25">
                  <c:v>1.7421320340957231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25344"/>
        <c:axId val="135631616"/>
      </c:scatterChart>
      <c:valAx>
        <c:axId val="1356253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b="0" i="1"/>
                </a:pPr>
                <a:r>
                  <a:rPr lang="en-US" b="0" i="1"/>
                  <a:t>excel2.ru</a:t>
                </a:r>
                <a:endParaRPr lang="ru-RU" b="0" i="1"/>
              </a:p>
            </c:rich>
          </c:tx>
          <c:layout>
            <c:manualLayout>
              <c:xMode val="edge"/>
              <c:yMode val="edge"/>
              <c:x val="5.9097010267853203E-3"/>
              <c:y val="1.5022759836179888E-2"/>
            </c:manualLayout>
          </c:layout>
          <c:overlay val="0"/>
        </c:title>
        <c:numFmt formatCode="0.00" sourceLinked="1"/>
        <c:majorTickMark val="out"/>
        <c:minorTickMark val="out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5631616"/>
        <c:crosses val="autoZero"/>
        <c:crossBetween val="midCat"/>
      </c:valAx>
      <c:valAx>
        <c:axId val="135631616"/>
        <c:scaling>
          <c:orientation val="minMax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5625344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en-GB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Тригоном2!$A$4</c:f>
          <c:strCache>
            <c:ptCount val="1"/>
            <c:pt idx="0">
              <c:v>Аппроксимация тригонометрическим полиномом T10(z) функции x^2*sin(x) на произвольном интервале</c:v>
            </c:pt>
          </c:strCache>
        </c:strRef>
      </c:tx>
      <c:layout>
        <c:manualLayout>
          <c:xMode val="edge"/>
          <c:yMode val="edge"/>
          <c:x val="0.1570901194353963"/>
          <c:y val="2.8985507246376812E-2"/>
        </c:manualLayout>
      </c:layout>
      <c:overlay val="1"/>
      <c:txPr>
        <a:bodyPr/>
        <a:lstStyle/>
        <a:p>
          <a:pPr>
            <a:defRPr sz="1200" b="0"/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6740701237046566E-2"/>
          <c:y val="0.17183096299009135"/>
          <c:w val="0.83689399574238887"/>
          <c:h val="0.69205884148202401"/>
        </c:manualLayout>
      </c:layout>
      <c:scatterChart>
        <c:scatterStyle val="lineMarker"/>
        <c:varyColors val="0"/>
        <c:ser>
          <c:idx val="0"/>
          <c:order val="0"/>
          <c:tx>
            <c:strRef>
              <c:f>Тригоном2!$C$28</c:f>
              <c:strCache>
                <c:ptCount val="1"/>
                <c:pt idx="0">
                  <c:v>y(xj)</c:v>
                </c:pt>
              </c:strCache>
            </c:strRef>
          </c:tx>
          <c:spPr>
            <a:ln w="22225">
              <a:prstDash val="sysDot"/>
            </a:ln>
          </c:spPr>
          <c:marker>
            <c:symbol val="circle"/>
            <c:size val="5"/>
          </c:marker>
          <c:xVal>
            <c:numRef>
              <c:f>Тригоном2!$B$29:$B$54</c:f>
              <c:numCache>
                <c:formatCode>0.00</c:formatCode>
                <c:ptCount val="26"/>
                <c:pt idx="0">
                  <c:v>-15.8</c:v>
                </c:pt>
                <c:pt idx="1">
                  <c:v>-15.4</c:v>
                </c:pt>
                <c:pt idx="2">
                  <c:v>-15</c:v>
                </c:pt>
                <c:pt idx="3">
                  <c:v>-14.600000000000001</c:v>
                </c:pt>
                <c:pt idx="4">
                  <c:v>-14.200000000000001</c:v>
                </c:pt>
                <c:pt idx="5">
                  <c:v>-13.8</c:v>
                </c:pt>
                <c:pt idx="6">
                  <c:v>-13.4</c:v>
                </c:pt>
                <c:pt idx="7">
                  <c:v>-13</c:v>
                </c:pt>
                <c:pt idx="8">
                  <c:v>-12.600000000000001</c:v>
                </c:pt>
                <c:pt idx="9">
                  <c:v>-12.200000000000001</c:v>
                </c:pt>
                <c:pt idx="10">
                  <c:v>-11.8</c:v>
                </c:pt>
                <c:pt idx="11">
                  <c:v>-11.4</c:v>
                </c:pt>
                <c:pt idx="12">
                  <c:v>-11</c:v>
                </c:pt>
                <c:pt idx="13">
                  <c:v>-10.600000000000001</c:v>
                </c:pt>
                <c:pt idx="14">
                  <c:v>-10.199999999999999</c:v>
                </c:pt>
                <c:pt idx="15">
                  <c:v>-9.8000000000000007</c:v>
                </c:pt>
                <c:pt idx="16">
                  <c:v>-9.4</c:v>
                </c:pt>
                <c:pt idx="17">
                  <c:v>-9</c:v>
                </c:pt>
                <c:pt idx="18">
                  <c:v>-8.6000000000000014</c:v>
                </c:pt>
                <c:pt idx="19">
                  <c:v>-8.1999999999999993</c:v>
                </c:pt>
                <c:pt idx="20">
                  <c:v>-7.8000000000000007</c:v>
                </c:pt>
                <c:pt idx="21">
                  <c:v>-7.4</c:v>
                </c:pt>
                <c:pt idx="22">
                  <c:v>-7</c:v>
                </c:pt>
                <c:pt idx="23">
                  <c:v>-6.6</c:v>
                </c:pt>
                <c:pt idx="24">
                  <c:v>-6.1999999999999993</c:v>
                </c:pt>
                <c:pt idx="25">
                  <c:v>-5.8000000000000007</c:v>
                </c:pt>
              </c:numCache>
            </c:numRef>
          </c:xVal>
          <c:yVal>
            <c:numRef>
              <c:f>Тригоном2!$C$29:$C$54</c:f>
              <c:numCache>
                <c:formatCode>0.000</c:formatCode>
                <c:ptCount val="26"/>
                <c:pt idx="0">
                  <c:v>22.943626090838446</c:v>
                </c:pt>
                <c:pt idx="1">
                  <c:v>-71.887549485810752</c:v>
                </c:pt>
                <c:pt idx="2">
                  <c:v>-146.31476403535129</c:v>
                </c:pt>
                <c:pt idx="3">
                  <c:v>-190.73368625346976</c:v>
                </c:pt>
                <c:pt idx="4">
                  <c:v>-201.2420942537272</c:v>
                </c:pt>
                <c:pt idx="5">
                  <c:v>-179.71740328893534</c:v>
                </c:pt>
                <c:pt idx="6">
                  <c:v>-132.94189479986167</c:v>
                </c:pt>
                <c:pt idx="7">
                  <c:v>-71.008229223702315</c:v>
                </c:pt>
                <c:pt idx="8">
                  <c:v>-5.3379949768279458</c:v>
                </c:pt>
                <c:pt idx="9">
                  <c:v>53.31884636812935</c:v>
                </c:pt>
                <c:pt idx="10">
                  <c:v>96.566432804366528</c:v>
                </c:pt>
                <c:pt idx="11">
                  <c:v>119.47593519538127</c:v>
                </c:pt>
                <c:pt idx="12">
                  <c:v>120.99881499263512</c:v>
                </c:pt>
                <c:pt idx="13">
                  <c:v>103.68304637241506</c:v>
                </c:pt>
                <c:pt idx="14">
                  <c:v>72.814962497232131</c:v>
                </c:pt>
                <c:pt idx="15">
                  <c:v>35.196655573355208</c:v>
                </c:pt>
                <c:pt idx="16">
                  <c:v>-2.1891565930586925</c:v>
                </c:pt>
                <c:pt idx="17">
                  <c:v>-33.381597304582286</c:v>
                </c:pt>
                <c:pt idx="18">
                  <c:v>-54.316009358769357</c:v>
                </c:pt>
                <c:pt idx="19">
                  <c:v>-63.254722631147942</c:v>
                </c:pt>
                <c:pt idx="20">
                  <c:v>-60.751377132590974</c:v>
                </c:pt>
                <c:pt idx="21">
                  <c:v>-49.213255326644692</c:v>
                </c:pt>
                <c:pt idx="22">
                  <c:v>-32.192343337220663</c:v>
                </c:pt>
                <c:pt idx="23">
                  <c:v>-13.570741794642737</c:v>
                </c:pt>
                <c:pt idx="24">
                  <c:v>3.193956644304595</c:v>
                </c:pt>
                <c:pt idx="25">
                  <c:v>15.629217315478774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Тригоном2!$E$28</c:f>
              <c:strCache>
                <c:ptCount val="1"/>
                <c:pt idx="0">
                  <c:v>Tk(z)</c:v>
                </c:pt>
              </c:strCache>
            </c:strRef>
          </c:tx>
          <c:marker>
            <c:symbol val="none"/>
          </c:marker>
          <c:xVal>
            <c:numRef>
              <c:f>Тригоном2!$B$29:$B$54</c:f>
              <c:numCache>
                <c:formatCode>0.00</c:formatCode>
                <c:ptCount val="26"/>
                <c:pt idx="0">
                  <c:v>-15.8</c:v>
                </c:pt>
                <c:pt idx="1">
                  <c:v>-15.4</c:v>
                </c:pt>
                <c:pt idx="2">
                  <c:v>-15</c:v>
                </c:pt>
                <c:pt idx="3">
                  <c:v>-14.600000000000001</c:v>
                </c:pt>
                <c:pt idx="4">
                  <c:v>-14.200000000000001</c:v>
                </c:pt>
                <c:pt idx="5">
                  <c:v>-13.8</c:v>
                </c:pt>
                <c:pt idx="6">
                  <c:v>-13.4</c:v>
                </c:pt>
                <c:pt idx="7">
                  <c:v>-13</c:v>
                </c:pt>
                <c:pt idx="8">
                  <c:v>-12.600000000000001</c:v>
                </c:pt>
                <c:pt idx="9">
                  <c:v>-12.200000000000001</c:v>
                </c:pt>
                <c:pt idx="10">
                  <c:v>-11.8</c:v>
                </c:pt>
                <c:pt idx="11">
                  <c:v>-11.4</c:v>
                </c:pt>
                <c:pt idx="12">
                  <c:v>-11</c:v>
                </c:pt>
                <c:pt idx="13">
                  <c:v>-10.600000000000001</c:v>
                </c:pt>
                <c:pt idx="14">
                  <c:v>-10.199999999999999</c:v>
                </c:pt>
                <c:pt idx="15">
                  <c:v>-9.8000000000000007</c:v>
                </c:pt>
                <c:pt idx="16">
                  <c:v>-9.4</c:v>
                </c:pt>
                <c:pt idx="17">
                  <c:v>-9</c:v>
                </c:pt>
                <c:pt idx="18">
                  <c:v>-8.6000000000000014</c:v>
                </c:pt>
                <c:pt idx="19">
                  <c:v>-8.1999999999999993</c:v>
                </c:pt>
                <c:pt idx="20">
                  <c:v>-7.8000000000000007</c:v>
                </c:pt>
                <c:pt idx="21">
                  <c:v>-7.4</c:v>
                </c:pt>
                <c:pt idx="22">
                  <c:v>-7</c:v>
                </c:pt>
                <c:pt idx="23">
                  <c:v>-6.6</c:v>
                </c:pt>
                <c:pt idx="24">
                  <c:v>-6.1999999999999993</c:v>
                </c:pt>
                <c:pt idx="25">
                  <c:v>-5.8000000000000007</c:v>
                </c:pt>
              </c:numCache>
            </c:numRef>
          </c:xVal>
          <c:yVal>
            <c:numRef>
              <c:f>Тригоном2!$E$29:$E$54</c:f>
              <c:numCache>
                <c:formatCode>0.000</c:formatCode>
                <c:ptCount val="26"/>
                <c:pt idx="0">
                  <c:v>29.733525951882751</c:v>
                </c:pt>
                <c:pt idx="1">
                  <c:v>-62.096089472683488</c:v>
                </c:pt>
                <c:pt idx="2">
                  <c:v>-146.85473300548205</c:v>
                </c:pt>
                <c:pt idx="3">
                  <c:v>-178.5053707590823</c:v>
                </c:pt>
                <c:pt idx="4">
                  <c:v>-196.86471209990273</c:v>
                </c:pt>
                <c:pt idx="5">
                  <c:v>-171.04054952155278</c:v>
                </c:pt>
                <c:pt idx="6">
                  <c:v>-128.11408361269559</c:v>
                </c:pt>
                <c:pt idx="7">
                  <c:v>-69.187734284167576</c:v>
                </c:pt>
                <c:pt idx="8">
                  <c:v>-3.4317189799954804</c:v>
                </c:pt>
                <c:pt idx="9">
                  <c:v>49.247114000500133</c:v>
                </c:pt>
                <c:pt idx="10">
                  <c:v>94.724017141367639</c:v>
                </c:pt>
                <c:pt idx="11">
                  <c:v>113.5603515043578</c:v>
                </c:pt>
                <c:pt idx="12">
                  <c:v>116.83808289906068</c:v>
                </c:pt>
                <c:pt idx="13">
                  <c:v>100.13676371069702</c:v>
                </c:pt>
                <c:pt idx="14">
                  <c:v>68.719234566188774</c:v>
                </c:pt>
                <c:pt idx="15">
                  <c:v>35.730188775962205</c:v>
                </c:pt>
                <c:pt idx="16">
                  <c:v>-4.1777670944297789</c:v>
                </c:pt>
                <c:pt idx="17">
                  <c:v>-30.331547144337115</c:v>
                </c:pt>
                <c:pt idx="18">
                  <c:v>-53.18324441838157</c:v>
                </c:pt>
                <c:pt idx="19">
                  <c:v>-61.110828338321085</c:v>
                </c:pt>
                <c:pt idx="20">
                  <c:v>-56.582613729859546</c:v>
                </c:pt>
                <c:pt idx="21">
                  <c:v>-50.806522023321605</c:v>
                </c:pt>
                <c:pt idx="22">
                  <c:v>-25.911994876735484</c:v>
                </c:pt>
                <c:pt idx="23">
                  <c:v>-19.350719410341661</c:v>
                </c:pt>
                <c:pt idx="24">
                  <c:v>10.17698296915086</c:v>
                </c:pt>
                <c:pt idx="25">
                  <c:v>29.733525951882651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00864"/>
        <c:axId val="136103040"/>
      </c:scatterChart>
      <c:valAx>
        <c:axId val="1361008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b="0" i="1"/>
                </a:pPr>
                <a:r>
                  <a:rPr lang="en-US" b="0" i="1"/>
                  <a:t>excel2.ru</a:t>
                </a:r>
                <a:endParaRPr lang="ru-RU" b="0" i="1"/>
              </a:p>
            </c:rich>
          </c:tx>
          <c:layout>
            <c:manualLayout>
              <c:xMode val="edge"/>
              <c:yMode val="edge"/>
              <c:x val="5.9097010267853203E-3"/>
              <c:y val="1.5022759836179888E-2"/>
            </c:manualLayout>
          </c:layout>
          <c:overlay val="0"/>
        </c:title>
        <c:numFmt formatCode="0.00" sourceLinked="1"/>
        <c:majorTickMark val="out"/>
        <c:minorTickMark val="out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6103040"/>
        <c:crosses val="autoZero"/>
        <c:crossBetween val="midCat"/>
      </c:valAx>
      <c:valAx>
        <c:axId val="136103040"/>
        <c:scaling>
          <c:orientation val="minMax"/>
        </c:scaling>
        <c:delete val="0"/>
        <c:axPos val="l"/>
        <c:majorGridlines/>
        <c:numFmt formatCode="0" sourceLinked="0"/>
        <c:majorTickMark val="in"/>
        <c:minorTickMark val="none"/>
        <c:tickLblPos val="high"/>
        <c:txPr>
          <a:bodyPr/>
          <a:lstStyle/>
          <a:p>
            <a:pPr>
              <a:defRPr lang="en-GB"/>
            </a:pPr>
            <a:endParaRPr lang="ru-RU"/>
          </a:p>
        </c:txPr>
        <c:crossAx val="136100864"/>
        <c:crosses val="autoZero"/>
        <c:crossBetween val="midCat"/>
      </c:valAx>
      <c:spPr>
        <a:solidFill>
          <a:schemeClr val="accent6">
            <a:lumMod val="40000"/>
            <a:lumOff val="60000"/>
          </a:schemeClr>
        </a:solidFill>
      </c:spPr>
    </c:plotArea>
    <c:legend>
      <c:legendPos val="b"/>
      <c:layout/>
      <c:overlay val="0"/>
      <c:txPr>
        <a:bodyPr/>
        <a:lstStyle/>
        <a:p>
          <a:pPr>
            <a:defRPr lang="en-GB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Тригоном2!$L$4</c:f>
          <c:strCache>
            <c:ptCount val="1"/>
            <c:pt idx="0">
              <c:v>График функции x^2*sin(x) на интервале [-20;20]</c:v>
            </c:pt>
          </c:strCache>
        </c:strRef>
      </c:tx>
      <c:layout>
        <c:manualLayout>
          <c:xMode val="edge"/>
          <c:yMode val="edge"/>
          <c:x val="0.12200248653128885"/>
          <c:y val="2.8985376827896512E-2"/>
        </c:manualLayout>
      </c:layout>
      <c:overlay val="1"/>
      <c:txPr>
        <a:bodyPr/>
        <a:lstStyle/>
        <a:p>
          <a:pPr>
            <a:defRPr sz="1600" b="0"/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6740701237046566E-2"/>
          <c:y val="0.14412543886559634"/>
          <c:w val="0.83689399574238887"/>
          <c:h val="0.77171244503527969"/>
        </c:manualLayout>
      </c:layout>
      <c:areaChart>
        <c:grouping val="standard"/>
        <c:varyColors val="0"/>
        <c:ser>
          <c:idx val="1"/>
          <c:order val="1"/>
          <c:tx>
            <c:strRef>
              <c:f>Тригоном2!$R$28</c:f>
              <c:strCache>
                <c:ptCount val="1"/>
                <c:pt idx="0">
                  <c:v>Y верх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</c:spPr>
          <c:val>
            <c:numRef>
              <c:f>Тригоном2!$R$29:$R$80</c:f>
              <c:numCache>
                <c:formatCode>General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440</c:v>
                </c:pt>
                <c:pt idx="6">
                  <c:v>440</c:v>
                </c:pt>
                <c:pt idx="7">
                  <c:v>440</c:v>
                </c:pt>
                <c:pt idx="8">
                  <c:v>440</c:v>
                </c:pt>
                <c:pt idx="9">
                  <c:v>440</c:v>
                </c:pt>
                <c:pt idx="10">
                  <c:v>440</c:v>
                </c:pt>
                <c:pt idx="11">
                  <c:v>440</c:v>
                </c:pt>
                <c:pt idx="12">
                  <c:v>440</c:v>
                </c:pt>
                <c:pt idx="13">
                  <c:v>440</c:v>
                </c:pt>
                <c:pt idx="14">
                  <c:v>440</c:v>
                </c:pt>
                <c:pt idx="15">
                  <c:v>440</c:v>
                </c:pt>
                <c:pt idx="16">
                  <c:v>440</c:v>
                </c:pt>
                <c:pt idx="17">
                  <c:v>440</c:v>
                </c:pt>
                <c:pt idx="18">
                  <c:v>440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Тригоном2!$S$28</c:f>
              <c:strCache>
                <c:ptCount val="1"/>
                <c:pt idx="0">
                  <c:v>Y низ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</c:spPr>
          <c:val>
            <c:numRef>
              <c:f>Тригоном2!$S$29:$S$80</c:f>
              <c:numCache>
                <c:formatCode>General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-440</c:v>
                </c:pt>
                <c:pt idx="6">
                  <c:v>-440</c:v>
                </c:pt>
                <c:pt idx="7">
                  <c:v>-440</c:v>
                </c:pt>
                <c:pt idx="8">
                  <c:v>-440</c:v>
                </c:pt>
                <c:pt idx="9">
                  <c:v>-440</c:v>
                </c:pt>
                <c:pt idx="10">
                  <c:v>-440</c:v>
                </c:pt>
                <c:pt idx="11">
                  <c:v>-440</c:v>
                </c:pt>
                <c:pt idx="12">
                  <c:v>-440</c:v>
                </c:pt>
                <c:pt idx="13">
                  <c:v>-440</c:v>
                </c:pt>
                <c:pt idx="14">
                  <c:v>-440</c:v>
                </c:pt>
                <c:pt idx="15">
                  <c:v>-440</c:v>
                </c:pt>
                <c:pt idx="16">
                  <c:v>-440</c:v>
                </c:pt>
                <c:pt idx="17">
                  <c:v>-440</c:v>
                </c:pt>
                <c:pt idx="18">
                  <c:v>-440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67072"/>
        <c:axId val="135583232"/>
      </c:areaChart>
      <c:lineChart>
        <c:grouping val="standard"/>
        <c:varyColors val="0"/>
        <c:ser>
          <c:idx val="0"/>
          <c:order val="0"/>
          <c:tx>
            <c:strRef>
              <c:f>Тригоном2!$P$28</c:f>
              <c:strCache>
                <c:ptCount val="1"/>
                <c:pt idx="0">
                  <c:v>y</c:v>
                </c:pt>
              </c:strCache>
            </c:strRef>
          </c:tx>
          <c:spPr>
            <a:ln w="31750">
              <a:prstDash val="solid"/>
            </a:ln>
          </c:spPr>
          <c:marker>
            <c:symbol val="none"/>
          </c:marker>
          <c:cat>
            <c:numRef>
              <c:f>Тригоном2!$O$29:$O$80</c:f>
              <c:numCache>
                <c:formatCode>0.00</c:formatCode>
                <c:ptCount val="52"/>
                <c:pt idx="0">
                  <c:v>-20</c:v>
                </c:pt>
                <c:pt idx="1">
                  <c:v>-19.215686274509803</c:v>
                </c:pt>
                <c:pt idx="2">
                  <c:v>-18.431372549019606</c:v>
                </c:pt>
                <c:pt idx="3">
                  <c:v>-17.647058823529413</c:v>
                </c:pt>
                <c:pt idx="4">
                  <c:v>-16.862745098039216</c:v>
                </c:pt>
                <c:pt idx="5">
                  <c:v>-16.078431372549019</c:v>
                </c:pt>
                <c:pt idx="6">
                  <c:v>-15.294117647058822</c:v>
                </c:pt>
                <c:pt idx="7">
                  <c:v>-14.509803921568627</c:v>
                </c:pt>
                <c:pt idx="8">
                  <c:v>-13.725490196078432</c:v>
                </c:pt>
                <c:pt idx="9">
                  <c:v>-12.941176470588236</c:v>
                </c:pt>
                <c:pt idx="10">
                  <c:v>-12.156862745098039</c:v>
                </c:pt>
                <c:pt idx="11">
                  <c:v>-11.372549019607844</c:v>
                </c:pt>
                <c:pt idx="12">
                  <c:v>-10.588235294117647</c:v>
                </c:pt>
                <c:pt idx="13">
                  <c:v>-9.8039215686274517</c:v>
                </c:pt>
                <c:pt idx="14">
                  <c:v>-9.0196078431372548</c:v>
                </c:pt>
                <c:pt idx="15">
                  <c:v>-8.2352941176470598</c:v>
                </c:pt>
                <c:pt idx="16">
                  <c:v>-7.4509803921568629</c:v>
                </c:pt>
                <c:pt idx="17">
                  <c:v>-6.6666666666666661</c:v>
                </c:pt>
                <c:pt idx="18">
                  <c:v>-5.882352941176471</c:v>
                </c:pt>
                <c:pt idx="19">
                  <c:v>-5.0980392156862742</c:v>
                </c:pt>
                <c:pt idx="20">
                  <c:v>-4.3137254901960791</c:v>
                </c:pt>
                <c:pt idx="21">
                  <c:v>-3.529411764705884</c:v>
                </c:pt>
                <c:pt idx="22">
                  <c:v>-2.7450980392156872</c:v>
                </c:pt>
                <c:pt idx="23">
                  <c:v>-1.9607843137254903</c:v>
                </c:pt>
                <c:pt idx="24">
                  <c:v>-1.1764705882352935</c:v>
                </c:pt>
                <c:pt idx="25">
                  <c:v>-0.39215686274509665</c:v>
                </c:pt>
                <c:pt idx="26">
                  <c:v>0.39215686274509665</c:v>
                </c:pt>
                <c:pt idx="27">
                  <c:v>1.1764705882352935</c:v>
                </c:pt>
                <c:pt idx="28">
                  <c:v>1.9607843137254903</c:v>
                </c:pt>
                <c:pt idx="29">
                  <c:v>2.7450980392156872</c:v>
                </c:pt>
                <c:pt idx="30">
                  <c:v>3.5294117647058805</c:v>
                </c:pt>
                <c:pt idx="31">
                  <c:v>4.3137254901960773</c:v>
                </c:pt>
                <c:pt idx="32">
                  <c:v>5.0980392156862742</c:v>
                </c:pt>
                <c:pt idx="33">
                  <c:v>5.882352941176471</c:v>
                </c:pt>
                <c:pt idx="34">
                  <c:v>6.6666666666666679</c:v>
                </c:pt>
                <c:pt idx="35">
                  <c:v>7.4509803921568611</c:v>
                </c:pt>
                <c:pt idx="36">
                  <c:v>8.235294117647058</c:v>
                </c:pt>
                <c:pt idx="37">
                  <c:v>9.0196078431372548</c:v>
                </c:pt>
                <c:pt idx="38">
                  <c:v>9.8039215686274517</c:v>
                </c:pt>
                <c:pt idx="39">
                  <c:v>10.588235294117645</c:v>
                </c:pt>
                <c:pt idx="40">
                  <c:v>11.372549019607842</c:v>
                </c:pt>
                <c:pt idx="41">
                  <c:v>12.156862745098039</c:v>
                </c:pt>
                <c:pt idx="42">
                  <c:v>12.941176470588232</c:v>
                </c:pt>
                <c:pt idx="43">
                  <c:v>13.725490196078432</c:v>
                </c:pt>
                <c:pt idx="44">
                  <c:v>14.509803921568626</c:v>
                </c:pt>
                <c:pt idx="45">
                  <c:v>15.294117647058826</c:v>
                </c:pt>
                <c:pt idx="46">
                  <c:v>16.078431372549019</c:v>
                </c:pt>
                <c:pt idx="47">
                  <c:v>16.862745098039213</c:v>
                </c:pt>
                <c:pt idx="48">
                  <c:v>17.647058823529413</c:v>
                </c:pt>
                <c:pt idx="49">
                  <c:v>18.431372549019606</c:v>
                </c:pt>
                <c:pt idx="50">
                  <c:v>19.215686274509807</c:v>
                </c:pt>
                <c:pt idx="51">
                  <c:v>20</c:v>
                </c:pt>
              </c:numCache>
            </c:numRef>
          </c:cat>
          <c:val>
            <c:numRef>
              <c:f>Тригоном2!$P$29:$P$80</c:f>
              <c:numCache>
                <c:formatCode>0.000</c:formatCode>
                <c:ptCount val="52"/>
                <c:pt idx="0">
                  <c:v>-365.17810029105107</c:v>
                </c:pt>
                <c:pt idx="1">
                  <c:v>-132.19068032876402</c:v>
                </c:pt>
                <c:pt idx="2">
                  <c:v>137.95881498506807</c:v>
                </c:pt>
                <c:pt idx="3">
                  <c:v>290.53526636416848</c:v>
                </c:pt>
                <c:pt idx="4">
                  <c:v>260.09886974919868</c:v>
                </c:pt>
                <c:pt idx="5">
                  <c:v>93.596171906484358</c:v>
                </c:pt>
                <c:pt idx="6">
                  <c:v>-94.06300729054982</c:v>
                </c:pt>
                <c:pt idx="7">
                  <c:v>-196.08554537393474</c:v>
                </c:pt>
                <c:pt idx="8">
                  <c:v>-172.64939337142647</c:v>
                </c:pt>
                <c:pt idx="9">
                  <c:v>-61.310887558514757</c:v>
                </c:pt>
                <c:pt idx="10">
                  <c:v>58.843487407206979</c:v>
                </c:pt>
                <c:pt idx="11">
                  <c:v>120.25330221202567</c:v>
                </c:pt>
                <c:pt idx="12">
                  <c:v>102.9376337729128</c:v>
                </c:pt>
                <c:pt idx="13">
                  <c:v>35.575262629362065</c:v>
                </c:pt>
                <c:pt idx="14">
                  <c:v>-32.067456100207515</c:v>
                </c:pt>
                <c:pt idx="15">
                  <c:v>-62.949028969935569</c:v>
                </c:pt>
                <c:pt idx="16">
                  <c:v>-51.069528231838184</c:v>
                </c:pt>
                <c:pt idx="17">
                  <c:v>-16.628943580943069</c:v>
                </c:pt>
                <c:pt idx="18">
                  <c:v>13.501206476725372</c:v>
                </c:pt>
                <c:pt idx="19">
                  <c:v>24.081142930751355</c:v>
                </c:pt>
                <c:pt idx="20">
                  <c:v>17.148982168623046</c:v>
                </c:pt>
                <c:pt idx="21">
                  <c:v>4.7107730079612997</c:v>
                </c:pt>
                <c:pt idx="22">
                  <c:v>-2.9101386910611122</c:v>
                </c:pt>
                <c:pt idx="23">
                  <c:v>-3.5559924145343822</c:v>
                </c:pt>
                <c:pt idx="24">
                  <c:v>-1.2778627209091484</c:v>
                </c:pt>
                <c:pt idx="25">
                  <c:v>-5.8774691448136483E-2</c:v>
                </c:pt>
                <c:pt idx="26">
                  <c:v>5.8774691448136483E-2</c:v>
                </c:pt>
                <c:pt idx="27">
                  <c:v>1.2778627209091484</c:v>
                </c:pt>
                <c:pt idx="28">
                  <c:v>3.5559924145343822</c:v>
                </c:pt>
                <c:pt idx="29">
                  <c:v>2.9101386910611122</c:v>
                </c:pt>
                <c:pt idx="30">
                  <c:v>-4.71077300796125</c:v>
                </c:pt>
                <c:pt idx="31">
                  <c:v>-17.148982168623018</c:v>
                </c:pt>
                <c:pt idx="32">
                  <c:v>-24.081142930751355</c:v>
                </c:pt>
                <c:pt idx="33">
                  <c:v>-13.501206476725372</c:v>
                </c:pt>
                <c:pt idx="34">
                  <c:v>16.628943580943147</c:v>
                </c:pt>
                <c:pt idx="35">
                  <c:v>51.069528231838113</c:v>
                </c:pt>
                <c:pt idx="36">
                  <c:v>62.94902896993559</c:v>
                </c:pt>
                <c:pt idx="37">
                  <c:v>32.067456100207515</c:v>
                </c:pt>
                <c:pt idx="38">
                  <c:v>-35.575262629362065</c:v>
                </c:pt>
                <c:pt idx="39">
                  <c:v>-102.93763377291268</c:v>
                </c:pt>
                <c:pt idx="40">
                  <c:v>-120.25330221202572</c:v>
                </c:pt>
                <c:pt idx="41">
                  <c:v>-58.843487407206979</c:v>
                </c:pt>
                <c:pt idx="42">
                  <c:v>61.310887558514153</c:v>
                </c:pt>
                <c:pt idx="43">
                  <c:v>172.64939337142647</c:v>
                </c:pt>
                <c:pt idx="44">
                  <c:v>196.08554537393479</c:v>
                </c:pt>
                <c:pt idx="45">
                  <c:v>94.063007290549109</c:v>
                </c:pt>
                <c:pt idx="46">
                  <c:v>-93.596171906484358</c:v>
                </c:pt>
                <c:pt idx="47">
                  <c:v>-260.09886974919817</c:v>
                </c:pt>
                <c:pt idx="48">
                  <c:v>-290.53526636416848</c:v>
                </c:pt>
                <c:pt idx="49">
                  <c:v>-137.95881498506807</c:v>
                </c:pt>
                <c:pt idx="50">
                  <c:v>132.1906803287653</c:v>
                </c:pt>
                <c:pt idx="51">
                  <c:v>365.17810029105107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667072"/>
        <c:axId val="135583232"/>
      </c:lineChart>
      <c:catAx>
        <c:axId val="13566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 i="1"/>
                </a:pPr>
                <a:r>
                  <a:rPr lang="en-US" b="0" i="1"/>
                  <a:t>excel2.ru</a:t>
                </a:r>
                <a:endParaRPr lang="ru-RU" b="0" i="1"/>
              </a:p>
            </c:rich>
          </c:tx>
          <c:layout>
            <c:manualLayout>
              <c:xMode val="edge"/>
              <c:yMode val="edge"/>
              <c:x val="0.89713772620527699"/>
              <c:y val="0.94662439922282438"/>
            </c:manualLayout>
          </c:layout>
          <c:overlay val="0"/>
        </c:title>
        <c:numFmt formatCode="0.0" sourceLinked="0"/>
        <c:majorTickMark val="out"/>
        <c:minorTickMark val="out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5583232"/>
        <c:crosses val="autoZero"/>
        <c:auto val="1"/>
        <c:lblAlgn val="ctr"/>
        <c:lblOffset val="100"/>
        <c:tickMarkSkip val="10"/>
        <c:noMultiLvlLbl val="0"/>
      </c:catAx>
      <c:valAx>
        <c:axId val="135583232"/>
        <c:scaling>
          <c:orientation val="minMax"/>
        </c:scaling>
        <c:delete val="0"/>
        <c:axPos val="l"/>
        <c:majorGridlines/>
        <c:numFmt formatCode="0" sourceLinked="0"/>
        <c:majorTickMark val="in"/>
        <c:minorTickMark val="none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5667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Spin" dx="16" fmlaLink="$I$11" max="10" min="1" page="10" val="4"/>
</file>

<file path=xl/ctrlProps/ctrlProp2.xml><?xml version="1.0" encoding="utf-8"?>
<formControlPr xmlns="http://schemas.microsoft.com/office/spreadsheetml/2009/9/main" objectType="Spin" dx="16" fmlaLink="$I$11" max="10" min="1" page="10" val="10"/>
</file>

<file path=xl/ctrlProps/ctrlProp3.xml><?xml version="1.0" encoding="utf-8"?>
<formControlPr xmlns="http://schemas.microsoft.com/office/spreadsheetml/2009/9/main" objectType="Scroll" dx="16" fmlaLink="$H$38" horiz="1" max="100" page="10" val="21"/>
</file>

<file path=xl/ctrlProps/ctrlProp4.xml><?xml version="1.0" encoding="utf-8"?>
<formControlPr xmlns="http://schemas.microsoft.com/office/spreadsheetml/2009/9/main" objectType="Scroll" dx="16" fmlaLink="$H$42" horiz="1" max="100" min="1" page="10" val="2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8</xdr:col>
      <xdr:colOff>0</xdr:colOff>
      <xdr:row>23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5</xdr:row>
          <xdr:rowOff>9525</xdr:rowOff>
        </xdr:from>
        <xdr:to>
          <xdr:col>8</xdr:col>
          <xdr:colOff>685800</xdr:colOff>
          <xdr:row>9</xdr:row>
          <xdr:rowOff>85725</xdr:rowOff>
        </xdr:to>
        <xdr:sp macro="" textlink="">
          <xdr:nvSpPr>
            <xdr:cNvPr id="11274" name="Spinner 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8</xdr:col>
      <xdr:colOff>0</xdr:colOff>
      <xdr:row>23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5</xdr:row>
          <xdr:rowOff>9525</xdr:rowOff>
        </xdr:from>
        <xdr:to>
          <xdr:col>8</xdr:col>
          <xdr:colOff>685800</xdr:colOff>
          <xdr:row>9</xdr:row>
          <xdr:rowOff>85725</xdr:rowOff>
        </xdr:to>
        <xdr:sp macro="" textlink="">
          <xdr:nvSpPr>
            <xdr:cNvPr id="15361" name="Spinner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11</xdr:col>
      <xdr:colOff>0</xdr:colOff>
      <xdr:row>5</xdr:row>
      <xdr:rowOff>0</xdr:rowOff>
    </xdr:from>
    <xdr:to>
      <xdr:col>20</xdr:col>
      <xdr:colOff>0</xdr:colOff>
      <xdr:row>23</xdr:row>
      <xdr:rowOff>0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35</xdr:row>
          <xdr:rowOff>38100</xdr:rowOff>
        </xdr:from>
        <xdr:to>
          <xdr:col>7</xdr:col>
          <xdr:colOff>714375</xdr:colOff>
          <xdr:row>36</xdr:row>
          <xdr:rowOff>142875</xdr:rowOff>
        </xdr:to>
        <xdr:sp macro="" textlink="">
          <xdr:nvSpPr>
            <xdr:cNvPr id="15367" name="Scroll Bar 7" hidden="1">
              <a:extLst>
                <a:ext uri="{63B3BB69-23CF-44E3-9099-C40C66FF867C}">
                  <a14:compatExt spid="_x0000_s15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39</xdr:row>
          <xdr:rowOff>19050</xdr:rowOff>
        </xdr:from>
        <xdr:to>
          <xdr:col>7</xdr:col>
          <xdr:colOff>695325</xdr:colOff>
          <xdr:row>40</xdr:row>
          <xdr:rowOff>123825</xdr:rowOff>
        </xdr:to>
        <xdr:sp macro="" textlink="">
          <xdr:nvSpPr>
            <xdr:cNvPr id="15368" name="Scroll Bar 8" hidden="1">
              <a:extLst>
                <a:ext uri="{63B3BB69-23CF-44E3-9099-C40C66FF867C}">
                  <a14:compatExt spid="_x0000_s153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cel2.ru/articles/mnk-priblizhenie-trigonometricheskim-polinomom-v-ms-excel?utm_source=organic_file&amp;utm_medium=file&amp;utm_campaign=file_download" TargetMode="External"/><Relationship Id="rId1" Type="http://schemas.openxmlformats.org/officeDocument/2006/relationships/hyperlink" Target="http://www.excel2.ru/" TargetMode="Externa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printerSettings" Target="../printerSettings/printerSettings2.bin"/><Relationship Id="rId7" Type="http://schemas.openxmlformats.org/officeDocument/2006/relationships/ctrlProp" Target="../ctrlProps/ctrlProp3.xml"/><Relationship Id="rId2" Type="http://schemas.openxmlformats.org/officeDocument/2006/relationships/hyperlink" Target="http://excel2.ru/articles/reshenie-sistemy-lineynyh-algebraicheskih-uravneniy-slau-metodom-obratnoy-matricy-v-ms-excel?utm_source=organic_file&amp;utm_medium=file&amp;utm_campaign=file_download" TargetMode="External"/><Relationship Id="rId1" Type="http://schemas.openxmlformats.org/officeDocument/2006/relationships/hyperlink" Target="http://www.excel2.ru/" TargetMode="External"/><Relationship Id="rId6" Type="http://schemas.openxmlformats.org/officeDocument/2006/relationships/ctrlProp" Target="../ctrlProps/ctrlProp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xcel2.ru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xcel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S115"/>
  <sheetViews>
    <sheetView tabSelected="1" workbookViewId="0">
      <selection activeCell="A2" sqref="A2"/>
    </sheetView>
  </sheetViews>
  <sheetFormatPr defaultRowHeight="15" x14ac:dyDescent="0.25"/>
  <cols>
    <col min="1" max="1" width="5.42578125" customWidth="1"/>
    <col min="2" max="5" width="10.85546875" customWidth="1"/>
    <col min="6" max="6" width="13.42578125" customWidth="1"/>
    <col min="7" max="10" width="10.85546875" customWidth="1"/>
    <col min="11" max="11" width="9" customWidth="1"/>
    <col min="12" max="12" width="8.28515625" customWidth="1"/>
    <col min="13" max="13" width="8.42578125" customWidth="1"/>
    <col min="14" max="14" width="8.140625" customWidth="1"/>
    <col min="19" max="19" width="13" customWidth="1"/>
    <col min="271" max="272" width="10" customWidth="1"/>
    <col min="352" max="353" width="8.5703125" customWidth="1"/>
  </cols>
  <sheetData>
    <row r="1" spans="1:19" ht="26.25" x14ac:dyDescent="0.2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.75" x14ac:dyDescent="0.25">
      <c r="A2" s="12" t="s">
        <v>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18.75" x14ac:dyDescent="0.25">
      <c r="A3" s="14" t="s">
        <v>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x14ac:dyDescent="0.25">
      <c r="A4" s="16" t="str">
        <f>"Аппроксимация тригонометрическим полиномом T"&amp;I11&amp;"(х) на интервале [-пи;пи]"</f>
        <v>Аппроксимация тригонометрическим полиномом T4(х) на интервале [-пи;пи]</v>
      </c>
      <c r="B4" s="15"/>
      <c r="C4" s="15"/>
      <c r="D4" s="15"/>
      <c r="E4" s="15"/>
      <c r="F4" s="15"/>
      <c r="G4" s="15"/>
      <c r="H4" s="15"/>
      <c r="I4" s="15"/>
      <c r="J4" s="15"/>
      <c r="K4" s="16"/>
      <c r="L4" s="16"/>
      <c r="M4" s="16"/>
      <c r="N4" s="16"/>
      <c r="O4" s="16"/>
      <c r="P4" s="16"/>
      <c r="Q4" s="16"/>
      <c r="R4" s="16"/>
      <c r="S4" s="16"/>
    </row>
    <row r="5" spans="1:19" x14ac:dyDescent="0.25">
      <c r="I5" s="21"/>
    </row>
    <row r="10" spans="1:19" x14ac:dyDescent="0.25">
      <c r="E10" s="4"/>
      <c r="O10" s="4"/>
    </row>
    <row r="11" spans="1:19" x14ac:dyDescent="0.25">
      <c r="E11" s="4"/>
      <c r="I11" s="23">
        <v>4</v>
      </c>
    </row>
    <row r="12" spans="1:19" x14ac:dyDescent="0.25">
      <c r="E12" s="4"/>
    </row>
    <row r="13" spans="1:19" x14ac:dyDescent="0.25">
      <c r="E13" s="4"/>
    </row>
    <row r="15" spans="1:19" x14ac:dyDescent="0.25">
      <c r="G15" s="4"/>
    </row>
    <row r="16" spans="1:19" ht="18.75" x14ac:dyDescent="0.35">
      <c r="A16" s="1" t="s">
        <v>8</v>
      </c>
      <c r="G16" s="4"/>
    </row>
    <row r="24" spans="1:19" x14ac:dyDescent="0.25">
      <c r="D24" s="20"/>
    </row>
    <row r="25" spans="1:19" x14ac:dyDescent="0.25">
      <c r="A25" s="32" t="s">
        <v>9</v>
      </c>
      <c r="B25" s="32"/>
      <c r="C25" s="32"/>
      <c r="D25" s="33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spans="1:19" x14ac:dyDescent="0.25">
      <c r="A26" s="30" t="s">
        <v>51</v>
      </c>
      <c r="B26" s="31">
        <f>COUNT(A29:A54)/2</f>
        <v>13</v>
      </c>
      <c r="D26" s="20"/>
    </row>
    <row r="27" spans="1:19" x14ac:dyDescent="0.25">
      <c r="F27" s="34" t="s">
        <v>35</v>
      </c>
    </row>
    <row r="28" spans="1:19" ht="18" x14ac:dyDescent="0.35">
      <c r="B28" s="8" t="s">
        <v>54</v>
      </c>
      <c r="C28" s="9" t="s">
        <v>55</v>
      </c>
      <c r="D28" s="29" t="s">
        <v>53</v>
      </c>
      <c r="F28" s="3" t="s">
        <v>49</v>
      </c>
      <c r="G28" s="3" t="s">
        <v>50</v>
      </c>
    </row>
    <row r="29" spans="1:19" x14ac:dyDescent="0.25">
      <c r="A29" s="18">
        <v>0</v>
      </c>
      <c r="B29" s="24">
        <v>-3.1415926535897931</v>
      </c>
      <c r="C29" s="26">
        <f t="shared" ref="C29:C54" si="0">_x2_sin_x</f>
        <v>-1.2091730582553942E-15</v>
      </c>
      <c r="D29" s="36">
        <f t="array" aca="1" ref="D29" ca="1">$B$57/2+OFFSET($B$57,,I$11)*COS(I$11*$B29)+IF($I$11=1,0,SUMPRODUCT(TRANSPOSE(OFFSET($C$57,,,,I$11-1)),COS(ROW(INDIRECT("a1:a"&amp;I$11-1))*$B29))+SUMPRODUCT(TRANSPOSE(OFFSET($C$58,,,,I$11-1)),SIN(ROW(INDIRECT("a1:a"&amp;I$11-1))*$B29)))</f>
        <v>-4.0236598172638774E-15</v>
      </c>
      <c r="F29" s="40" t="s">
        <v>42</v>
      </c>
      <c r="G29" s="5" t="s">
        <v>33</v>
      </c>
    </row>
    <row r="30" spans="1:19" x14ac:dyDescent="0.25">
      <c r="A30" s="18">
        <f>A29+1</f>
        <v>1</v>
      </c>
      <c r="B30" s="24">
        <f>B29+2*PI()/$B$26/2</f>
        <v>-2.8999316802367323</v>
      </c>
      <c r="C30" s="26">
        <f t="shared" si="0"/>
        <v>-2.0125499078361115</v>
      </c>
      <c r="D30" s="36">
        <f t="array" aca="1" ref="D30" ca="1">$B$57/2+OFFSET($B$57,,I$11)*COS(I$11*$B30)+IF($I$11=1,0,SUMPRODUCT(TRANSPOSE(OFFSET($C$57,,,,I$11-1)),COS(ROW(INDIRECT("a1:a"&amp;I$11-1))*$B30))+SUMPRODUCT(TRANSPOSE(OFFSET($C$58,,,,I$11-1)),SIN(ROW(INDIRECT("a1:a"&amp;I$11-1))*$B30)))</f>
        <v>-1.742132034095716</v>
      </c>
      <c r="F30" s="40" t="s">
        <v>39</v>
      </c>
      <c r="G30" s="5" t="s">
        <v>41</v>
      </c>
    </row>
    <row r="31" spans="1:19" x14ac:dyDescent="0.25">
      <c r="A31" s="18">
        <f t="shared" ref="A31:A54" si="1">A30+1</f>
        <v>2</v>
      </c>
      <c r="B31" s="24">
        <f t="shared" ref="B31:B54" si="2">B30+2*PI()/$B$26/2</f>
        <v>-2.6582707068836715</v>
      </c>
      <c r="C31" s="26">
        <f t="shared" si="0"/>
        <v>-3.2839212873080319</v>
      </c>
      <c r="D31" s="36">
        <f t="array" aca="1" ref="D31" ca="1">$B$57/2+OFFSET($B$57,,I$11)*COS(I$11*$B31)+IF($I$11=1,0,SUMPRODUCT(TRANSPOSE(OFFSET($C$57,,,,I$11-1)),COS(ROW(INDIRECT("a1:a"&amp;I$11-1))*$B31))+SUMPRODUCT(TRANSPOSE(OFFSET($C$58,,,,I$11-1)),SIN(ROW(INDIRECT("a1:a"&amp;I$11-1))*$B31)))</f>
        <v>-3.1312649396065093</v>
      </c>
      <c r="F31" s="40" t="s">
        <v>40</v>
      </c>
      <c r="G31" s="5" t="s">
        <v>34</v>
      </c>
    </row>
    <row r="32" spans="1:19" x14ac:dyDescent="0.25">
      <c r="A32" s="18">
        <f t="shared" si="1"/>
        <v>3</v>
      </c>
      <c r="B32" s="24">
        <f t="shared" si="2"/>
        <v>-2.4166097335306107</v>
      </c>
      <c r="C32" s="26">
        <f t="shared" si="0"/>
        <v>-3.8726380510268794</v>
      </c>
      <c r="D32" s="36">
        <f t="array" aca="1" ref="D32" ca="1">$B$57/2+OFFSET($B$57,,I$11)*COS(I$11*$B32)+IF($I$11=1,0,SUMPRODUCT(TRANSPOSE(OFFSET($C$57,,,,I$11-1)),COS(ROW(INDIRECT("a1:a"&amp;I$11-1))*$B32))+SUMPRODUCT(TRANSPOSE(OFFSET($C$58,,,,I$11-1)),SIN(ROW(INDIRECT("a1:a"&amp;I$11-1))*$B32)))</f>
        <v>-3.9228582098167322</v>
      </c>
    </row>
    <row r="33" spans="1:6" x14ac:dyDescent="0.25">
      <c r="A33" s="18">
        <f t="shared" si="1"/>
        <v>4</v>
      </c>
      <c r="B33" s="24">
        <f t="shared" si="2"/>
        <v>-2.1749487601775499</v>
      </c>
      <c r="C33" s="26">
        <f t="shared" si="0"/>
        <v>-3.893044615223757</v>
      </c>
      <c r="D33" s="36">
        <f t="array" aca="1" ref="D33" ca="1">$B$57/2+OFFSET($B$57,,I$11)*COS(I$11*$B33)+IF($I$11=1,0,SUMPRODUCT(TRANSPOSE(OFFSET($C$57,,,,I$11-1)),COS(ROW(INDIRECT("a1:a"&amp;I$11-1))*$B33))+SUMPRODUCT(TRANSPOSE(OFFSET($C$58,,,,I$11-1)),SIN(ROW(INDIRECT("a1:a"&amp;I$11-1))*$B33)))</f>
        <v>-4.0476133458314392</v>
      </c>
      <c r="F33" s="39" t="s">
        <v>47</v>
      </c>
    </row>
    <row r="34" spans="1:6" x14ac:dyDescent="0.25">
      <c r="A34" s="18">
        <f t="shared" si="1"/>
        <v>5</v>
      </c>
      <c r="B34" s="24">
        <f t="shared" si="2"/>
        <v>-1.9332877868244889</v>
      </c>
      <c r="C34" s="26">
        <f t="shared" si="0"/>
        <v>-3.4947182670382997</v>
      </c>
      <c r="D34" s="36">
        <f t="array" aca="1" ref="D34" ca="1">$B$57/2+OFFSET($B$57,,I$11)*COS(I$11*$B34)+IF($I$11=1,0,SUMPRODUCT(TRANSPOSE(OFFSET($C$57,,,,I$11-1)),COS(ROW(INDIRECT("a1:a"&amp;I$11-1))*$B34))+SUMPRODUCT(TRANSPOSE(OFFSET($C$58,,,,I$11-1)),SIN(ROW(INDIRECT("a1:a"&amp;I$11-1))*$B34)))</f>
        <v>-3.613090033156527</v>
      </c>
      <c r="F34" s="39" t="s">
        <v>52</v>
      </c>
    </row>
    <row r="35" spans="1:6" x14ac:dyDescent="0.25">
      <c r="A35" s="18">
        <f t="shared" si="1"/>
        <v>6</v>
      </c>
      <c r="B35" s="24">
        <f t="shared" si="2"/>
        <v>-1.6916268134714278</v>
      </c>
      <c r="C35" s="26">
        <f t="shared" si="0"/>
        <v>-2.8407369808706067</v>
      </c>
      <c r="D35" s="36">
        <f t="array" aca="1" ref="D35" ca="1">$B$57/2+OFFSET($B$57,,I$11)*COS(I$11*$B35)+IF($I$11=1,0,SUMPRODUCT(TRANSPOSE(OFFSET($C$57,,,,I$11-1)),COS(ROW(INDIRECT("a1:a"&amp;I$11-1))*$B35))+SUMPRODUCT(TRANSPOSE(OFFSET($C$58,,,,I$11-1)),SIN(ROW(INDIRECT("a1:a"&amp;I$11-1))*$B35)))</f>
        <v>-2.8445104203486005</v>
      </c>
      <c r="F35" s="39" t="s">
        <v>48</v>
      </c>
    </row>
    <row r="36" spans="1:6" x14ac:dyDescent="0.25">
      <c r="A36" s="18">
        <f t="shared" si="1"/>
        <v>7</v>
      </c>
      <c r="B36" s="24">
        <f t="shared" si="2"/>
        <v>-1.4499658401183668</v>
      </c>
      <c r="C36" s="26">
        <f t="shared" si="0"/>
        <v>-2.0870720675784056</v>
      </c>
      <c r="D36" s="36">
        <f t="array" aca="1" ref="D36" ca="1">$B$57/2+OFFSET($B$57,,I$11)*COS(I$11*$B36)+IF($I$11=1,0,SUMPRODUCT(TRANSPOSE(OFFSET($C$57,,,,I$11-1)),COS(ROW(INDIRECT("a1:a"&amp;I$11-1))*$B36))+SUMPRODUCT(TRANSPOSE(OFFSET($C$58,,,,I$11-1)),SIN(ROW(INDIRECT("a1:a"&amp;I$11-1))*$B36)))</f>
        <v>-1.9937216772256909</v>
      </c>
    </row>
    <row r="37" spans="1:6" x14ac:dyDescent="0.25">
      <c r="A37" s="18">
        <f t="shared" si="1"/>
        <v>8</v>
      </c>
      <c r="B37" s="24">
        <f t="shared" si="2"/>
        <v>-1.2083048667653058</v>
      </c>
      <c r="C37" s="26">
        <f t="shared" si="0"/>
        <v>-1.3651243230618371</v>
      </c>
      <c r="D37" s="36">
        <f t="array" aca="1" ref="D37" ca="1">$B$57/2+OFFSET($B$57,,I$11)*COS(I$11*$B37)+IF($I$11=1,0,SUMPRODUCT(TRANSPOSE(OFFSET($C$57,,,,I$11-1)),COS(ROW(INDIRECT("a1:a"&amp;I$11-1))*$B37))+SUMPRODUCT(TRANSPOSE(OFFSET($C$58,,,,I$11-1)),SIN(ROW(INDIRECT("a1:a"&amp;I$11-1))*$B37)))</f>
        <v>-1.2556292517214154</v>
      </c>
    </row>
    <row r="38" spans="1:6" x14ac:dyDescent="0.25">
      <c r="A38" s="18">
        <f t="shared" si="1"/>
        <v>9</v>
      </c>
      <c r="B38" s="24">
        <f t="shared" si="2"/>
        <v>-0.96664389341224477</v>
      </c>
      <c r="C38" s="26">
        <f t="shared" si="0"/>
        <v>-0.76899646720469406</v>
      </c>
      <c r="D38" s="36">
        <f t="array" aca="1" ref="D38" ca="1">$B$57/2+OFFSET($B$57,,I$11)*COS(I$11*$B38)+IF($I$11=1,0,SUMPRODUCT(TRANSPOSE(OFFSET($C$57,,,,I$11-1)),COS(ROW(INDIRECT("a1:a"&amp;I$11-1))*$B38))+SUMPRODUCT(TRANSPOSE(OFFSET($C$58,,,,I$11-1)),SIN(ROW(INDIRECT("a1:a"&amp;I$11-1))*$B38)))</f>
        <v>-0.7235463806286605</v>
      </c>
    </row>
    <row r="39" spans="1:6" x14ac:dyDescent="0.25">
      <c r="A39" s="18">
        <f t="shared" si="1"/>
        <v>10</v>
      </c>
      <c r="B39" s="24">
        <f t="shared" si="2"/>
        <v>-0.72498292005918374</v>
      </c>
      <c r="C39" s="26">
        <f t="shared" si="0"/>
        <v>-0.3485374245924201</v>
      </c>
      <c r="D39" s="36">
        <f t="array" aca="1" ref="D39" ca="1">$B$57/2+OFFSET($B$57,,I$11)*COS(I$11*$B39)+IF($I$11=1,0,SUMPRODUCT(TRANSPOSE(OFFSET($C$57,,,,I$11-1)),COS(ROW(INDIRECT("a1:a"&amp;I$11-1))*$B39))+SUMPRODUCT(TRANSPOSE(OFFSET($C$58,,,,I$11-1)),SIN(ROW(INDIRECT("a1:a"&amp;I$11-1))*$B39)))</f>
        <v>-0.39368874322468478</v>
      </c>
    </row>
    <row r="40" spans="1:6" x14ac:dyDescent="0.25">
      <c r="A40" s="18">
        <f t="shared" si="1"/>
        <v>11</v>
      </c>
      <c r="B40" s="24">
        <f t="shared" si="2"/>
        <v>-0.48332194670612272</v>
      </c>
      <c r="C40" s="26">
        <f t="shared" si="0"/>
        <v>-0.10855938139861313</v>
      </c>
      <c r="D40" s="36">
        <f t="array" aca="1" ref="D40" ca="1">$B$57/2+OFFSET($B$57,,I$11)*COS(I$11*$B40)+IF($I$11=1,0,SUMPRODUCT(TRANSPOSE(OFFSET($C$57,,,,I$11-1)),COS(ROW(INDIRECT("a1:a"&amp;I$11-1))*$B40))+SUMPRODUCT(TRANSPOSE(OFFSET($C$58,,,,I$11-1)),SIN(ROW(INDIRECT("a1:a"&amp;I$11-1))*$B40)))</f>
        <v>-0.20548316531878183</v>
      </c>
    </row>
    <row r="41" spans="1:6" x14ac:dyDescent="0.25">
      <c r="A41" s="18">
        <f t="shared" si="1"/>
        <v>12</v>
      </c>
      <c r="B41" s="24">
        <f t="shared" si="2"/>
        <v>-0.24166097335306172</v>
      </c>
      <c r="C41" s="26">
        <f t="shared" si="0"/>
        <v>-1.3976041026639789E-2</v>
      </c>
      <c r="D41" s="36">
        <f t="array" aca="1" ref="D41" ca="1">$B$57/2+OFFSET($B$57,,I$11)*COS(I$11*$B41)+IF($I$11=1,0,SUMPRODUCT(TRANSPOSE(OFFSET($C$57,,,,I$11-1)),COS(ROW(INDIRECT("a1:a"&amp;I$11-1))*$B41))+SUMPRODUCT(TRANSPOSE(OFFSET($C$58,,,,I$11-1)),SIN(ROW(INDIRECT("a1:a"&amp;I$11-1))*$B41)))</f>
        <v>-8.99992971089459E-2</v>
      </c>
    </row>
    <row r="42" spans="1:6" x14ac:dyDescent="0.25">
      <c r="A42" s="18">
        <f t="shared" si="1"/>
        <v>13</v>
      </c>
      <c r="B42" s="24">
        <f t="shared" si="2"/>
        <v>-7.2164496600635175E-16</v>
      </c>
      <c r="C42" s="26">
        <f t="shared" si="0"/>
        <v>-3.7581210035664345E-46</v>
      </c>
      <c r="D42" s="36">
        <f t="array" aca="1" ref="D42" ca="1">$B$57/2+OFFSET($B$57,,I$11)*COS(I$11*$B42)+IF($I$11=1,0,SUMPRODUCT(TRANSPOSE(OFFSET($C$57,,,,I$11-1)),COS(ROW(INDIRECT("a1:a"&amp;I$11-1))*$B42))+SUMPRODUCT(TRANSPOSE(OFFSET($C$58,,,,I$11-1)),SIN(ROW(INDIRECT("a1:a"&amp;I$11-1))*$B42)))</f>
        <v>-7.7118604406897594E-16</v>
      </c>
    </row>
    <row r="43" spans="1:6" x14ac:dyDescent="0.25">
      <c r="A43" s="18">
        <f t="shared" si="1"/>
        <v>14</v>
      </c>
      <c r="B43" s="24">
        <f t="shared" si="2"/>
        <v>0.24166097335306028</v>
      </c>
      <c r="C43" s="26">
        <f t="shared" si="0"/>
        <v>1.3976041026639538E-2</v>
      </c>
      <c r="D43" s="36">
        <f t="array" aca="1" ref="D43" ca="1">$B$57/2+OFFSET($B$57,,I$11)*COS(I$11*$B43)+IF($I$11=1,0,SUMPRODUCT(TRANSPOSE(OFFSET($C$57,,,,I$11-1)),COS(ROW(INDIRECT("a1:a"&amp;I$11-1))*$B43))+SUMPRODUCT(TRANSPOSE(OFFSET($C$58,,,,I$11-1)),SIN(ROW(INDIRECT("a1:a"&amp;I$11-1))*$B43)))</f>
        <v>8.9999297108944706E-2</v>
      </c>
    </row>
    <row r="44" spans="1:6" x14ac:dyDescent="0.25">
      <c r="A44" s="18">
        <f t="shared" si="1"/>
        <v>15</v>
      </c>
      <c r="B44" s="24">
        <f t="shared" si="2"/>
        <v>0.48332194670612127</v>
      </c>
      <c r="C44" s="26">
        <f t="shared" si="0"/>
        <v>0.10855938139861217</v>
      </c>
      <c r="D44" s="36">
        <f t="array" aca="1" ref="D44" ca="1">$B$57/2+OFFSET($B$57,,I$11)*COS(I$11*$B44)+IF($I$11=1,0,SUMPRODUCT(TRANSPOSE(OFFSET($C$57,,,,I$11-1)),COS(ROW(INDIRECT("a1:a"&amp;I$11-1))*$B44))+SUMPRODUCT(TRANSPOSE(OFFSET($C$58,,,,I$11-1)),SIN(ROW(INDIRECT("a1:a"&amp;I$11-1))*$B44)))</f>
        <v>0.2054831653187815</v>
      </c>
    </row>
    <row r="45" spans="1:6" x14ac:dyDescent="0.25">
      <c r="A45" s="18">
        <f t="shared" si="1"/>
        <v>16</v>
      </c>
      <c r="B45" s="24">
        <f t="shared" si="2"/>
        <v>0.7249829200591823</v>
      </c>
      <c r="C45" s="26">
        <f t="shared" si="0"/>
        <v>0.34853742459241815</v>
      </c>
      <c r="D45" s="36">
        <f t="array" aca="1" ref="D45" ca="1">$B$57/2+OFFSET($B$57,,I$11)*COS(I$11*$B45)+IF($I$11=1,0,SUMPRODUCT(TRANSPOSE(OFFSET($C$57,,,,I$11-1)),COS(ROW(INDIRECT("a1:a"&amp;I$11-1))*$B45))+SUMPRODUCT(TRANSPOSE(OFFSET($C$58,,,,I$11-1)),SIN(ROW(INDIRECT("a1:a"&amp;I$11-1))*$B45)))</f>
        <v>0.39368874322468417</v>
      </c>
    </row>
    <row r="46" spans="1:6" x14ac:dyDescent="0.25">
      <c r="A46" s="18">
        <f t="shared" si="1"/>
        <v>17</v>
      </c>
      <c r="B46" s="24">
        <f t="shared" si="2"/>
        <v>0.96664389341224333</v>
      </c>
      <c r="C46" s="26">
        <f t="shared" si="0"/>
        <v>0.76899646720469106</v>
      </c>
      <c r="D46" s="36">
        <f t="array" aca="1" ref="D46" ca="1">$B$57/2+OFFSET($B$57,,I$11)*COS(I$11*$B46)+IF($I$11=1,0,SUMPRODUCT(TRANSPOSE(OFFSET($C$57,,,,I$11-1)),COS(ROW(INDIRECT("a1:a"&amp;I$11-1))*$B46))+SUMPRODUCT(TRANSPOSE(OFFSET($C$58,,,,I$11-1)),SIN(ROW(INDIRECT("a1:a"&amp;I$11-1))*$B46)))</f>
        <v>0.72354638062865839</v>
      </c>
    </row>
    <row r="47" spans="1:6" x14ac:dyDescent="0.25">
      <c r="A47" s="18">
        <f t="shared" si="1"/>
        <v>18</v>
      </c>
      <c r="B47" s="24">
        <f t="shared" si="2"/>
        <v>1.2083048667653042</v>
      </c>
      <c r="C47" s="26">
        <f t="shared" si="0"/>
        <v>1.3651243230618328</v>
      </c>
      <c r="D47" s="36">
        <f t="array" aca="1" ref="D47" ca="1">$B$57/2+OFFSET($B$57,,I$11)*COS(I$11*$B47)+IF($I$11=1,0,SUMPRODUCT(TRANSPOSE(OFFSET($C$57,,,,I$11-1)),COS(ROW(INDIRECT("a1:a"&amp;I$11-1))*$B47))+SUMPRODUCT(TRANSPOSE(OFFSET($C$58,,,,I$11-1)),SIN(ROW(INDIRECT("a1:a"&amp;I$11-1))*$B47)))</f>
        <v>1.2556292517214112</v>
      </c>
    </row>
    <row r="48" spans="1:6" x14ac:dyDescent="0.25">
      <c r="A48" s="18">
        <f t="shared" si="1"/>
        <v>19</v>
      </c>
      <c r="B48" s="24">
        <f t="shared" si="2"/>
        <v>1.4499658401183653</v>
      </c>
      <c r="C48" s="26">
        <f t="shared" si="0"/>
        <v>2.0870720675784007</v>
      </c>
      <c r="D48" s="36">
        <f t="array" aca="1" ref="D48" ca="1">$B$57/2+OFFSET($B$57,,I$11)*COS(I$11*$B48)+IF($I$11=1,0,SUMPRODUCT(TRANSPOSE(OFFSET($C$57,,,,I$11-1)),COS(ROW(INDIRECT("a1:a"&amp;I$11-1))*$B48))+SUMPRODUCT(TRANSPOSE(OFFSET($C$58,,,,I$11-1)),SIN(ROW(INDIRECT("a1:a"&amp;I$11-1))*$B48)))</f>
        <v>1.9937216772256854</v>
      </c>
    </row>
    <row r="49" spans="1:12" x14ac:dyDescent="0.25">
      <c r="A49" s="18">
        <f t="shared" si="1"/>
        <v>20</v>
      </c>
      <c r="B49" s="24">
        <f t="shared" si="2"/>
        <v>1.6916268134714263</v>
      </c>
      <c r="C49" s="26">
        <f t="shared" si="0"/>
        <v>2.8407369808706018</v>
      </c>
      <c r="D49" s="36">
        <f t="array" aca="1" ref="D49" ca="1">$B$57/2+OFFSET($B$57,,I$11)*COS(I$11*$B49)+IF($I$11=1,0,SUMPRODUCT(TRANSPOSE(OFFSET($C$57,,,,I$11-1)),COS(ROW(INDIRECT("a1:a"&amp;I$11-1))*$B49))+SUMPRODUCT(TRANSPOSE(OFFSET($C$58,,,,I$11-1)),SIN(ROW(INDIRECT("a1:a"&amp;I$11-1))*$B49)))</f>
        <v>2.8445104203485956</v>
      </c>
    </row>
    <row r="50" spans="1:12" x14ac:dyDescent="0.25">
      <c r="A50" s="18">
        <f t="shared" si="1"/>
        <v>21</v>
      </c>
      <c r="B50" s="24">
        <f t="shared" si="2"/>
        <v>1.9332877868244873</v>
      </c>
      <c r="C50" s="26">
        <f t="shared" si="0"/>
        <v>3.4947182670382966</v>
      </c>
      <c r="D50" s="36">
        <f t="array" aca="1" ref="D50" ca="1">$B$57/2+OFFSET($B$57,,I$11)*COS(I$11*$B50)+IF($I$11=1,0,SUMPRODUCT(TRANSPOSE(OFFSET($C$57,,,,I$11-1)),COS(ROW(INDIRECT("a1:a"&amp;I$11-1))*$B50))+SUMPRODUCT(TRANSPOSE(OFFSET($C$58,,,,I$11-1)),SIN(ROW(INDIRECT("a1:a"&amp;I$11-1))*$B50)))</f>
        <v>3.6130900331565257</v>
      </c>
    </row>
    <row r="51" spans="1:12" x14ac:dyDescent="0.25">
      <c r="A51" s="18">
        <f t="shared" si="1"/>
        <v>22</v>
      </c>
      <c r="B51" s="24">
        <f t="shared" si="2"/>
        <v>2.1749487601775481</v>
      </c>
      <c r="C51" s="26">
        <f t="shared" si="0"/>
        <v>3.8930446152237557</v>
      </c>
      <c r="D51" s="36">
        <f t="array" aca="1" ref="D51" ca="1">$B$57/2+OFFSET($B$57,,I$11)*COS(I$11*$B51)+IF($I$11=1,0,SUMPRODUCT(TRANSPOSE(OFFSET($C$57,,,,I$11-1)),COS(ROW(INDIRECT("a1:a"&amp;I$11-1))*$B51))+SUMPRODUCT(TRANSPOSE(OFFSET($C$58,,,,I$11-1)),SIN(ROW(INDIRECT("a1:a"&amp;I$11-1))*$B51)))</f>
        <v>4.0476133458314409</v>
      </c>
    </row>
    <row r="52" spans="1:12" x14ac:dyDescent="0.25">
      <c r="A52" s="18">
        <f t="shared" si="1"/>
        <v>23</v>
      </c>
      <c r="B52" s="24">
        <f t="shared" si="2"/>
        <v>2.4166097335306089</v>
      </c>
      <c r="C52" s="26">
        <f t="shared" si="0"/>
        <v>3.8726380510268816</v>
      </c>
      <c r="D52" s="36">
        <f t="array" aca="1" ref="D52" ca="1">$B$57/2+OFFSET($B$57,,I$11)*COS(I$11*$B52)+IF($I$11=1,0,SUMPRODUCT(TRANSPOSE(OFFSET($C$57,,,,I$11-1)),COS(ROW(INDIRECT("a1:a"&amp;I$11-1))*$B52))+SUMPRODUCT(TRANSPOSE(OFFSET($C$58,,,,I$11-1)),SIN(ROW(INDIRECT("a1:a"&amp;I$11-1))*$B52)))</f>
        <v>3.9228582098167371</v>
      </c>
    </row>
    <row r="53" spans="1:12" x14ac:dyDescent="0.25">
      <c r="A53" s="18">
        <f t="shared" si="1"/>
        <v>24</v>
      </c>
      <c r="B53" s="24">
        <f t="shared" si="2"/>
        <v>2.6582707068836697</v>
      </c>
      <c r="C53" s="26">
        <f t="shared" si="0"/>
        <v>3.283921287308039</v>
      </c>
      <c r="D53" s="36">
        <f t="array" aca="1" ref="D53" ca="1">$B$57/2+OFFSET($B$57,,I$11)*COS(I$11*$B53)+IF($I$11=1,0,SUMPRODUCT(TRANSPOSE(OFFSET($C$57,,,,I$11-1)),COS(ROW(INDIRECT("a1:a"&amp;I$11-1))*$B53))+SUMPRODUCT(TRANSPOSE(OFFSET($C$58,,,,I$11-1)),SIN(ROW(INDIRECT("a1:a"&amp;I$11-1))*$B53)))</f>
        <v>3.1312649396065169</v>
      </c>
    </row>
    <row r="54" spans="1:12" x14ac:dyDescent="0.25">
      <c r="A54" s="18">
        <f t="shared" si="1"/>
        <v>25</v>
      </c>
      <c r="B54" s="24">
        <f t="shared" si="2"/>
        <v>2.8999316802367305</v>
      </c>
      <c r="C54" s="26">
        <f t="shared" si="0"/>
        <v>2.0125499078361235</v>
      </c>
      <c r="D54" s="36">
        <f t="array" aca="1" ref="D54" ca="1">$B$57/2+OFFSET($B$57,,I$11)*COS(I$11*$B54)+IF($I$11=1,0,SUMPRODUCT(TRANSPOSE(OFFSET($C$57,,,,I$11-1)),COS(ROW(INDIRECT("a1:a"&amp;I$11-1))*$B54))+SUMPRODUCT(TRANSPOSE(OFFSET($C$58,,,,I$11-1)),SIN(ROW(INDIRECT("a1:a"&amp;I$11-1))*$B54)))</f>
        <v>1.7421320340957231</v>
      </c>
    </row>
    <row r="57" spans="1:12" ht="18" x14ac:dyDescent="0.35">
      <c r="A57" s="34" t="s">
        <v>43</v>
      </c>
      <c r="B57" s="27">
        <f t="shared" ref="B57:L57" si="3">SUM(B62:B87)/$B$26</f>
        <v>0</v>
      </c>
      <c r="C57" s="27">
        <f t="shared" si="3"/>
        <v>3.7576779295005298E-16</v>
      </c>
      <c r="D57" s="27">
        <f t="shared" si="3"/>
        <v>-9.0525877392512758E-16</v>
      </c>
      <c r="E57" s="27">
        <f t="shared" si="3"/>
        <v>9.2233912815013012E-16</v>
      </c>
      <c r="F57" s="27">
        <f t="shared" si="3"/>
        <v>-9.0525877392512758E-16</v>
      </c>
      <c r="G57" s="27">
        <f t="shared" si="3"/>
        <v>1.1785444415251661E-15</v>
      </c>
      <c r="H57" s="27">
        <f t="shared" si="3"/>
        <v>2.7755575615628914E-16</v>
      </c>
      <c r="I57" s="27">
        <f t="shared" si="3"/>
        <v>-2.8823097754691565E-16</v>
      </c>
      <c r="J57" s="27">
        <f t="shared" si="3"/>
        <v>-1.0589819619501493E-15</v>
      </c>
      <c r="K57" s="27">
        <f t="shared" si="3"/>
        <v>1.041901607725147E-15</v>
      </c>
      <c r="L57" s="27">
        <f t="shared" si="3"/>
        <v>-3.2452673027504574E-16</v>
      </c>
    </row>
    <row r="58" spans="1:12" ht="18" x14ac:dyDescent="0.35">
      <c r="A58" s="34" t="s">
        <v>44</v>
      </c>
      <c r="B58" s="25"/>
      <c r="C58" s="27">
        <f t="shared" ref="C58:L58" si="4">SUM(C90:C115)/$B$26</f>
        <v>2.7897533857332486</v>
      </c>
      <c r="D58" s="27">
        <f t="shared" si="4"/>
        <v>-1.777545037964201</v>
      </c>
      <c r="E58" s="27">
        <f t="shared" si="4"/>
        <v>0.37464257601480094</v>
      </c>
      <c r="F58" s="27">
        <f t="shared" si="4"/>
        <v>-0.14172954155096815</v>
      </c>
      <c r="G58" s="27">
        <f t="shared" si="4"/>
        <v>6.8801346161438043E-2</v>
      </c>
      <c r="H58" s="27">
        <f t="shared" si="4"/>
        <v>-3.8369338918769813E-2</v>
      </c>
      <c r="I58" s="27">
        <f t="shared" si="4"/>
        <v>2.3291941881790717E-2</v>
      </c>
      <c r="J58" s="27">
        <f t="shared" si="4"/>
        <v>-1.4874529905413655E-2</v>
      </c>
      <c r="K58" s="27">
        <f t="shared" si="4"/>
        <v>9.7123548047605059E-3</v>
      </c>
      <c r="L58" s="27">
        <f t="shared" si="4"/>
        <v>-6.2694238418833457E-3</v>
      </c>
    </row>
    <row r="60" spans="1:12" x14ac:dyDescent="0.25">
      <c r="B60" s="37">
        <v>0</v>
      </c>
      <c r="C60" s="38">
        <v>1</v>
      </c>
      <c r="D60" s="38">
        <v>2</v>
      </c>
      <c r="E60" s="38">
        <v>3</v>
      </c>
      <c r="F60" s="38">
        <v>4</v>
      </c>
      <c r="G60" s="38">
        <v>5</v>
      </c>
      <c r="H60" s="38">
        <v>6</v>
      </c>
      <c r="I60" s="38">
        <v>7</v>
      </c>
      <c r="J60" s="38">
        <v>8</v>
      </c>
      <c r="K60" s="38">
        <v>9</v>
      </c>
      <c r="L60" s="38">
        <v>10</v>
      </c>
    </row>
    <row r="61" spans="1:12" x14ac:dyDescent="0.25">
      <c r="B61" s="28" t="s">
        <v>12</v>
      </c>
      <c r="C61" s="28" t="s">
        <v>13</v>
      </c>
      <c r="D61" s="28" t="s">
        <v>14</v>
      </c>
      <c r="E61" s="28" t="s">
        <v>15</v>
      </c>
      <c r="F61" s="28" t="s">
        <v>16</v>
      </c>
      <c r="G61" s="28" t="s">
        <v>21</v>
      </c>
      <c r="H61" s="28" t="s">
        <v>22</v>
      </c>
      <c r="I61" s="28" t="s">
        <v>23</v>
      </c>
      <c r="J61" s="28" t="s">
        <v>24</v>
      </c>
      <c r="K61" s="28" t="s">
        <v>25</v>
      </c>
      <c r="L61" s="28" t="s">
        <v>26</v>
      </c>
    </row>
    <row r="62" spans="1:12" x14ac:dyDescent="0.25">
      <c r="A62" s="18">
        <v>0</v>
      </c>
      <c r="B62" s="10">
        <f>$C29*COS(B$60*$B29)</f>
        <v>-1.2091730582553942E-15</v>
      </c>
      <c r="C62" s="10">
        <f t="shared" ref="C62:L62" si="5">$C29*COS(C$60*$B29)</f>
        <v>1.2091730582553942E-15</v>
      </c>
      <c r="D62" s="10">
        <f t="shared" si="5"/>
        <v>-1.2091730582553942E-15</v>
      </c>
      <c r="E62" s="10">
        <f t="shared" si="5"/>
        <v>1.2091730582553942E-15</v>
      </c>
      <c r="F62" s="10">
        <f t="shared" si="5"/>
        <v>-1.2091730582553942E-15</v>
      </c>
      <c r="G62" s="10">
        <f t="shared" si="5"/>
        <v>1.2091730582553942E-15</v>
      </c>
      <c r="H62" s="10">
        <f t="shared" si="5"/>
        <v>-1.2091730582553942E-15</v>
      </c>
      <c r="I62" s="10">
        <f t="shared" si="5"/>
        <v>1.2091730582553942E-15</v>
      </c>
      <c r="J62" s="10">
        <f t="shared" si="5"/>
        <v>-1.2091730582553942E-15</v>
      </c>
      <c r="K62" s="10">
        <f t="shared" si="5"/>
        <v>1.2091730582553942E-15</v>
      </c>
      <c r="L62" s="10">
        <f t="shared" si="5"/>
        <v>-1.2091730582553942E-15</v>
      </c>
    </row>
    <row r="63" spans="1:12" x14ac:dyDescent="0.25">
      <c r="A63" s="18">
        <v>1</v>
      </c>
      <c r="B63" s="10">
        <f t="shared" ref="B63:L63" si="6">$C30*COS(B$60*$B30)</f>
        <v>-2.0125499078361115</v>
      </c>
      <c r="C63" s="10">
        <f t="shared" si="6"/>
        <v>1.9540688651750275</v>
      </c>
      <c r="D63" s="10">
        <f t="shared" si="6"/>
        <v>-1.7820244428212975</v>
      </c>
      <c r="E63" s="10">
        <f t="shared" si="6"/>
        <v>1.5064152372460875</v>
      </c>
      <c r="F63" s="10">
        <f t="shared" si="6"/>
        <v>-1.1432586536787324</v>
      </c>
      <c r="G63" s="10">
        <f t="shared" si="6"/>
        <v>0.71366003273569234</v>
      </c>
      <c r="H63" s="10">
        <f t="shared" si="6"/>
        <v>-0.24258608473871882</v>
      </c>
      <c r="I63" s="10">
        <f t="shared" si="6"/>
        <v>-0.24258608473872176</v>
      </c>
      <c r="J63" s="10">
        <f t="shared" si="6"/>
        <v>0.71366003273568845</v>
      </c>
      <c r="K63" s="10">
        <f t="shared" si="6"/>
        <v>-1.1432586536787288</v>
      </c>
      <c r="L63" s="10">
        <f t="shared" si="6"/>
        <v>1.5064152372460848</v>
      </c>
    </row>
    <row r="64" spans="1:12" x14ac:dyDescent="0.25">
      <c r="A64" s="18">
        <v>2</v>
      </c>
      <c r="B64" s="10">
        <f t="shared" ref="B64:L64" si="7">$C31*COS(B$60*$B31)</f>
        <v>-3.2839212873080319</v>
      </c>
      <c r="C64" s="10">
        <f t="shared" si="7"/>
        <v>2.907767891617743</v>
      </c>
      <c r="D64" s="10">
        <f t="shared" si="7"/>
        <v>-1.8654799143596899</v>
      </c>
      <c r="E64" s="10">
        <f t="shared" si="7"/>
        <v>0.39583297019190011</v>
      </c>
      <c r="F64" s="10">
        <f t="shared" si="7"/>
        <v>1.1644945371424389</v>
      </c>
      <c r="G64" s="10">
        <f t="shared" si="7"/>
        <v>-2.4580503796979372</v>
      </c>
      <c r="H64" s="10">
        <f t="shared" si="7"/>
        <v>3.1884965029829595</v>
      </c>
      <c r="I64" s="10">
        <f t="shared" si="7"/>
        <v>-3.1884965029829639</v>
      </c>
      <c r="J64" s="10">
        <f t="shared" si="7"/>
        <v>2.4580503796979456</v>
      </c>
      <c r="K64" s="10">
        <f t="shared" si="7"/>
        <v>-1.164494537142446</v>
      </c>
      <c r="L64" s="10">
        <f t="shared" si="7"/>
        <v>-0.39583297019188712</v>
      </c>
    </row>
    <row r="65" spans="1:12" x14ac:dyDescent="0.25">
      <c r="A65" s="18">
        <v>3</v>
      </c>
      <c r="B65" s="10">
        <f t="shared" ref="B65:L65" si="8">$C32*COS(B$60*$B32)</f>
        <v>-3.8726380510268794</v>
      </c>
      <c r="C65" s="10">
        <f t="shared" si="8"/>
        <v>2.8987112049700055</v>
      </c>
      <c r="D65" s="10">
        <f t="shared" si="8"/>
        <v>-0.46679493450122844</v>
      </c>
      <c r="E65" s="10">
        <f t="shared" si="8"/>
        <v>-2.199909153638016</v>
      </c>
      <c r="F65" s="10">
        <f t="shared" si="8"/>
        <v>3.7601062274973205</v>
      </c>
      <c r="G65" s="10">
        <f t="shared" si="8"/>
        <v>-3.4290506974556565</v>
      </c>
      <c r="H65" s="10">
        <f t="shared" si="8"/>
        <v>1.3732563786410232</v>
      </c>
      <c r="I65" s="10">
        <f t="shared" si="8"/>
        <v>1.3732563786409955</v>
      </c>
      <c r="J65" s="10">
        <f t="shared" si="8"/>
        <v>-3.4290506974556458</v>
      </c>
      <c r="K65" s="10">
        <f t="shared" si="8"/>
        <v>3.7601062274973258</v>
      </c>
      <c r="L65" s="10">
        <f t="shared" si="8"/>
        <v>-2.199909153638032</v>
      </c>
    </row>
    <row r="66" spans="1:12" x14ac:dyDescent="0.25">
      <c r="A66" s="18">
        <v>4</v>
      </c>
      <c r="B66" s="10">
        <f t="shared" ref="B66:L66" si="9">$C33*COS(B$60*$B33)</f>
        <v>-3.893044615223757</v>
      </c>
      <c r="C66" s="10">
        <f t="shared" si="9"/>
        <v>2.2115014033601756</v>
      </c>
      <c r="D66" s="10">
        <f t="shared" si="9"/>
        <v>1.3804926460329665</v>
      </c>
      <c r="E66" s="10">
        <f t="shared" si="9"/>
        <v>-3.7799198140260577</v>
      </c>
      <c r="F66" s="10">
        <f t="shared" si="9"/>
        <v>2.9139857376046185</v>
      </c>
      <c r="G66" s="10">
        <f t="shared" si="9"/>
        <v>0.46925467400491899</v>
      </c>
      <c r="H66" s="10">
        <f t="shared" si="9"/>
        <v>-3.4471198126866494</v>
      </c>
      <c r="I66" s="10">
        <f t="shared" si="9"/>
        <v>3.4471198126866667</v>
      </c>
      <c r="J66" s="10">
        <f t="shared" si="9"/>
        <v>-0.46925467400495591</v>
      </c>
      <c r="K66" s="10">
        <f t="shared" si="9"/>
        <v>-2.9139857376045937</v>
      </c>
      <c r="L66" s="10">
        <f t="shared" si="9"/>
        <v>3.779919814026067</v>
      </c>
    </row>
    <row r="67" spans="1:12" x14ac:dyDescent="0.25">
      <c r="A67" s="18">
        <v>5</v>
      </c>
      <c r="B67" s="10">
        <f t="shared" ref="B67:L67" si="10">$C34*COS(B$60*$B34)</f>
        <v>-3.4947182670382997</v>
      </c>
      <c r="C67" s="10">
        <f t="shared" si="10"/>
        <v>1.2392441763286044</v>
      </c>
      <c r="D67" s="10">
        <f t="shared" si="10"/>
        <v>2.615834184708048</v>
      </c>
      <c r="E67" s="10">
        <f t="shared" si="10"/>
        <v>-3.0944193475094091</v>
      </c>
      <c r="F67" s="10">
        <f t="shared" si="10"/>
        <v>-0.42124173833642209</v>
      </c>
      <c r="G67" s="10">
        <f t="shared" si="10"/>
        <v>3.3931681055901866</v>
      </c>
      <c r="H67" s="10">
        <f t="shared" si="10"/>
        <v>-1.9852262472618667</v>
      </c>
      <c r="I67" s="10">
        <f t="shared" si="10"/>
        <v>-1.9852262472618387</v>
      </c>
      <c r="J67" s="10">
        <f t="shared" si="10"/>
        <v>3.3931681055901945</v>
      </c>
      <c r="K67" s="10">
        <f t="shared" si="10"/>
        <v>-0.42124173833645262</v>
      </c>
      <c r="L67" s="10">
        <f t="shared" si="10"/>
        <v>-3.0944193475093935</v>
      </c>
    </row>
    <row r="68" spans="1:12" x14ac:dyDescent="0.25">
      <c r="A68" s="18">
        <v>6</v>
      </c>
      <c r="B68" s="10">
        <f t="shared" ref="B68:L68" si="11">$C35*COS(B$60*$B35)</f>
        <v>-2.8407369808706067</v>
      </c>
      <c r="C68" s="10">
        <f t="shared" si="11"/>
        <v>0.34241300515267409</v>
      </c>
      <c r="D68" s="10">
        <f t="shared" si="11"/>
        <v>2.7581903270359018</v>
      </c>
      <c r="E68" s="10">
        <f t="shared" si="11"/>
        <v>-1.0073392162191797</v>
      </c>
      <c r="F68" s="10">
        <f t="shared" si="11"/>
        <v>-2.5153476770077821</v>
      </c>
      <c r="G68" s="10">
        <f t="shared" si="11"/>
        <v>1.6137225335680989</v>
      </c>
      <c r="H68" s="10">
        <f t="shared" si="11"/>
        <v>2.1263221629087665</v>
      </c>
      <c r="I68" s="10">
        <f t="shared" si="11"/>
        <v>-2.1263221629087816</v>
      </c>
      <c r="J68" s="10">
        <f t="shared" si="11"/>
        <v>-1.6137225335680758</v>
      </c>
      <c r="K68" s="10">
        <f t="shared" si="11"/>
        <v>2.5153476770077949</v>
      </c>
      <c r="L68" s="10">
        <f t="shared" si="11"/>
        <v>1.0073392162191537</v>
      </c>
    </row>
    <row r="69" spans="1:12" x14ac:dyDescent="0.25">
      <c r="A69" s="18">
        <v>7</v>
      </c>
      <c r="B69" s="10">
        <f t="shared" ref="B69:L69" si="12">$C36*COS(B$60*$B36)</f>
        <v>-2.0870720675784056</v>
      </c>
      <c r="C69" s="10">
        <f t="shared" si="12"/>
        <v>-0.25156873847951278</v>
      </c>
      <c r="D69" s="10">
        <f t="shared" si="12"/>
        <v>2.026425546393726</v>
      </c>
      <c r="E69" s="10">
        <f t="shared" si="12"/>
        <v>0.74008595477326711</v>
      </c>
      <c r="F69" s="10">
        <f t="shared" si="12"/>
        <v>-1.8480105382098053</v>
      </c>
      <c r="G69" s="10">
        <f t="shared" si="12"/>
        <v>-1.185592065478591</v>
      </c>
      <c r="H69" s="10">
        <f t="shared" si="12"/>
        <v>1.5621958747901257</v>
      </c>
      <c r="I69" s="10">
        <f t="shared" si="12"/>
        <v>1.5621958747901119</v>
      </c>
      <c r="J69" s="10">
        <f t="shared" si="12"/>
        <v>-1.1855920654786063</v>
      </c>
      <c r="K69" s="10">
        <f t="shared" si="12"/>
        <v>-1.8480105382097964</v>
      </c>
      <c r="L69" s="10">
        <f t="shared" si="12"/>
        <v>0.74008595477328487</v>
      </c>
    </row>
    <row r="70" spans="1:12" x14ac:dyDescent="0.25">
      <c r="A70" s="18">
        <v>8</v>
      </c>
      <c r="B70" s="10">
        <f t="shared" ref="B70:L70" si="13">$C37*COS(B$60*$B37)</f>
        <v>-1.3651243230618371</v>
      </c>
      <c r="C70" s="10">
        <f t="shared" si="13"/>
        <v>-0.4840797563783597</v>
      </c>
      <c r="D70" s="10">
        <f t="shared" si="13"/>
        <v>1.0218102284015849</v>
      </c>
      <c r="E70" s="10">
        <f t="shared" si="13"/>
        <v>1.2087575576208613</v>
      </c>
      <c r="F70" s="10">
        <f t="shared" si="13"/>
        <v>-0.16454755403767279</v>
      </c>
      <c r="G70" s="10">
        <f t="shared" si="13"/>
        <v>-1.3254562912461703</v>
      </c>
      <c r="H70" s="10">
        <f t="shared" si="13"/>
        <v>-0.77547900283665827</v>
      </c>
      <c r="I70" s="10">
        <f t="shared" si="13"/>
        <v>0.7754790028366676</v>
      </c>
      <c r="J70" s="10">
        <f t="shared" si="13"/>
        <v>1.3254562912461672</v>
      </c>
      <c r="K70" s="10">
        <f t="shared" si="13"/>
        <v>0.16454755403765919</v>
      </c>
      <c r="L70" s="10">
        <f t="shared" si="13"/>
        <v>-1.2087575576208671</v>
      </c>
    </row>
    <row r="71" spans="1:12" x14ac:dyDescent="0.25">
      <c r="A71" s="18">
        <v>9</v>
      </c>
      <c r="B71" s="10">
        <f t="shared" ref="B71:L71" si="14">$C38*COS(B$60*$B38)</f>
        <v>-0.76899646720469406</v>
      </c>
      <c r="C71" s="10">
        <f t="shared" si="14"/>
        <v>-0.43683978337978768</v>
      </c>
      <c r="D71" s="10">
        <f t="shared" si="14"/>
        <v>0.27268990538923049</v>
      </c>
      <c r="E71" s="10">
        <f t="shared" si="14"/>
        <v>0.74665082746193934</v>
      </c>
      <c r="F71" s="10">
        <f t="shared" si="14"/>
        <v>0.57560212100831776</v>
      </c>
      <c r="G71" s="10">
        <f t="shared" si="14"/>
        <v>-9.2692281284928055E-2</v>
      </c>
      <c r="H71" s="10">
        <f t="shared" si="14"/>
        <v>-0.68091255559242869</v>
      </c>
      <c r="I71" s="10">
        <f t="shared" si="14"/>
        <v>-0.68091255559242569</v>
      </c>
      <c r="J71" s="10">
        <f t="shared" si="14"/>
        <v>-9.2692281284920977E-2</v>
      </c>
      <c r="K71" s="10">
        <f t="shared" si="14"/>
        <v>0.57560212100832242</v>
      </c>
      <c r="L71" s="10">
        <f t="shared" si="14"/>
        <v>0.74665082746193767</v>
      </c>
    </row>
    <row r="72" spans="1:12" x14ac:dyDescent="0.25">
      <c r="A72" s="18">
        <v>10</v>
      </c>
      <c r="B72" s="10">
        <f t="shared" ref="B72:L72" si="15">$C39*COS(B$60*$B39)</f>
        <v>-0.3485374245924201</v>
      </c>
      <c r="C72" s="10">
        <f t="shared" si="15"/>
        <v>-0.26088400844730092</v>
      </c>
      <c r="D72" s="10">
        <f t="shared" si="15"/>
        <v>-4.2011544105109835E-2</v>
      </c>
      <c r="E72" s="10">
        <f t="shared" si="15"/>
        <v>0.19799182382742303</v>
      </c>
      <c r="F72" s="10">
        <f t="shared" si="15"/>
        <v>0.33840956047476017</v>
      </c>
      <c r="G72" s="10">
        <f t="shared" si="15"/>
        <v>0.30861456277100907</v>
      </c>
      <c r="H72" s="10">
        <f t="shared" si="15"/>
        <v>0.12359307407769005</v>
      </c>
      <c r="I72" s="10">
        <f t="shared" si="15"/>
        <v>-0.12359307407769313</v>
      </c>
      <c r="J72" s="10">
        <f t="shared" si="15"/>
        <v>-0.30861456277101051</v>
      </c>
      <c r="K72" s="10">
        <f t="shared" si="15"/>
        <v>-0.33840956047475945</v>
      </c>
      <c r="L72" s="10">
        <f t="shared" si="15"/>
        <v>-0.19799182382742048</v>
      </c>
    </row>
    <row r="73" spans="1:12" x14ac:dyDescent="0.25">
      <c r="A73" s="18">
        <v>11</v>
      </c>
      <c r="B73" s="10">
        <f t="shared" ref="B73:L73" si="16">$C40*COS(B$60*$B40)</f>
        <v>-0.10855938139861313</v>
      </c>
      <c r="C73" s="10">
        <f t="shared" si="16"/>
        <v>-9.6124558400586951E-2</v>
      </c>
      <c r="D73" s="10">
        <f t="shared" si="16"/>
        <v>-6.1668757499493992E-2</v>
      </c>
      <c r="E73" s="10">
        <f t="shared" si="16"/>
        <v>-1.3085387444360075E-2</v>
      </c>
      <c r="F73" s="10">
        <f t="shared" si="16"/>
        <v>3.849568717826303E-2</v>
      </c>
      <c r="G73" s="10">
        <f t="shared" si="16"/>
        <v>8.125786379166805E-2</v>
      </c>
      <c r="H73" s="10">
        <f t="shared" si="16"/>
        <v>0.10540484307381748</v>
      </c>
      <c r="I73" s="10">
        <f t="shared" si="16"/>
        <v>0.10540484307381724</v>
      </c>
      <c r="J73" s="10">
        <f t="shared" si="16"/>
        <v>8.125786379166744E-2</v>
      </c>
      <c r="K73" s="10">
        <f t="shared" si="16"/>
        <v>3.8495687178262156E-2</v>
      </c>
      <c r="L73" s="10">
        <f t="shared" si="16"/>
        <v>-1.3085387444360982E-2</v>
      </c>
    </row>
    <row r="74" spans="1:12" x14ac:dyDescent="0.25">
      <c r="A74" s="18">
        <v>12</v>
      </c>
      <c r="B74" s="10">
        <f t="shared" ref="B74:L74" si="17">$C41*COS(B$60*$B41)</f>
        <v>-1.3976041026639789E-2</v>
      </c>
      <c r="C74" s="10">
        <f t="shared" si="17"/>
        <v>-1.3569922674826701E-2</v>
      </c>
      <c r="D74" s="10">
        <f t="shared" si="17"/>
        <v>-1.2375169741814665E-2</v>
      </c>
      <c r="E74" s="10">
        <f t="shared" si="17"/>
        <v>-1.0461216925320132E-2</v>
      </c>
      <c r="F74" s="10">
        <f t="shared" si="17"/>
        <v>-7.939296206102342E-3</v>
      </c>
      <c r="G74" s="10">
        <f t="shared" si="17"/>
        <v>-4.9559724495533992E-3</v>
      </c>
      <c r="H74" s="10">
        <f t="shared" si="17"/>
        <v>-1.684625588463298E-3</v>
      </c>
      <c r="I74" s="10">
        <f t="shared" si="17"/>
        <v>1.6846255884634257E-3</v>
      </c>
      <c r="J74" s="10">
        <f t="shared" si="17"/>
        <v>4.9559724495535197E-3</v>
      </c>
      <c r="K74" s="10">
        <f t="shared" si="17"/>
        <v>7.9392962061024495E-3</v>
      </c>
      <c r="L74" s="10">
        <f t="shared" si="17"/>
        <v>1.0461216925320219E-2</v>
      </c>
    </row>
    <row r="75" spans="1:12" x14ac:dyDescent="0.25">
      <c r="A75" s="18">
        <v>13</v>
      </c>
      <c r="B75" s="10">
        <f t="shared" ref="B75:L75" si="18">$C42*COS(B$60*$B42)</f>
        <v>-3.7581210035664345E-46</v>
      </c>
      <c r="C75" s="10">
        <f t="shared" si="18"/>
        <v>-3.7581210035664345E-46</v>
      </c>
      <c r="D75" s="10">
        <f t="shared" si="18"/>
        <v>-3.7581210035664345E-46</v>
      </c>
      <c r="E75" s="10">
        <f t="shared" si="18"/>
        <v>-3.7581210035664345E-46</v>
      </c>
      <c r="F75" s="10">
        <f t="shared" si="18"/>
        <v>-3.7581210035664345E-46</v>
      </c>
      <c r="G75" s="10">
        <f t="shared" si="18"/>
        <v>-3.7581210035664345E-46</v>
      </c>
      <c r="H75" s="10">
        <f t="shared" si="18"/>
        <v>-3.7581210035664345E-46</v>
      </c>
      <c r="I75" s="10">
        <f t="shared" si="18"/>
        <v>-3.7581210035664345E-46</v>
      </c>
      <c r="J75" s="10">
        <f t="shared" si="18"/>
        <v>-3.7581210035664345E-46</v>
      </c>
      <c r="K75" s="10">
        <f t="shared" si="18"/>
        <v>-3.7581210035664345E-46</v>
      </c>
      <c r="L75" s="10">
        <f t="shared" si="18"/>
        <v>-3.7581210035664345E-46</v>
      </c>
    </row>
    <row r="76" spans="1:12" x14ac:dyDescent="0.25">
      <c r="A76" s="18">
        <v>14</v>
      </c>
      <c r="B76" s="10">
        <f t="shared" ref="B76:L76" si="19">$C43*COS(B$60*$B43)</f>
        <v>1.3976041026639538E-2</v>
      </c>
      <c r="C76" s="10">
        <f t="shared" si="19"/>
        <v>1.3569922674826462E-2</v>
      </c>
      <c r="D76" s="10">
        <f t="shared" si="19"/>
        <v>1.2375169741814462E-2</v>
      </c>
      <c r="E76" s="10">
        <f t="shared" si="19"/>
        <v>1.0461216925319984E-2</v>
      </c>
      <c r="F76" s="10">
        <f t="shared" si="19"/>
        <v>7.9392962061022657E-3</v>
      </c>
      <c r="G76" s="10">
        <f t="shared" si="19"/>
        <v>4.9559724495534061E-3</v>
      </c>
      <c r="H76" s="10">
        <f t="shared" si="19"/>
        <v>1.684625588463388E-3</v>
      </c>
      <c r="I76" s="10">
        <f t="shared" si="19"/>
        <v>-1.6846255884632537E-3</v>
      </c>
      <c r="J76" s="10">
        <f t="shared" si="19"/>
        <v>-4.9559724495532795E-3</v>
      </c>
      <c r="K76" s="10">
        <f t="shared" si="19"/>
        <v>-7.9392962061021529E-3</v>
      </c>
      <c r="L76" s="10">
        <f t="shared" si="19"/>
        <v>-1.0461216925319896E-2</v>
      </c>
    </row>
    <row r="77" spans="1:12" x14ac:dyDescent="0.25">
      <c r="A77" s="18">
        <v>15</v>
      </c>
      <c r="B77" s="10">
        <f t="shared" ref="B77:L77" si="20">$C44*COS(B$60*$B44)</f>
        <v>0.10855938139861217</v>
      </c>
      <c r="C77" s="10">
        <f t="shared" si="20"/>
        <v>9.6124558400586174E-2</v>
      </c>
      <c r="D77" s="10">
        <f t="shared" si="20"/>
        <v>6.1668757499493701E-2</v>
      </c>
      <c r="E77" s="10">
        <f t="shared" si="20"/>
        <v>1.3085387444360415E-2</v>
      </c>
      <c r="F77" s="10">
        <f t="shared" si="20"/>
        <v>-3.84956871782621E-2</v>
      </c>
      <c r="G77" s="10">
        <f t="shared" si="20"/>
        <v>-8.1257863791666829E-2</v>
      </c>
      <c r="H77" s="10">
        <f t="shared" si="20"/>
        <v>-0.10540484307381634</v>
      </c>
      <c r="I77" s="10">
        <f t="shared" si="20"/>
        <v>-0.10540484307381658</v>
      </c>
      <c r="J77" s="10">
        <f t="shared" si="20"/>
        <v>-8.1257863791667551E-2</v>
      </c>
      <c r="K77" s="10">
        <f t="shared" si="20"/>
        <v>-3.8495687178263072E-2</v>
      </c>
      <c r="L77" s="10">
        <f t="shared" si="20"/>
        <v>1.3085387444359336E-2</v>
      </c>
    </row>
    <row r="78" spans="1:12" x14ac:dyDescent="0.25">
      <c r="A78" s="18">
        <v>16</v>
      </c>
      <c r="B78" s="10">
        <f t="shared" ref="B78:L78" si="21">$C45*COS(B$60*$B45)</f>
        <v>0.34853742459241815</v>
      </c>
      <c r="C78" s="10">
        <f t="shared" si="21"/>
        <v>0.26088400844729981</v>
      </c>
      <c r="D78" s="10">
        <f t="shared" si="21"/>
        <v>4.2011544105110599E-2</v>
      </c>
      <c r="E78" s="10">
        <f t="shared" si="21"/>
        <v>-0.19799182382742064</v>
      </c>
      <c r="F78" s="10">
        <f t="shared" si="21"/>
        <v>-0.33840956047475779</v>
      </c>
      <c r="G78" s="10">
        <f t="shared" si="21"/>
        <v>-0.30861456277100852</v>
      </c>
      <c r="H78" s="10">
        <f t="shared" si="21"/>
        <v>-0.12359307407769227</v>
      </c>
      <c r="I78" s="10">
        <f t="shared" si="21"/>
        <v>0.12359307407768895</v>
      </c>
      <c r="J78" s="10">
        <f t="shared" si="21"/>
        <v>0.30861456277100696</v>
      </c>
      <c r="K78" s="10">
        <f t="shared" si="21"/>
        <v>0.33840956047475862</v>
      </c>
      <c r="L78" s="10">
        <f t="shared" si="21"/>
        <v>0.19799182382742342</v>
      </c>
    </row>
    <row r="79" spans="1:12" x14ac:dyDescent="0.25">
      <c r="A79" s="18">
        <v>17</v>
      </c>
      <c r="B79" s="10">
        <f t="shared" ref="B79:L79" si="22">$C46*COS(B$60*$B46)</f>
        <v>0.76899646720469106</v>
      </c>
      <c r="C79" s="10">
        <f t="shared" si="22"/>
        <v>0.43683978337978679</v>
      </c>
      <c r="D79" s="10">
        <f t="shared" si="22"/>
        <v>-0.27268990538922733</v>
      </c>
      <c r="E79" s="10">
        <f t="shared" si="22"/>
        <v>-0.74665082746193578</v>
      </c>
      <c r="F79" s="10">
        <f t="shared" si="22"/>
        <v>-0.57560212100831842</v>
      </c>
      <c r="G79" s="10">
        <f t="shared" si="22"/>
        <v>9.2692281284922268E-2</v>
      </c>
      <c r="H79" s="10">
        <f t="shared" si="22"/>
        <v>0.68091255559242314</v>
      </c>
      <c r="I79" s="10">
        <f t="shared" si="22"/>
        <v>0.68091255559242647</v>
      </c>
      <c r="J79" s="10">
        <f t="shared" si="22"/>
        <v>9.2692281284929429E-2</v>
      </c>
      <c r="K79" s="10">
        <f t="shared" si="22"/>
        <v>-0.57560212100831387</v>
      </c>
      <c r="L79" s="10">
        <f t="shared" si="22"/>
        <v>-0.74665082746193745</v>
      </c>
    </row>
    <row r="80" spans="1:12" x14ac:dyDescent="0.25">
      <c r="A80" s="18">
        <v>18</v>
      </c>
      <c r="B80" s="10">
        <f t="shared" ref="B80:L80" si="23">$C47*COS(B$60*$B47)</f>
        <v>1.3651243230618328</v>
      </c>
      <c r="C80" s="10">
        <f t="shared" si="23"/>
        <v>0.4840797563783602</v>
      </c>
      <c r="D80" s="10">
        <f t="shared" si="23"/>
        <v>-1.0218102284015789</v>
      </c>
      <c r="E80" s="10">
        <f t="shared" si="23"/>
        <v>-1.2087575576208607</v>
      </c>
      <c r="F80" s="10">
        <f t="shared" si="23"/>
        <v>0.16454755403766386</v>
      </c>
      <c r="G80" s="10">
        <f t="shared" si="23"/>
        <v>1.3254562912461634</v>
      </c>
      <c r="H80" s="10">
        <f t="shared" si="23"/>
        <v>0.77547900283666571</v>
      </c>
      <c r="I80" s="10">
        <f t="shared" si="23"/>
        <v>-0.77547900283665316</v>
      </c>
      <c r="J80" s="10">
        <f t="shared" si="23"/>
        <v>-1.3254562912461672</v>
      </c>
      <c r="K80" s="10">
        <f t="shared" si="23"/>
        <v>-0.16454755403767793</v>
      </c>
      <c r="L80" s="10">
        <f t="shared" si="23"/>
        <v>1.2087575576208534</v>
      </c>
    </row>
    <row r="81" spans="1:12" x14ac:dyDescent="0.25">
      <c r="A81" s="18">
        <v>19</v>
      </c>
      <c r="B81" s="10">
        <f t="shared" ref="B81:L81" si="24">$C48*COS(B$60*$B48)</f>
        <v>2.0870720675784007</v>
      </c>
      <c r="C81" s="10">
        <f t="shared" si="24"/>
        <v>0.25156873847951544</v>
      </c>
      <c r="D81" s="10">
        <f t="shared" si="24"/>
        <v>-2.0264255463937197</v>
      </c>
      <c r="E81" s="10">
        <f t="shared" si="24"/>
        <v>-0.7400859547732741</v>
      </c>
      <c r="F81" s="10">
        <f t="shared" si="24"/>
        <v>1.8480105382097949</v>
      </c>
      <c r="G81" s="10">
        <f t="shared" si="24"/>
        <v>1.1855920654786019</v>
      </c>
      <c r="H81" s="10">
        <f t="shared" si="24"/>
        <v>-1.5621958747901097</v>
      </c>
      <c r="I81" s="10">
        <f t="shared" si="24"/>
        <v>-1.5621958747901232</v>
      </c>
      <c r="J81" s="10">
        <f t="shared" si="24"/>
        <v>1.1855920654785823</v>
      </c>
      <c r="K81" s="10">
        <f t="shared" si="24"/>
        <v>1.8480105382098058</v>
      </c>
      <c r="L81" s="10">
        <f t="shared" si="24"/>
        <v>-0.7400859547732519</v>
      </c>
    </row>
    <row r="82" spans="1:12" x14ac:dyDescent="0.25">
      <c r="A82" s="18">
        <v>20</v>
      </c>
      <c r="B82" s="10">
        <f t="shared" ref="B82:L82" si="25">$C49*COS(B$60*$B49)</f>
        <v>2.8407369808706018</v>
      </c>
      <c r="C82" s="10">
        <f t="shared" si="25"/>
        <v>-0.34241300515266915</v>
      </c>
      <c r="D82" s="10">
        <f t="shared" si="25"/>
        <v>-2.7581903270358992</v>
      </c>
      <c r="E82" s="10">
        <f t="shared" si="25"/>
        <v>1.0073392162191661</v>
      </c>
      <c r="F82" s="10">
        <f t="shared" si="25"/>
        <v>2.5153476770077861</v>
      </c>
      <c r="G82" s="10">
        <f t="shared" si="25"/>
        <v>-1.6137225335680752</v>
      </c>
      <c r="H82" s="10">
        <f t="shared" si="25"/>
        <v>-2.1263221629087794</v>
      </c>
      <c r="I82" s="10">
        <f t="shared" si="25"/>
        <v>2.1263221629087576</v>
      </c>
      <c r="J82" s="10">
        <f t="shared" si="25"/>
        <v>1.613722533568102</v>
      </c>
      <c r="K82" s="10">
        <f t="shared" si="25"/>
        <v>-2.5153476770077718</v>
      </c>
      <c r="L82" s="10">
        <f t="shared" si="25"/>
        <v>-1.0073392162191992</v>
      </c>
    </row>
    <row r="83" spans="1:12" x14ac:dyDescent="0.25">
      <c r="A83" s="18">
        <v>21</v>
      </c>
      <c r="B83" s="10">
        <f t="shared" ref="B83:L83" si="26">$C50*COS(B$60*$B50)</f>
        <v>3.4947182670382966</v>
      </c>
      <c r="C83" s="10">
        <f t="shared" si="26"/>
        <v>-1.2392441763285982</v>
      </c>
      <c r="D83" s="10">
        <f t="shared" si="26"/>
        <v>-2.6158341847080533</v>
      </c>
      <c r="E83" s="10">
        <f t="shared" si="26"/>
        <v>3.0944193475093988</v>
      </c>
      <c r="F83" s="10">
        <f t="shared" si="26"/>
        <v>0.42124173833644329</v>
      </c>
      <c r="G83" s="10">
        <f t="shared" si="26"/>
        <v>-3.393168105590191</v>
      </c>
      <c r="H83" s="10">
        <f t="shared" si="26"/>
        <v>1.9852262472618394</v>
      </c>
      <c r="I83" s="10">
        <f t="shared" si="26"/>
        <v>1.9852262472618676</v>
      </c>
      <c r="J83" s="10">
        <f t="shared" si="26"/>
        <v>-3.3931681055901812</v>
      </c>
      <c r="K83" s="10">
        <f t="shared" si="26"/>
        <v>0.42124173833640294</v>
      </c>
      <c r="L83" s="10">
        <f t="shared" si="26"/>
        <v>3.0944193475094197</v>
      </c>
    </row>
    <row r="84" spans="1:12" x14ac:dyDescent="0.25">
      <c r="A84" s="18">
        <v>22</v>
      </c>
      <c r="B84" s="10">
        <f t="shared" ref="B84:L84" si="27">$C51*COS(B$60*$B51)</f>
        <v>3.8930446152237557</v>
      </c>
      <c r="C84" s="10">
        <f t="shared" si="27"/>
        <v>-2.2115014033601694</v>
      </c>
      <c r="D84" s="10">
        <f t="shared" si="27"/>
        <v>-1.3804926460329789</v>
      </c>
      <c r="E84" s="10">
        <f t="shared" si="27"/>
        <v>3.7799198140260617</v>
      </c>
      <c r="F84" s="10">
        <f t="shared" si="27"/>
        <v>-2.913985737604599</v>
      </c>
      <c r="G84" s="10">
        <f t="shared" si="27"/>
        <v>-0.46925467400495313</v>
      </c>
      <c r="H84" s="10">
        <f t="shared" si="27"/>
        <v>3.4471198126866676</v>
      </c>
      <c r="I84" s="10">
        <f t="shared" si="27"/>
        <v>-3.4471198126866431</v>
      </c>
      <c r="J84" s="10">
        <f t="shared" si="27"/>
        <v>0.46925467400490084</v>
      </c>
      <c r="K84" s="10">
        <f t="shared" si="27"/>
        <v>2.9139857376046296</v>
      </c>
      <c r="L84" s="10">
        <f t="shared" si="27"/>
        <v>-3.7799198140260493</v>
      </c>
    </row>
    <row r="85" spans="1:12" x14ac:dyDescent="0.25">
      <c r="A85" s="18">
        <v>23</v>
      </c>
      <c r="B85" s="10">
        <f t="shared" ref="B85:L85" si="28">$C52*COS(B$60*$B52)</f>
        <v>3.8726380510268816</v>
      </c>
      <c r="C85" s="10">
        <f t="shared" si="28"/>
        <v>-2.8987112049700028</v>
      </c>
      <c r="D85" s="10">
        <f t="shared" si="28"/>
        <v>0.46679493450121501</v>
      </c>
      <c r="E85" s="10">
        <f t="shared" si="28"/>
        <v>2.1999091536380346</v>
      </c>
      <c r="F85" s="10">
        <f t="shared" si="28"/>
        <v>-3.7601062274973289</v>
      </c>
      <c r="G85" s="10">
        <f t="shared" si="28"/>
        <v>3.4290506974556454</v>
      </c>
      <c r="H85" s="10">
        <f t="shared" si="28"/>
        <v>-1.3732563786409853</v>
      </c>
      <c r="I85" s="10">
        <f t="shared" si="28"/>
        <v>-1.3732563786410477</v>
      </c>
      <c r="J85" s="10">
        <f t="shared" si="28"/>
        <v>3.4290506974556734</v>
      </c>
      <c r="K85" s="10">
        <f t="shared" si="28"/>
        <v>-3.7601062274973152</v>
      </c>
      <c r="L85" s="10">
        <f t="shared" si="28"/>
        <v>2.199909153637988</v>
      </c>
    </row>
    <row r="86" spans="1:12" x14ac:dyDescent="0.25">
      <c r="A86" s="18">
        <v>24</v>
      </c>
      <c r="B86" s="10">
        <f t="shared" ref="B86:L86" si="29">$C53*COS(B$60*$B53)</f>
        <v>3.283921287308039</v>
      </c>
      <c r="C86" s="10">
        <f t="shared" si="29"/>
        <v>-2.907767891617747</v>
      </c>
      <c r="D86" s="10">
        <f t="shared" si="29"/>
        <v>1.8654799143596843</v>
      </c>
      <c r="E86" s="10">
        <f t="shared" si="29"/>
        <v>-0.39583297019188357</v>
      </c>
      <c r="F86" s="10">
        <f t="shared" si="29"/>
        <v>-1.1644945371424633</v>
      </c>
      <c r="G86" s="10">
        <f t="shared" si="29"/>
        <v>2.4580503796979616</v>
      </c>
      <c r="H86" s="10">
        <f t="shared" si="29"/>
        <v>-3.1884965029829746</v>
      </c>
      <c r="I86" s="10">
        <f t="shared" si="29"/>
        <v>3.1884965029829595</v>
      </c>
      <c r="J86" s="10">
        <f t="shared" si="29"/>
        <v>-2.4580503796979203</v>
      </c>
      <c r="K86" s="10">
        <f t="shared" si="29"/>
        <v>1.1644945371424047</v>
      </c>
      <c r="L86" s="10">
        <f t="shared" si="29"/>
        <v>0.39583297019194591</v>
      </c>
    </row>
    <row r="87" spans="1:12" x14ac:dyDescent="0.25">
      <c r="A87" s="18">
        <v>25</v>
      </c>
      <c r="B87" s="10">
        <f t="shared" ref="B87:L87" si="30">$C54*COS(B$60*$B54)</f>
        <v>2.0125499078361235</v>
      </c>
      <c r="C87" s="10">
        <f t="shared" si="30"/>
        <v>-1.9540688651750386</v>
      </c>
      <c r="D87" s="10">
        <f t="shared" si="30"/>
        <v>1.7820244428213048</v>
      </c>
      <c r="E87" s="10">
        <f t="shared" si="30"/>
        <v>-1.5064152372460917</v>
      </c>
      <c r="F87" s="10">
        <f t="shared" si="30"/>
        <v>1.1432586536787273</v>
      </c>
      <c r="G87" s="10">
        <f t="shared" si="30"/>
        <v>-0.71366003273567657</v>
      </c>
      <c r="H87" s="10">
        <f t="shared" si="30"/>
        <v>0.24258608473870608</v>
      </c>
      <c r="I87" s="10">
        <f t="shared" si="30"/>
        <v>0.24258608473874446</v>
      </c>
      <c r="J87" s="10">
        <f t="shared" si="30"/>
        <v>-0.71366003273571943</v>
      </c>
      <c r="K87" s="10">
        <f t="shared" si="30"/>
        <v>1.143258653678765</v>
      </c>
      <c r="L87" s="10">
        <f t="shared" si="30"/>
        <v>-1.5064152372461221</v>
      </c>
    </row>
    <row r="89" spans="1:12" x14ac:dyDescent="0.25">
      <c r="C89" s="28" t="s">
        <v>17</v>
      </c>
      <c r="D89" s="28" t="s">
        <v>18</v>
      </c>
      <c r="E89" s="28" t="s">
        <v>19</v>
      </c>
      <c r="F89" s="28" t="s">
        <v>20</v>
      </c>
      <c r="G89" s="28" t="s">
        <v>27</v>
      </c>
      <c r="H89" s="28" t="s">
        <v>28</v>
      </c>
      <c r="I89" s="28" t="s">
        <v>29</v>
      </c>
      <c r="J89" s="28" t="s">
        <v>30</v>
      </c>
      <c r="K89" s="28" t="s">
        <v>31</v>
      </c>
      <c r="L89" s="28" t="s">
        <v>32</v>
      </c>
    </row>
    <row r="90" spans="1:12" x14ac:dyDescent="0.25">
      <c r="A90" s="18">
        <f>A62</f>
        <v>0</v>
      </c>
      <c r="C90" s="10">
        <f>$C29*SIN(C$60*$B29)</f>
        <v>1.4814165040387271E-31</v>
      </c>
      <c r="D90" s="10">
        <f t="shared" ref="D90:L90" si="31">$C29*SIN(D$60*$B29)</f>
        <v>-2.9628330080774541E-31</v>
      </c>
      <c r="E90" s="10">
        <f t="shared" si="31"/>
        <v>4.4442495121161812E-31</v>
      </c>
      <c r="F90" s="10">
        <f t="shared" si="31"/>
        <v>-5.9256660161549083E-31</v>
      </c>
      <c r="G90" s="10">
        <f t="shared" si="31"/>
        <v>7.4070825201936344E-31</v>
      </c>
      <c r="H90" s="10">
        <f t="shared" si="31"/>
        <v>-8.8884990242323624E-31</v>
      </c>
      <c r="I90" s="10">
        <f t="shared" si="31"/>
        <v>1.0369915528271089E-30</v>
      </c>
      <c r="J90" s="10">
        <f t="shared" si="31"/>
        <v>-1.1851332032309817E-30</v>
      </c>
      <c r="K90" s="10">
        <f t="shared" si="31"/>
        <v>1.3332748536348544E-30</v>
      </c>
      <c r="L90" s="10">
        <f t="shared" si="31"/>
        <v>-1.4814165040387269E-30</v>
      </c>
    </row>
    <row r="91" spans="1:12" x14ac:dyDescent="0.25">
      <c r="A91" s="18">
        <f t="shared" ref="A91:A115" si="32">A63</f>
        <v>1</v>
      </c>
      <c r="C91" s="10">
        <f t="shared" ref="C91:L91" si="33">$C30*SIN(C$60*$B30)</f>
        <v>0.48163471810566205</v>
      </c>
      <c r="D91" s="10">
        <f t="shared" si="33"/>
        <v>-0.93527857706599149</v>
      </c>
      <c r="E91" s="10">
        <f t="shared" si="33"/>
        <v>1.3345674447265505</v>
      </c>
      <c r="F91" s="10">
        <f t="shared" si="33"/>
        <v>-1.6562961034548846</v>
      </c>
      <c r="G91" s="10">
        <f t="shared" si="33"/>
        <v>1.8817668530417981</v>
      </c>
      <c r="H91" s="10">
        <f t="shared" si="33"/>
        <v>-1.9978761530741291</v>
      </c>
      <c r="I91" s="10">
        <f t="shared" si="33"/>
        <v>1.9978761530741285</v>
      </c>
      <c r="J91" s="10">
        <f t="shared" si="33"/>
        <v>-1.8817668530417995</v>
      </c>
      <c r="K91" s="10">
        <f t="shared" si="33"/>
        <v>1.6562961034548869</v>
      </c>
      <c r="L91" s="10">
        <f t="shared" si="33"/>
        <v>-1.3345674447265536</v>
      </c>
    </row>
    <row r="92" spans="1:12" x14ac:dyDescent="0.25">
      <c r="A92" s="18">
        <f t="shared" si="32"/>
        <v>2</v>
      </c>
      <c r="C92" s="10">
        <f t="shared" ref="C92:L92" si="34">$C31*SIN(C$60*$B31)</f>
        <v>1.5261143173798435</v>
      </c>
      <c r="D92" s="10">
        <f t="shared" si="34"/>
        <v>-2.7026142363192354</v>
      </c>
      <c r="E92" s="10">
        <f t="shared" si="34"/>
        <v>3.2599778037501879</v>
      </c>
      <c r="F92" s="10">
        <f t="shared" si="34"/>
        <v>-3.0705197433334082</v>
      </c>
      <c r="G92" s="10">
        <f t="shared" si="34"/>
        <v>2.1776426134932398</v>
      </c>
      <c r="H92" s="10">
        <f t="shared" si="34"/>
        <v>-0.7858938043401793</v>
      </c>
      <c r="I92" s="10">
        <f t="shared" si="34"/>
        <v>-0.78589380434016098</v>
      </c>
      <c r="J92" s="10">
        <f t="shared" si="34"/>
        <v>2.1776426134932305</v>
      </c>
      <c r="K92" s="10">
        <f t="shared" si="34"/>
        <v>-3.0705197433334055</v>
      </c>
      <c r="L92" s="10">
        <f t="shared" si="34"/>
        <v>3.2599778037501896</v>
      </c>
    </row>
    <row r="93" spans="1:12" x14ac:dyDescent="0.25">
      <c r="A93" s="18">
        <f t="shared" si="32"/>
        <v>3</v>
      </c>
      <c r="C93" s="10">
        <f t="shared" ref="C93:L93" si="35">$C32*SIN(C$60*$B32)</f>
        <v>2.5680340388013954</v>
      </c>
      <c r="D93" s="10">
        <f t="shared" si="35"/>
        <v>-3.8444021594241753</v>
      </c>
      <c r="E93" s="10">
        <f t="shared" si="35"/>
        <v>3.1871186344409796</v>
      </c>
      <c r="F93" s="10">
        <f t="shared" si="35"/>
        <v>-0.92678294772677849</v>
      </c>
      <c r="G93" s="10">
        <f t="shared" si="35"/>
        <v>-1.7997046392506031</v>
      </c>
      <c r="H93" s="10">
        <f t="shared" si="35"/>
        <v>3.6209794797517163</v>
      </c>
      <c r="I93" s="10">
        <f t="shared" si="35"/>
        <v>-3.6209794797517265</v>
      </c>
      <c r="J93" s="10">
        <f t="shared" si="35"/>
        <v>1.7997046392506233</v>
      </c>
      <c r="K93" s="10">
        <f t="shared" si="35"/>
        <v>0.9267829477267564</v>
      </c>
      <c r="L93" s="10">
        <f t="shared" si="35"/>
        <v>-3.1871186344409685</v>
      </c>
    </row>
    <row r="94" spans="1:12" x14ac:dyDescent="0.25">
      <c r="A94" s="18">
        <f t="shared" si="32"/>
        <v>4</v>
      </c>
      <c r="C94" s="10">
        <f t="shared" ref="C94:L94" si="36">$C33*SIN(C$60*$B33)</f>
        <v>3.2039129075333279</v>
      </c>
      <c r="D94" s="10">
        <f t="shared" si="36"/>
        <v>-3.6400599487332062</v>
      </c>
      <c r="E94" s="10">
        <f t="shared" si="36"/>
        <v>0.9316665581933814</v>
      </c>
      <c r="F94" s="10">
        <f t="shared" si="36"/>
        <v>2.5815660938971829</v>
      </c>
      <c r="G94" s="10">
        <f t="shared" si="36"/>
        <v>-3.8646599367922692</v>
      </c>
      <c r="H94" s="10">
        <f t="shared" si="36"/>
        <v>1.809188042494712</v>
      </c>
      <c r="I94" s="10">
        <f t="shared" si="36"/>
        <v>1.8091880424946791</v>
      </c>
      <c r="J94" s="10">
        <f t="shared" si="36"/>
        <v>-3.8646599367922652</v>
      </c>
      <c r="K94" s="10">
        <f t="shared" si="36"/>
        <v>2.5815660938972109</v>
      </c>
      <c r="L94" s="10">
        <f t="shared" si="36"/>
        <v>0.93166655819334532</v>
      </c>
    </row>
    <row r="95" spans="1:12" x14ac:dyDescent="0.25">
      <c r="A95" s="18">
        <f t="shared" si="32"/>
        <v>5</v>
      </c>
      <c r="C95" s="10">
        <f t="shared" ref="C95:L95" si="37">$C34*SIN(C$60*$B34)</f>
        <v>3.2676183432902346</v>
      </c>
      <c r="D95" s="10">
        <f t="shared" si="37"/>
        <v>-2.3174268670411062</v>
      </c>
      <c r="E95" s="10">
        <f t="shared" si="37"/>
        <v>-1.6240765584573342</v>
      </c>
      <c r="F95" s="10">
        <f t="shared" si="37"/>
        <v>3.4692378361614939</v>
      </c>
      <c r="G95" s="10">
        <f t="shared" si="37"/>
        <v>-0.83634082357414652</v>
      </c>
      <c r="H95" s="10">
        <f t="shared" si="37"/>
        <v>-2.8760967496163512</v>
      </c>
      <c r="I95" s="10">
        <f t="shared" si="37"/>
        <v>2.8760967496163707</v>
      </c>
      <c r="J95" s="10">
        <f t="shared" si="37"/>
        <v>0.83634082357411355</v>
      </c>
      <c r="K95" s="10">
        <f t="shared" si="37"/>
        <v>-3.4692378361614904</v>
      </c>
      <c r="L95" s="10">
        <f t="shared" si="37"/>
        <v>1.6240765584573644</v>
      </c>
    </row>
    <row r="96" spans="1:12" x14ac:dyDescent="0.25">
      <c r="A96" s="18">
        <f t="shared" si="32"/>
        <v>6</v>
      </c>
      <c r="C96" s="10">
        <f t="shared" ref="C96:L96" si="38">$C35*SIN(C$60*$B35)</f>
        <v>2.8200248098887646</v>
      </c>
      <c r="D96" s="10">
        <f t="shared" si="38"/>
        <v>-0.67983285764328449</v>
      </c>
      <c r="E96" s="10">
        <f t="shared" si="38"/>
        <v>-2.656135218311142</v>
      </c>
      <c r="F96" s="10">
        <f t="shared" si="38"/>
        <v>1.3201563006922339</v>
      </c>
      <c r="G96" s="10">
        <f t="shared" si="38"/>
        <v>2.3378807025039592</v>
      </c>
      <c r="H96" s="10">
        <f t="shared" si="38"/>
        <v>-1.8837570581178549</v>
      </c>
      <c r="I96" s="10">
        <f t="shared" si="38"/>
        <v>-1.8837570581178378</v>
      </c>
      <c r="J96" s="10">
        <f t="shared" si="38"/>
        <v>2.3378807025039752</v>
      </c>
      <c r="K96" s="10">
        <f t="shared" si="38"/>
        <v>1.320156300692209</v>
      </c>
      <c r="L96" s="10">
        <f t="shared" si="38"/>
        <v>-2.6561352183111522</v>
      </c>
    </row>
    <row r="97" spans="1:12" x14ac:dyDescent="0.25">
      <c r="A97" s="18">
        <f t="shared" si="32"/>
        <v>7</v>
      </c>
      <c r="C97" s="10">
        <f t="shared" ref="C97:L97" si="39">$C36*SIN(C$60*$B36)</f>
        <v>2.0718549623672566</v>
      </c>
      <c r="D97" s="10">
        <f t="shared" si="39"/>
        <v>0.4994690382685299</v>
      </c>
      <c r="E97" s="10">
        <f t="shared" si="39"/>
        <v>-1.9514462828408425</v>
      </c>
      <c r="F97" s="10">
        <f t="shared" si="39"/>
        <v>-0.96991075152897777</v>
      </c>
      <c r="G97" s="10">
        <f t="shared" si="39"/>
        <v>1.7176266385743466</v>
      </c>
      <c r="H97" s="10">
        <f t="shared" si="39"/>
        <v>1.3839847773926974</v>
      </c>
      <c r="I97" s="10">
        <f t="shared" si="39"/>
        <v>-1.383984777392713</v>
      </c>
      <c r="J97" s="10">
        <f t="shared" si="39"/>
        <v>-1.717626638574336</v>
      </c>
      <c r="K97" s="10">
        <f t="shared" si="39"/>
        <v>0.96991075152899453</v>
      </c>
      <c r="L97" s="10">
        <f t="shared" si="39"/>
        <v>1.9514462828408361</v>
      </c>
    </row>
    <row r="98" spans="1:12" x14ac:dyDescent="0.25">
      <c r="A98" s="18">
        <f t="shared" si="32"/>
        <v>8</v>
      </c>
      <c r="C98" s="10">
        <f t="shared" ref="C98:L98" si="40">$C37*SIN(C$60*$B37)</f>
        <v>1.2764134153477495</v>
      </c>
      <c r="D98" s="10">
        <f t="shared" si="40"/>
        <v>0.90524486993793007</v>
      </c>
      <c r="E98" s="10">
        <f t="shared" si="40"/>
        <v>-0.63440490564740171</v>
      </c>
      <c r="F98" s="10">
        <f t="shared" si="40"/>
        <v>-1.3551710297505839</v>
      </c>
      <c r="G98" s="10">
        <f t="shared" si="40"/>
        <v>-0.32669563420864151</v>
      </c>
      <c r="H98" s="10">
        <f t="shared" si="40"/>
        <v>1.1234752928188947</v>
      </c>
      <c r="I98" s="10">
        <f t="shared" si="40"/>
        <v>1.1234752928188882</v>
      </c>
      <c r="J98" s="10">
        <f t="shared" si="40"/>
        <v>-0.32669563420865361</v>
      </c>
      <c r="K98" s="10">
        <f t="shared" si="40"/>
        <v>-1.3551710297505857</v>
      </c>
      <c r="L98" s="10">
        <f t="shared" si="40"/>
        <v>-0.6344049056473906</v>
      </c>
    </row>
    <row r="99" spans="1:12" x14ac:dyDescent="0.25">
      <c r="A99" s="18">
        <f t="shared" si="32"/>
        <v>9</v>
      </c>
      <c r="C99" s="10">
        <f t="shared" ref="C99:L99" si="41">$C38*SIN(C$60*$B38)</f>
        <v>0.63287168543868377</v>
      </c>
      <c r="D99" s="10">
        <f t="shared" si="41"/>
        <v>0.71902418740409046</v>
      </c>
      <c r="E99" s="10">
        <f t="shared" si="41"/>
        <v>0.1840329003838751</v>
      </c>
      <c r="F99" s="10">
        <f t="shared" si="41"/>
        <v>-0.50993898151055883</v>
      </c>
      <c r="G99" s="10">
        <f t="shared" si="41"/>
        <v>-0.76338961714415254</v>
      </c>
      <c r="H99" s="10">
        <f t="shared" si="41"/>
        <v>-0.35737047752981471</v>
      </c>
      <c r="I99" s="10">
        <f t="shared" si="41"/>
        <v>0.35737047752982043</v>
      </c>
      <c r="J99" s="10">
        <f t="shared" si="41"/>
        <v>0.76338961714415343</v>
      </c>
      <c r="K99" s="10">
        <f t="shared" si="41"/>
        <v>0.5099389815105535</v>
      </c>
      <c r="L99" s="10">
        <f t="shared" si="41"/>
        <v>-0.18403290038388201</v>
      </c>
    </row>
    <row r="100" spans="1:12" x14ac:dyDescent="0.25">
      <c r="A100" s="18">
        <f t="shared" si="32"/>
        <v>10</v>
      </c>
      <c r="C100" s="10">
        <f t="shared" ref="C100:L100" si="42">$C39*SIN(C$60*$B39)</f>
        <v>0.23112306349212652</v>
      </c>
      <c r="D100" s="10">
        <f t="shared" si="42"/>
        <v>0.3459961943481768</v>
      </c>
      <c r="E100" s="10">
        <f t="shared" si="42"/>
        <v>0.28684067709968825</v>
      </c>
      <c r="F100" s="10">
        <f t="shared" si="42"/>
        <v>8.3410465295408659E-2</v>
      </c>
      <c r="G100" s="10">
        <f t="shared" si="42"/>
        <v>-0.16197341753255631</v>
      </c>
      <c r="H100" s="10">
        <f t="shared" si="42"/>
        <v>-0.32588815317765624</v>
      </c>
      <c r="I100" s="10">
        <f t="shared" si="42"/>
        <v>-0.32588815317765507</v>
      </c>
      <c r="J100" s="10">
        <f t="shared" si="42"/>
        <v>-0.16197341753255357</v>
      </c>
      <c r="K100" s="10">
        <f t="shared" si="42"/>
        <v>8.3410465295411532E-2</v>
      </c>
      <c r="L100" s="10">
        <f t="shared" si="42"/>
        <v>0.28684067709969002</v>
      </c>
    </row>
    <row r="101" spans="1:12" x14ac:dyDescent="0.25">
      <c r="A101" s="18">
        <f t="shared" si="32"/>
        <v>11</v>
      </c>
      <c r="C101" s="10">
        <f t="shared" ref="C101:L101" si="43">$C40*SIN(C$60*$B40)</f>
        <v>5.0450060078672844E-2</v>
      </c>
      <c r="D101" s="10">
        <f t="shared" si="43"/>
        <v>8.9342619382454594E-2</v>
      </c>
      <c r="E101" s="10">
        <f t="shared" si="43"/>
        <v>0.10776786128099848</v>
      </c>
      <c r="F101" s="10">
        <f t="shared" si="43"/>
        <v>0.10150478490358406</v>
      </c>
      <c r="G101" s="10">
        <f t="shared" si="43"/>
        <v>7.1988185570024413E-2</v>
      </c>
      <c r="H101" s="10">
        <f t="shared" si="43"/>
        <v>2.597996047405501E-2</v>
      </c>
      <c r="I101" s="10">
        <f t="shared" si="43"/>
        <v>-2.5979960474055968E-2</v>
      </c>
      <c r="J101" s="10">
        <f t="shared" si="43"/>
        <v>-7.1988185570025121E-2</v>
      </c>
      <c r="K101" s="10">
        <f t="shared" si="43"/>
        <v>-0.10150478490358439</v>
      </c>
      <c r="L101" s="10">
        <f t="shared" si="43"/>
        <v>-0.10776786128099837</v>
      </c>
    </row>
    <row r="102" spans="1:12" x14ac:dyDescent="0.25">
      <c r="A102" s="18">
        <f t="shared" si="32"/>
        <v>12</v>
      </c>
      <c r="C102" s="10">
        <f t="shared" ref="C102:L102" si="44">$C41*SIN(C$60*$B41)</f>
        <v>3.3446855424004718E-3</v>
      </c>
      <c r="D102" s="10">
        <f t="shared" si="44"/>
        <v>6.4949901185139079E-3</v>
      </c>
      <c r="E102" s="10">
        <f t="shared" si="44"/>
        <v>9.2678294772678103E-3</v>
      </c>
      <c r="F102" s="10">
        <f t="shared" si="44"/>
        <v>1.1502056273992383E-2</v>
      </c>
      <c r="G102" s="10">
        <f t="shared" si="44"/>
        <v>1.3067825368345961E-2</v>
      </c>
      <c r="H102" s="10">
        <f t="shared" si="44"/>
        <v>1.3874139951903803E-2</v>
      </c>
      <c r="I102" s="10">
        <f t="shared" si="44"/>
        <v>1.3874139951903787E-2</v>
      </c>
      <c r="J102" s="10">
        <f t="shared" si="44"/>
        <v>1.3067825368345916E-2</v>
      </c>
      <c r="K102" s="10">
        <f t="shared" si="44"/>
        <v>1.1502056273992308E-2</v>
      </c>
      <c r="L102" s="10">
        <f t="shared" si="44"/>
        <v>9.2678294772677149E-3</v>
      </c>
    </row>
    <row r="103" spans="1:12" x14ac:dyDescent="0.25">
      <c r="A103" s="18">
        <f t="shared" si="32"/>
        <v>13</v>
      </c>
      <c r="C103" s="10">
        <f t="shared" ref="C103:L103" si="45">$C42*SIN(C$60*$B42)</f>
        <v>2.7120291038664561E-61</v>
      </c>
      <c r="D103" s="10">
        <f t="shared" si="45"/>
        <v>5.4240582077329122E-61</v>
      </c>
      <c r="E103" s="10">
        <f t="shared" si="45"/>
        <v>8.1360873115993684E-61</v>
      </c>
      <c r="F103" s="10">
        <f t="shared" si="45"/>
        <v>1.0848116415465824E-60</v>
      </c>
      <c r="G103" s="10">
        <f t="shared" si="45"/>
        <v>1.3560145519332281E-60</v>
      </c>
      <c r="H103" s="10">
        <f t="shared" si="45"/>
        <v>1.6272174623198737E-60</v>
      </c>
      <c r="I103" s="10">
        <f t="shared" si="45"/>
        <v>1.8984203727065193E-60</v>
      </c>
      <c r="J103" s="10">
        <f t="shared" si="45"/>
        <v>2.1696232830931649E-60</v>
      </c>
      <c r="K103" s="10">
        <f t="shared" si="45"/>
        <v>2.4408261934798105E-60</v>
      </c>
      <c r="L103" s="10">
        <f t="shared" si="45"/>
        <v>2.7120291038664561E-60</v>
      </c>
    </row>
    <row r="104" spans="1:12" x14ac:dyDescent="0.25">
      <c r="A104" s="18">
        <f t="shared" si="32"/>
        <v>14</v>
      </c>
      <c r="C104" s="10">
        <f t="shared" ref="C104:L104" si="46">$C43*SIN(C$60*$B43)</f>
        <v>3.3446855424003915E-3</v>
      </c>
      <c r="D104" s="10">
        <f t="shared" si="46"/>
        <v>6.4949901185137552E-3</v>
      </c>
      <c r="E104" s="10">
        <f t="shared" si="46"/>
        <v>9.2678294772675987E-3</v>
      </c>
      <c r="F104" s="10">
        <f t="shared" si="46"/>
        <v>1.1502056273992129E-2</v>
      </c>
      <c r="G104" s="10">
        <f t="shared" si="46"/>
        <v>1.3067825368345689E-2</v>
      </c>
      <c r="H104" s="10">
        <f t="shared" si="46"/>
        <v>1.3874139951903538E-2</v>
      </c>
      <c r="I104" s="10">
        <f t="shared" si="46"/>
        <v>1.3874139951903555E-2</v>
      </c>
      <c r="J104" s="10">
        <f t="shared" si="46"/>
        <v>1.3067825368345738E-2</v>
      </c>
      <c r="K104" s="10">
        <f t="shared" si="46"/>
        <v>1.1502056273992207E-2</v>
      </c>
      <c r="L104" s="10">
        <f t="shared" si="46"/>
        <v>9.2678294772676993E-3</v>
      </c>
    </row>
    <row r="105" spans="1:12" x14ac:dyDescent="0.25">
      <c r="A105" s="18">
        <f t="shared" si="32"/>
        <v>15</v>
      </c>
      <c r="C105" s="10">
        <f t="shared" ref="C105:L105" si="47">$C44*SIN(C$60*$B44)</f>
        <v>5.0450060078672261E-2</v>
      </c>
      <c r="D105" s="10">
        <f t="shared" si="47"/>
        <v>8.934261938245365E-2</v>
      </c>
      <c r="E105" s="10">
        <f t="shared" si="47"/>
        <v>0.10776786128099748</v>
      </c>
      <c r="F105" s="10">
        <f t="shared" si="47"/>
        <v>0.10150478490358339</v>
      </c>
      <c r="G105" s="10">
        <f t="shared" si="47"/>
        <v>7.1988185570024357E-2</v>
      </c>
      <c r="H105" s="10">
        <f t="shared" si="47"/>
        <v>2.597996047405567E-2</v>
      </c>
      <c r="I105" s="10">
        <f t="shared" si="47"/>
        <v>-2.597996047405466E-2</v>
      </c>
      <c r="J105" s="10">
        <f t="shared" si="47"/>
        <v>-7.1988185570023538E-2</v>
      </c>
      <c r="K105" s="10">
        <f t="shared" si="47"/>
        <v>-0.10150478490358301</v>
      </c>
      <c r="L105" s="10">
        <f t="shared" si="47"/>
        <v>-0.10776786128099762</v>
      </c>
    </row>
    <row r="106" spans="1:12" x14ac:dyDescent="0.25">
      <c r="A106" s="18">
        <f t="shared" si="32"/>
        <v>16</v>
      </c>
      <c r="C106" s="10">
        <f t="shared" ref="C106:L106" si="48">$C45*SIN(C$60*$B45)</f>
        <v>0.23112306349212483</v>
      </c>
      <c r="D106" s="10">
        <f t="shared" si="48"/>
        <v>0.3459961943481748</v>
      </c>
      <c r="E106" s="10">
        <f t="shared" si="48"/>
        <v>0.28684067709968752</v>
      </c>
      <c r="F106" s="10">
        <f t="shared" si="48"/>
        <v>8.3410465295410144E-2</v>
      </c>
      <c r="G106" s="10">
        <f t="shared" si="48"/>
        <v>-0.1619734175325532</v>
      </c>
      <c r="H106" s="10">
        <f t="shared" si="48"/>
        <v>-0.32588815317765335</v>
      </c>
      <c r="I106" s="10">
        <f t="shared" si="48"/>
        <v>-0.32588815317765457</v>
      </c>
      <c r="J106" s="10">
        <f t="shared" si="48"/>
        <v>-0.1619734175325562</v>
      </c>
      <c r="K106" s="10">
        <f t="shared" si="48"/>
        <v>8.3410465295406855E-2</v>
      </c>
      <c r="L106" s="10">
        <f t="shared" si="48"/>
        <v>0.28684067709968558</v>
      </c>
    </row>
    <row r="107" spans="1:12" x14ac:dyDescent="0.25">
      <c r="A107" s="18">
        <f t="shared" si="32"/>
        <v>17</v>
      </c>
      <c r="C107" s="10">
        <f t="shared" ref="C107:L107" si="49">$C46*SIN(C$60*$B46)</f>
        <v>0.63287168543868066</v>
      </c>
      <c r="D107" s="10">
        <f t="shared" si="49"/>
        <v>0.71902418740408847</v>
      </c>
      <c r="E107" s="10">
        <f t="shared" si="49"/>
        <v>0.18403290038387735</v>
      </c>
      <c r="F107" s="10">
        <f t="shared" si="49"/>
        <v>-0.5099389815105535</v>
      </c>
      <c r="G107" s="10">
        <f t="shared" si="49"/>
        <v>-0.76338961714415032</v>
      </c>
      <c r="H107" s="10">
        <f t="shared" si="49"/>
        <v>-0.35737047752981876</v>
      </c>
      <c r="I107" s="10">
        <f t="shared" si="49"/>
        <v>0.35737047752981238</v>
      </c>
      <c r="J107" s="10">
        <f t="shared" si="49"/>
        <v>0.76338961714414943</v>
      </c>
      <c r="K107" s="10">
        <f t="shared" si="49"/>
        <v>0.50993898151055861</v>
      </c>
      <c r="L107" s="10">
        <f t="shared" si="49"/>
        <v>-0.18403290038387068</v>
      </c>
    </row>
    <row r="108" spans="1:12" x14ac:dyDescent="0.25">
      <c r="A108" s="18">
        <f t="shared" si="32"/>
        <v>18</v>
      </c>
      <c r="C108" s="10">
        <f t="shared" ref="C108:L108" si="50">$C47*SIN(C$60*$B47)</f>
        <v>1.2764134153477449</v>
      </c>
      <c r="D108" s="10">
        <f t="shared" si="50"/>
        <v>0.90524486993793052</v>
      </c>
      <c r="E108" s="10">
        <f t="shared" si="50"/>
        <v>-0.63440490564739449</v>
      </c>
      <c r="F108" s="10">
        <f t="shared" si="50"/>
        <v>-1.3551710297505808</v>
      </c>
      <c r="G108" s="10">
        <f t="shared" si="50"/>
        <v>-0.32669563420865105</v>
      </c>
      <c r="H108" s="10">
        <f t="shared" si="50"/>
        <v>1.1234752928188845</v>
      </c>
      <c r="I108" s="10">
        <f t="shared" si="50"/>
        <v>1.1234752928188929</v>
      </c>
      <c r="J108" s="10">
        <f t="shared" si="50"/>
        <v>-0.32669563420863612</v>
      </c>
      <c r="K108" s="10">
        <f t="shared" si="50"/>
        <v>-1.355171029750579</v>
      </c>
      <c r="L108" s="10">
        <f t="shared" si="50"/>
        <v>-0.63440490564740804</v>
      </c>
    </row>
    <row r="109" spans="1:12" x14ac:dyDescent="0.25">
      <c r="A109" s="18">
        <f t="shared" si="32"/>
        <v>19</v>
      </c>
      <c r="C109" s="10">
        <f t="shared" ref="C109:L109" si="51">$C48*SIN(C$60*$B48)</f>
        <v>2.0718549623672518</v>
      </c>
      <c r="D109" s="10">
        <f t="shared" si="51"/>
        <v>0.49946903826853506</v>
      </c>
      <c r="E109" s="10">
        <f t="shared" si="51"/>
        <v>-1.9514462828408348</v>
      </c>
      <c r="F109" s="10">
        <f t="shared" si="51"/>
        <v>-0.96991075152898698</v>
      </c>
      <c r="G109" s="10">
        <f t="shared" si="51"/>
        <v>1.7176266385743333</v>
      </c>
      <c r="H109" s="10">
        <f t="shared" si="51"/>
        <v>1.3839847773927081</v>
      </c>
      <c r="I109" s="10">
        <f t="shared" si="51"/>
        <v>-1.383984777392693</v>
      </c>
      <c r="J109" s="10">
        <f t="shared" si="51"/>
        <v>-1.7176266385743466</v>
      </c>
      <c r="K109" s="10">
        <f t="shared" si="51"/>
        <v>0.969910751528966</v>
      </c>
      <c r="L109" s="10">
        <f t="shared" si="51"/>
        <v>1.9514462828408434</v>
      </c>
    </row>
    <row r="110" spans="1:12" x14ac:dyDescent="0.25">
      <c r="A110" s="18">
        <f t="shared" si="32"/>
        <v>20</v>
      </c>
      <c r="C110" s="10">
        <f t="shared" ref="C110:L110" si="52">$C49*SIN(C$60*$B49)</f>
        <v>2.8200248098887606</v>
      </c>
      <c r="D110" s="10">
        <f t="shared" si="52"/>
        <v>-0.67983285764327472</v>
      </c>
      <c r="E110" s="10">
        <f t="shared" si="52"/>
        <v>-2.656135218311142</v>
      </c>
      <c r="F110" s="10">
        <f t="shared" si="52"/>
        <v>1.3201563006922159</v>
      </c>
      <c r="G110" s="10">
        <f t="shared" si="52"/>
        <v>2.3378807025039694</v>
      </c>
      <c r="H110" s="10">
        <f t="shared" si="52"/>
        <v>-1.8837570581178327</v>
      </c>
      <c r="I110" s="10">
        <f t="shared" si="52"/>
        <v>-1.8837570581178573</v>
      </c>
      <c r="J110" s="10">
        <f t="shared" si="52"/>
        <v>2.3378807025039507</v>
      </c>
      <c r="K110" s="10">
        <f t="shared" si="52"/>
        <v>1.3201563006922425</v>
      </c>
      <c r="L110" s="10">
        <f t="shared" si="52"/>
        <v>-2.6561352183111295</v>
      </c>
    </row>
    <row r="111" spans="1:12" x14ac:dyDescent="0.25">
      <c r="A111" s="18">
        <f t="shared" si="32"/>
        <v>21</v>
      </c>
      <c r="C111" s="10">
        <f t="shared" ref="C111:L111" si="53">$C50*SIN(C$60*$B50)</f>
        <v>3.2676183432902333</v>
      </c>
      <c r="D111" s="10">
        <f t="shared" si="53"/>
        <v>-2.317426867041096</v>
      </c>
      <c r="E111" s="10">
        <f t="shared" si="53"/>
        <v>-1.6240765584573467</v>
      </c>
      <c r="F111" s="10">
        <f t="shared" si="53"/>
        <v>3.4692378361614886</v>
      </c>
      <c r="G111" s="10">
        <f t="shared" si="53"/>
        <v>-0.83634082357411554</v>
      </c>
      <c r="H111" s="10">
        <f t="shared" si="53"/>
        <v>-2.8760967496163667</v>
      </c>
      <c r="I111" s="10">
        <f t="shared" si="53"/>
        <v>2.8760967496163468</v>
      </c>
      <c r="J111" s="10">
        <f t="shared" si="53"/>
        <v>0.83634082357415507</v>
      </c>
      <c r="K111" s="10">
        <f t="shared" si="53"/>
        <v>-3.4692378361614931</v>
      </c>
      <c r="L111" s="10">
        <f t="shared" si="53"/>
        <v>1.6240765584573078</v>
      </c>
    </row>
    <row r="112" spans="1:12" x14ac:dyDescent="0.25">
      <c r="A112" s="18">
        <f t="shared" si="32"/>
        <v>22</v>
      </c>
      <c r="C112" s="10">
        <f t="shared" ref="C112:L112" si="54">$C51*SIN(C$60*$B51)</f>
        <v>3.203912907533331</v>
      </c>
      <c r="D112" s="10">
        <f t="shared" si="54"/>
        <v>-3.6400599487331995</v>
      </c>
      <c r="E112" s="10">
        <f t="shared" si="54"/>
        <v>0.93166655819336108</v>
      </c>
      <c r="F112" s="10">
        <f t="shared" si="54"/>
        <v>2.5815660938972025</v>
      </c>
      <c r="G112" s="10">
        <f t="shared" si="54"/>
        <v>-3.8646599367922643</v>
      </c>
      <c r="H112" s="10">
        <f t="shared" si="54"/>
        <v>1.8091880424946747</v>
      </c>
      <c r="I112" s="10">
        <f t="shared" si="54"/>
        <v>1.8091880424947213</v>
      </c>
      <c r="J112" s="10">
        <f t="shared" si="54"/>
        <v>-3.86465993679227</v>
      </c>
      <c r="K112" s="10">
        <f t="shared" si="54"/>
        <v>2.5815660938971683</v>
      </c>
      <c r="L112" s="10">
        <f t="shared" si="54"/>
        <v>0.93166655819341215</v>
      </c>
    </row>
    <row r="113" spans="1:12" x14ac:dyDescent="0.25">
      <c r="A113" s="18">
        <f t="shared" si="32"/>
        <v>23</v>
      </c>
      <c r="C113" s="10">
        <f t="shared" ref="C113:L113" si="55">$C52*SIN(C$60*$B52)</f>
        <v>2.568034038801402</v>
      </c>
      <c r="D113" s="10">
        <f t="shared" si="55"/>
        <v>-3.8444021594241788</v>
      </c>
      <c r="E113" s="10">
        <f t="shared" si="55"/>
        <v>3.1871186344409699</v>
      </c>
      <c r="F113" s="10">
        <f t="shared" si="55"/>
        <v>-0.92678294772675229</v>
      </c>
      <c r="G113" s="10">
        <f t="shared" si="55"/>
        <v>-1.7997046392506286</v>
      </c>
      <c r="H113" s="10">
        <f t="shared" si="55"/>
        <v>3.6209794797517332</v>
      </c>
      <c r="I113" s="10">
        <f t="shared" si="55"/>
        <v>-3.6209794797517092</v>
      </c>
      <c r="J113" s="10">
        <f t="shared" si="55"/>
        <v>1.7997046392505756</v>
      </c>
      <c r="K113" s="10">
        <f t="shared" si="55"/>
        <v>0.92678294772681036</v>
      </c>
      <c r="L113" s="10">
        <f t="shared" si="55"/>
        <v>-3.1871186344410019</v>
      </c>
    </row>
    <row r="114" spans="1:12" x14ac:dyDescent="0.25">
      <c r="A114" s="18">
        <f t="shared" si="32"/>
        <v>24</v>
      </c>
      <c r="C114" s="10">
        <f t="shared" ref="C114:L114" si="56">$C53*SIN(C$60*$B53)</f>
        <v>1.5261143173798519</v>
      </c>
      <c r="D114" s="10">
        <f t="shared" si="56"/>
        <v>-2.7026142363192478</v>
      </c>
      <c r="E114" s="10">
        <f t="shared" si="56"/>
        <v>3.2599778037501972</v>
      </c>
      <c r="F114" s="10">
        <f t="shared" si="56"/>
        <v>-3.0705197433334064</v>
      </c>
      <c r="G114" s="10">
        <f t="shared" si="56"/>
        <v>2.177642613493223</v>
      </c>
      <c r="H114" s="10">
        <f t="shared" si="56"/>
        <v>-0.785893804340147</v>
      </c>
      <c r="I114" s="10">
        <f t="shared" si="56"/>
        <v>-0.78589380434020806</v>
      </c>
      <c r="J114" s="10">
        <f t="shared" si="56"/>
        <v>2.1776426134932696</v>
      </c>
      <c r="K114" s="10">
        <f t="shared" si="56"/>
        <v>-3.0705197433334286</v>
      </c>
      <c r="L114" s="10">
        <f t="shared" si="56"/>
        <v>3.2599778037501896</v>
      </c>
    </row>
    <row r="115" spans="1:12" x14ac:dyDescent="0.25">
      <c r="A115" s="18">
        <f t="shared" si="32"/>
        <v>25</v>
      </c>
      <c r="C115" s="10">
        <f t="shared" ref="C115:L115" si="57">$C54*SIN(C$60*$B54)</f>
        <v>0.48163471810566838</v>
      </c>
      <c r="D115" s="10">
        <f t="shared" si="57"/>
        <v>-0.93527857706600337</v>
      </c>
      <c r="E115" s="10">
        <f t="shared" si="57"/>
        <v>1.3345674447265639</v>
      </c>
      <c r="F115" s="10">
        <f t="shared" si="57"/>
        <v>-1.6562961034549026</v>
      </c>
      <c r="G115" s="10">
        <f t="shared" si="57"/>
        <v>1.8817668530418168</v>
      </c>
      <c r="H115" s="10">
        <f t="shared" si="57"/>
        <v>-1.9978761530741425</v>
      </c>
      <c r="I115" s="10">
        <f t="shared" si="57"/>
        <v>1.9978761530741378</v>
      </c>
      <c r="J115" s="10">
        <f t="shared" si="57"/>
        <v>-1.8817668530418006</v>
      </c>
      <c r="K115" s="10">
        <f t="shared" si="57"/>
        <v>1.6562961034548764</v>
      </c>
      <c r="L115" s="10">
        <f t="shared" si="57"/>
        <v>-1.3345674447265297</v>
      </c>
    </row>
  </sheetData>
  <hyperlinks>
    <hyperlink ref="A1:F1" r:id="rId1" display="Файл скачан с сайта excel2.ru &gt;&gt;&gt;"/>
    <hyperlink ref="A2" r:id="rId2"/>
  </hyperlinks>
  <pageMargins left="0.7" right="0.7" top="0.75" bottom="0.75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4" r:id="rId6" name="Spinner 10">
              <controlPr defaultSize="0" autoPict="0">
                <anchor moveWithCells="1" sizeWithCells="1">
                  <from>
                    <xdr:col>8</xdr:col>
                    <xdr:colOff>38100</xdr:colOff>
                    <xdr:row>5</xdr:row>
                    <xdr:rowOff>9525</xdr:rowOff>
                  </from>
                  <to>
                    <xdr:col>8</xdr:col>
                    <xdr:colOff>685800</xdr:colOff>
                    <xdr:row>9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W115"/>
  <sheetViews>
    <sheetView workbookViewId="0">
      <selection activeCell="G39" sqref="G39"/>
    </sheetView>
  </sheetViews>
  <sheetFormatPr defaultRowHeight="15" x14ac:dyDescent="0.25"/>
  <cols>
    <col min="1" max="1" width="5.42578125" customWidth="1"/>
    <col min="2" max="5" width="10.85546875" customWidth="1"/>
    <col min="6" max="6" width="13.42578125" customWidth="1"/>
    <col min="7" max="10" width="10.85546875" customWidth="1"/>
    <col min="11" max="11" width="9" customWidth="1"/>
    <col min="12" max="12" width="8.28515625" customWidth="1"/>
    <col min="22" max="22" width="16.140625" bestFit="1" customWidth="1"/>
    <col min="263" max="264" width="10" customWidth="1"/>
    <col min="344" max="345" width="8.5703125" customWidth="1"/>
  </cols>
  <sheetData>
    <row r="1" spans="1:20" ht="26.25" x14ac:dyDescent="0.2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5.75" x14ac:dyDescent="0.25">
      <c r="A2" s="12" t="s">
        <v>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8.75" x14ac:dyDescent="0.25">
      <c r="A3" s="14" t="s">
        <v>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x14ac:dyDescent="0.25">
      <c r="A4" s="16" t="str">
        <f>"Аппроксимация тригонометрическим полиномом T"&amp;I11&amp;"(z) функции x^2*sin(x) на произвольном интервале"</f>
        <v>Аппроксимация тригонометрическим полиномом T10(z) функции x^2*sin(x) на произвольном интервале</v>
      </c>
      <c r="B4" s="15"/>
      <c r="C4" s="15"/>
      <c r="D4" s="15"/>
      <c r="E4" s="15"/>
      <c r="F4" s="15"/>
      <c r="G4" s="15"/>
      <c r="H4" s="15"/>
      <c r="I4" s="15"/>
      <c r="J4" s="15"/>
      <c r="K4" s="16"/>
      <c r="L4" s="16" t="s">
        <v>56</v>
      </c>
      <c r="M4" s="16"/>
      <c r="N4" s="16"/>
      <c r="O4" s="16"/>
      <c r="P4" s="16"/>
      <c r="Q4" s="16"/>
      <c r="R4" s="16"/>
      <c r="S4" s="16"/>
      <c r="T4" s="16"/>
    </row>
    <row r="5" spans="1:20" x14ac:dyDescent="0.25">
      <c r="I5" s="21"/>
    </row>
    <row r="10" spans="1:20" x14ac:dyDescent="0.25">
      <c r="E10" s="4"/>
    </row>
    <row r="11" spans="1:20" x14ac:dyDescent="0.25">
      <c r="E11" s="4"/>
      <c r="I11" s="23">
        <v>10</v>
      </c>
    </row>
    <row r="12" spans="1:20" x14ac:dyDescent="0.25">
      <c r="E12" s="4"/>
    </row>
    <row r="13" spans="1:20" x14ac:dyDescent="0.25">
      <c r="E13" s="4"/>
    </row>
    <row r="15" spans="1:20" x14ac:dyDescent="0.25">
      <c r="G15" s="4"/>
    </row>
    <row r="16" spans="1:20" ht="18.75" x14ac:dyDescent="0.35">
      <c r="A16" s="1" t="s">
        <v>8</v>
      </c>
      <c r="G16" s="4"/>
    </row>
    <row r="24" spans="1:23" x14ac:dyDescent="0.25">
      <c r="D24" s="20"/>
    </row>
    <row r="25" spans="1:23" x14ac:dyDescent="0.25">
      <c r="A25" s="32" t="s">
        <v>9</v>
      </c>
      <c r="B25" s="32"/>
      <c r="C25" s="32"/>
      <c r="D25" s="33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spans="1:23" x14ac:dyDescent="0.25">
      <c r="A26" s="30" t="s">
        <v>51</v>
      </c>
      <c r="B26" s="31">
        <f>COUNT(A29:A54)/2</f>
        <v>13</v>
      </c>
      <c r="D26" s="20"/>
    </row>
    <row r="27" spans="1:23" x14ac:dyDescent="0.25">
      <c r="F27" s="17"/>
      <c r="H27" s="39" t="s">
        <v>63</v>
      </c>
      <c r="I27" s="39" t="s">
        <v>64</v>
      </c>
      <c r="R27" t="s">
        <v>57</v>
      </c>
    </row>
    <row r="28" spans="1:23" ht="18" x14ac:dyDescent="0.35">
      <c r="B28" s="8" t="s">
        <v>37</v>
      </c>
      <c r="C28" s="9" t="s">
        <v>38</v>
      </c>
      <c r="D28" s="35" t="s">
        <v>36</v>
      </c>
      <c r="E28" s="29" t="s">
        <v>46</v>
      </c>
      <c r="G28" s="5"/>
      <c r="H28" s="3" t="s">
        <v>11</v>
      </c>
      <c r="I28" s="3" t="s">
        <v>10</v>
      </c>
      <c r="N28" s="19" t="s">
        <v>45</v>
      </c>
      <c r="O28" s="19" t="s">
        <v>0</v>
      </c>
      <c r="P28" s="19" t="s">
        <v>1</v>
      </c>
      <c r="R28" s="3" t="s">
        <v>58</v>
      </c>
      <c r="S28" s="3" t="s">
        <v>59</v>
      </c>
      <c r="V28" s="5" t="s">
        <v>69</v>
      </c>
      <c r="W28" s="5">
        <f>COUNT($N$29:$N$80)</f>
        <v>52</v>
      </c>
    </row>
    <row r="29" spans="1:23" x14ac:dyDescent="0.25">
      <c r="A29" s="18">
        <v>0</v>
      </c>
      <c r="B29" s="24">
        <f>$H$29+A29*(($I$29-$H$29)/(2*$B$26-1))</f>
        <v>-15.8</v>
      </c>
      <c r="C29" s="26">
        <f>B29^2*SIN(B29)</f>
        <v>22.943626090838446</v>
      </c>
      <c r="D29" s="24">
        <f>-PI()+A29*(2*PI()/(2*$B$26-1))</f>
        <v>-3.1415926535897931</v>
      </c>
      <c r="E29" s="36">
        <f t="array" aca="1" ref="E29" ca="1">$B$57/2+OFFSET($B$57,,I$11)*COS(I$11*$D29)+IF($I$11=1,0,SUMPRODUCT(TRANSPOSE(OFFSET($C$57,,,,I$11-1)),COS(ROW(INDIRECT("a1:a"&amp;I$11-1))*$D29))+SUMPRODUCT(TRANSPOSE(OFFSET($C$58,,,,I$11-1)),SIN(ROW(INDIRECT("a1:a"&amp;I$11-1))*$D29)))</f>
        <v>29.733525951882751</v>
      </c>
      <c r="G29" s="3" t="s">
        <v>0</v>
      </c>
      <c r="H29" s="44">
        <f>-20+H38*(1/100)*20</f>
        <v>-15.8</v>
      </c>
      <c r="I29" s="44">
        <f>H29+H42*(1/100)*40</f>
        <v>-5.8000000000000007</v>
      </c>
      <c r="N29" s="43">
        <f>ROW()-ROW($P$29)+1</f>
        <v>1</v>
      </c>
      <c r="O29" s="24">
        <f t="shared" ref="O29:O60" si="0">-20+(N29-1)*(40/($W$28-1))</f>
        <v>-20</v>
      </c>
      <c r="P29" s="26">
        <f>O29^2*SIN(O29)</f>
        <v>-365.17810029105107</v>
      </c>
      <c r="R29" s="5" t="e">
        <f t="shared" ref="R29:R60" si="1">IF(OR(N29&lt;$W$31,N29&gt;$W$32),NA(),$W$29)</f>
        <v>#N/A</v>
      </c>
      <c r="S29" s="5" t="e">
        <f t="shared" ref="S29:S60" si="2">IF(OR(N29&lt;$W$31,N29&gt;$W$32),NA(),$W$30)</f>
        <v>#N/A</v>
      </c>
      <c r="V29" s="5" t="s">
        <v>60</v>
      </c>
      <c r="W29" s="22">
        <f>ROUNDUP(MAX(P29:P80)*1.2,-1)</f>
        <v>440</v>
      </c>
    </row>
    <row r="30" spans="1:23" x14ac:dyDescent="0.25">
      <c r="A30" s="18">
        <f>A29+1</f>
        <v>1</v>
      </c>
      <c r="B30" s="24">
        <f t="shared" ref="B30:B54" si="3">$H$29+A30*(($I$29-$H$29)/(2*$B$26-1))</f>
        <v>-15.4</v>
      </c>
      <c r="C30" s="26">
        <f t="shared" ref="C30:C54" si="4">B30^2*SIN(B30)</f>
        <v>-71.887549485810752</v>
      </c>
      <c r="D30" s="24">
        <f t="shared" ref="D30:D54" si="5">-PI()+A30*(2*PI()/(2*$B$26-1))</f>
        <v>-2.8902652413026098</v>
      </c>
      <c r="E30" s="36">
        <f t="array" aca="1" ref="E30" ca="1">$B$57/2+OFFSET($B$57,,I$11)*COS(I$11*$D30)+IF($I$11=1,0,SUMPRODUCT(TRANSPOSE(OFFSET($C$57,,,,I$11-1)),COS(ROW(INDIRECT("a1:a"&amp;I$11-1))*$D30))+SUMPRODUCT(TRANSPOSE(OFFSET($C$58,,,,I$11-1)),SIN(ROW(INDIRECT("a1:a"&amp;I$11-1))*$D30)))</f>
        <v>-62.096089472683488</v>
      </c>
      <c r="G30" s="3" t="s">
        <v>1</v>
      </c>
      <c r="H30" s="36">
        <f>H29^2*SIN(H29)</f>
        <v>22.943626090838446</v>
      </c>
      <c r="I30" s="36">
        <f>I29^2*SIN(I29)</f>
        <v>15.629217315478774</v>
      </c>
      <c r="J30" s="17" t="s">
        <v>67</v>
      </c>
      <c r="N30" s="43">
        <f t="shared" ref="N30:N80" si="6">ROW()-ROW($P$29)+1</f>
        <v>2</v>
      </c>
      <c r="O30" s="24">
        <f t="shared" si="0"/>
        <v>-19.215686274509803</v>
      </c>
      <c r="P30" s="26">
        <f t="shared" ref="P30:P80" si="7">O30^2*SIN(O30)</f>
        <v>-132.19068032876402</v>
      </c>
      <c r="R30" s="5" t="e">
        <f t="shared" si="1"/>
        <v>#N/A</v>
      </c>
      <c r="S30" s="5" t="e">
        <f t="shared" si="2"/>
        <v>#N/A</v>
      </c>
      <c r="V30" s="5" t="s">
        <v>61</v>
      </c>
      <c r="W30" s="22">
        <f>ROUNDUP(MIN(P29:P80)*1.2,-1)</f>
        <v>-440</v>
      </c>
    </row>
    <row r="31" spans="1:23" x14ac:dyDescent="0.25">
      <c r="A31" s="18">
        <f t="shared" ref="A31:A54" si="8">A30+1</f>
        <v>2</v>
      </c>
      <c r="B31" s="24">
        <f t="shared" si="3"/>
        <v>-15</v>
      </c>
      <c r="C31" s="26">
        <f t="shared" si="4"/>
        <v>-146.31476403535129</v>
      </c>
      <c r="D31" s="24">
        <f t="shared" si="5"/>
        <v>-2.6389378290154264</v>
      </c>
      <c r="E31" s="36">
        <f t="array" aca="1" ref="E31" ca="1">$B$57/2+OFFSET($B$57,,I$11)*COS(I$11*$D31)+IF($I$11=1,0,SUMPRODUCT(TRANSPOSE(OFFSET($C$57,,,,I$11-1)),COS(ROW(INDIRECT("a1:a"&amp;I$11-1))*$D31))+SUMPRODUCT(TRANSPOSE(OFFSET($C$58,,,,I$11-1)),SIN(ROW(INDIRECT("a1:a"&amp;I$11-1))*$D31)))</f>
        <v>-146.85473300548205</v>
      </c>
      <c r="H31" s="25"/>
      <c r="J31" s="41" t="s">
        <v>66</v>
      </c>
      <c r="K31" s="41" t="s">
        <v>65</v>
      </c>
      <c r="N31" s="43">
        <f t="shared" si="6"/>
        <v>3</v>
      </c>
      <c r="O31" s="24">
        <f t="shared" si="0"/>
        <v>-18.431372549019606</v>
      </c>
      <c r="P31" s="26">
        <f t="shared" si="7"/>
        <v>137.95881498506807</v>
      </c>
      <c r="R31" s="5" t="e">
        <f t="shared" si="1"/>
        <v>#N/A</v>
      </c>
      <c r="S31" s="5" t="e">
        <f t="shared" si="2"/>
        <v>#N/A</v>
      </c>
      <c r="V31" s="5" t="str">
        <f>H27</f>
        <v>Лев.граница</v>
      </c>
      <c r="W31" s="5">
        <f>MATCH(H29,$O$29:$O$80,1)</f>
        <v>6</v>
      </c>
    </row>
    <row r="32" spans="1:23" x14ac:dyDescent="0.25">
      <c r="A32" s="18">
        <f t="shared" si="8"/>
        <v>3</v>
      </c>
      <c r="B32" s="24">
        <f t="shared" si="3"/>
        <v>-14.600000000000001</v>
      </c>
      <c r="C32" s="26">
        <f t="shared" si="4"/>
        <v>-190.73368625346976</v>
      </c>
      <c r="D32" s="24">
        <f t="shared" si="5"/>
        <v>-2.3876104167282426</v>
      </c>
      <c r="E32" s="36">
        <f t="array" aca="1" ref="E32" ca="1">$B$57/2+OFFSET($B$57,,I$11)*COS(I$11*$D32)+IF($I$11=1,0,SUMPRODUCT(TRANSPOSE(OFFSET($C$57,,,,I$11-1)),COS(ROW(INDIRECT("a1:a"&amp;I$11-1))*$D32))+SUMPRODUCT(TRANSPOSE(OFFSET($C$58,,,,I$11-1)),SIN(ROW(INDIRECT("a1:a"&amp;I$11-1))*$D32)))</f>
        <v>-178.5053707590823</v>
      </c>
      <c r="J32" s="36">
        <f>ABS(H30-I30)</f>
        <v>7.3144087753596718</v>
      </c>
      <c r="K32" s="42">
        <f>ABS(H30-I30)/(MAX($C$29:$C$54)-MIN($C$29:$C$54))</f>
        <v>2.2698572916971256E-2</v>
      </c>
      <c r="N32" s="43">
        <f t="shared" si="6"/>
        <v>4</v>
      </c>
      <c r="O32" s="24">
        <f t="shared" si="0"/>
        <v>-17.647058823529413</v>
      </c>
      <c r="P32" s="26">
        <f t="shared" si="7"/>
        <v>290.53526636416848</v>
      </c>
      <c r="R32" s="5" t="e">
        <f t="shared" si="1"/>
        <v>#N/A</v>
      </c>
      <c r="S32" s="5" t="e">
        <f t="shared" si="2"/>
        <v>#N/A</v>
      </c>
      <c r="V32" s="5" t="str">
        <f>I27</f>
        <v>Прав.граница</v>
      </c>
      <c r="W32" s="5">
        <f>IF(MATCH(I29,$O$29:$O$80,1)=W31,W31+1,MATCH(I29,$O$29:$O$80,1))</f>
        <v>19</v>
      </c>
    </row>
    <row r="33" spans="1:19" x14ac:dyDescent="0.25">
      <c r="A33" s="18">
        <f t="shared" si="8"/>
        <v>4</v>
      </c>
      <c r="B33" s="24">
        <f t="shared" si="3"/>
        <v>-14.200000000000001</v>
      </c>
      <c r="C33" s="26">
        <f t="shared" si="4"/>
        <v>-201.2420942537272</v>
      </c>
      <c r="D33" s="24">
        <f t="shared" si="5"/>
        <v>-2.1362830044410592</v>
      </c>
      <c r="E33" s="36">
        <f t="array" aca="1" ref="E33" ca="1">$B$57/2+OFFSET($B$57,,I$11)*COS(I$11*$D33)+IF($I$11=1,0,SUMPRODUCT(TRANSPOSE(OFFSET($C$57,,,,I$11-1)),COS(ROW(INDIRECT("a1:a"&amp;I$11-1))*$D33))+SUMPRODUCT(TRANSPOSE(OFFSET($C$58,,,,I$11-1)),SIN(ROW(INDIRECT("a1:a"&amp;I$11-1))*$D33)))</f>
        <v>-196.86471209990273</v>
      </c>
      <c r="N33" s="43">
        <f t="shared" si="6"/>
        <v>5</v>
      </c>
      <c r="O33" s="24">
        <f t="shared" si="0"/>
        <v>-16.862745098039216</v>
      </c>
      <c r="P33" s="26">
        <f t="shared" si="7"/>
        <v>260.09886974919868</v>
      </c>
      <c r="R33" s="5" t="e">
        <f t="shared" si="1"/>
        <v>#N/A</v>
      </c>
      <c r="S33" s="5" t="e">
        <f t="shared" si="2"/>
        <v>#N/A</v>
      </c>
    </row>
    <row r="34" spans="1:19" x14ac:dyDescent="0.25">
      <c r="A34" s="18">
        <f t="shared" si="8"/>
        <v>5</v>
      </c>
      <c r="B34" s="24">
        <f t="shared" si="3"/>
        <v>-13.8</v>
      </c>
      <c r="C34" s="26">
        <f t="shared" si="4"/>
        <v>-179.71740328893534</v>
      </c>
      <c r="D34" s="24">
        <f t="shared" si="5"/>
        <v>-1.8849555921538759</v>
      </c>
      <c r="E34" s="36">
        <f t="array" aca="1" ref="E34" ca="1">$B$57/2+OFFSET($B$57,,I$11)*COS(I$11*$D34)+IF($I$11=1,0,SUMPRODUCT(TRANSPOSE(OFFSET($C$57,,,,I$11-1)),COS(ROW(INDIRECT("a1:a"&amp;I$11-1))*$D34))+SUMPRODUCT(TRANSPOSE(OFFSET($C$58,,,,I$11-1)),SIN(ROW(INDIRECT("a1:a"&amp;I$11-1))*$D34)))</f>
        <v>-171.04054952155278</v>
      </c>
      <c r="G34" s="45" t="s">
        <v>68</v>
      </c>
      <c r="N34" s="43">
        <f t="shared" si="6"/>
        <v>6</v>
      </c>
      <c r="O34" s="24">
        <f t="shared" si="0"/>
        <v>-16.078431372549019</v>
      </c>
      <c r="P34" s="26">
        <f t="shared" si="7"/>
        <v>93.596171906484358</v>
      </c>
      <c r="R34" s="5">
        <f t="shared" si="1"/>
        <v>440</v>
      </c>
      <c r="S34" s="5">
        <f t="shared" si="2"/>
        <v>-440</v>
      </c>
    </row>
    <row r="35" spans="1:19" x14ac:dyDescent="0.25">
      <c r="A35" s="18">
        <f t="shared" si="8"/>
        <v>6</v>
      </c>
      <c r="B35" s="24">
        <f t="shared" si="3"/>
        <v>-13.4</v>
      </c>
      <c r="C35" s="26">
        <f t="shared" si="4"/>
        <v>-132.94189479986167</v>
      </c>
      <c r="D35" s="24">
        <f t="shared" si="5"/>
        <v>-1.6336281798666923</v>
      </c>
      <c r="E35" s="36">
        <f t="array" aca="1" ref="E35" ca="1">$B$57/2+OFFSET($B$57,,I$11)*COS(I$11*$D35)+IF($I$11=1,0,SUMPRODUCT(TRANSPOSE(OFFSET($C$57,,,,I$11-1)),COS(ROW(INDIRECT("a1:a"&amp;I$11-1))*$D35))+SUMPRODUCT(TRANSPOSE(OFFSET($C$58,,,,I$11-1)),SIN(ROW(INDIRECT("a1:a"&amp;I$11-1))*$D35)))</f>
        <v>-128.11408361269559</v>
      </c>
      <c r="G35" s="17" t="str">
        <f>H27</f>
        <v>Лев.граница</v>
      </c>
      <c r="N35" s="43">
        <f t="shared" si="6"/>
        <v>7</v>
      </c>
      <c r="O35" s="24">
        <f t="shared" si="0"/>
        <v>-15.294117647058822</v>
      </c>
      <c r="P35" s="26">
        <f t="shared" si="7"/>
        <v>-94.06300729054982</v>
      </c>
      <c r="R35" s="5">
        <f t="shared" si="1"/>
        <v>440</v>
      </c>
      <c r="S35" s="5">
        <f t="shared" si="2"/>
        <v>-440</v>
      </c>
    </row>
    <row r="36" spans="1:19" x14ac:dyDescent="0.25">
      <c r="A36" s="18">
        <f t="shared" si="8"/>
        <v>7</v>
      </c>
      <c r="B36" s="24">
        <f t="shared" si="3"/>
        <v>-13</v>
      </c>
      <c r="C36" s="26">
        <f t="shared" si="4"/>
        <v>-71.008229223702315</v>
      </c>
      <c r="D36" s="24">
        <f t="shared" si="5"/>
        <v>-1.3823007675795087</v>
      </c>
      <c r="E36" s="36">
        <f t="array" aca="1" ref="E36" ca="1">$B$57/2+OFFSET($B$57,,I$11)*COS(I$11*$D36)+IF($I$11=1,0,SUMPRODUCT(TRANSPOSE(OFFSET($C$57,,,,I$11-1)),COS(ROW(INDIRECT("a1:a"&amp;I$11-1))*$D36))+SUMPRODUCT(TRANSPOSE(OFFSET($C$58,,,,I$11-1)),SIN(ROW(INDIRECT("a1:a"&amp;I$11-1))*$D36)))</f>
        <v>-69.187734284167576</v>
      </c>
      <c r="N36" s="43">
        <f t="shared" si="6"/>
        <v>8</v>
      </c>
      <c r="O36" s="24">
        <f t="shared" si="0"/>
        <v>-14.509803921568627</v>
      </c>
      <c r="P36" s="26">
        <f t="shared" si="7"/>
        <v>-196.08554537393474</v>
      </c>
      <c r="R36" s="5">
        <f t="shared" si="1"/>
        <v>440</v>
      </c>
      <c r="S36" s="5">
        <f t="shared" si="2"/>
        <v>-440</v>
      </c>
    </row>
    <row r="37" spans="1:19" x14ac:dyDescent="0.25">
      <c r="A37" s="18">
        <f t="shared" si="8"/>
        <v>8</v>
      </c>
      <c r="B37" s="24">
        <f t="shared" si="3"/>
        <v>-12.600000000000001</v>
      </c>
      <c r="C37" s="26">
        <f t="shared" si="4"/>
        <v>-5.3379949768279458</v>
      </c>
      <c r="D37" s="24">
        <f t="shared" si="5"/>
        <v>-1.1309733552923253</v>
      </c>
      <c r="E37" s="36">
        <f t="array" aca="1" ref="E37" ca="1">$B$57/2+OFFSET($B$57,,I$11)*COS(I$11*$D37)+IF($I$11=1,0,SUMPRODUCT(TRANSPOSE(OFFSET($C$57,,,,I$11-1)),COS(ROW(INDIRECT("a1:a"&amp;I$11-1))*$D37))+SUMPRODUCT(TRANSPOSE(OFFSET($C$58,,,,I$11-1)),SIN(ROW(INDIRECT("a1:a"&amp;I$11-1))*$D37)))</f>
        <v>-3.4317189799954804</v>
      </c>
      <c r="N37" s="43">
        <f t="shared" si="6"/>
        <v>9</v>
      </c>
      <c r="O37" s="24">
        <f t="shared" si="0"/>
        <v>-13.725490196078432</v>
      </c>
      <c r="P37" s="26">
        <f t="shared" si="7"/>
        <v>-172.64939337142647</v>
      </c>
      <c r="R37" s="5">
        <f t="shared" si="1"/>
        <v>440</v>
      </c>
      <c r="S37" s="5">
        <f t="shared" si="2"/>
        <v>-440</v>
      </c>
    </row>
    <row r="38" spans="1:19" x14ac:dyDescent="0.25">
      <c r="A38" s="18">
        <f t="shared" si="8"/>
        <v>9</v>
      </c>
      <c r="B38" s="24">
        <f t="shared" si="3"/>
        <v>-12.200000000000001</v>
      </c>
      <c r="C38" s="26">
        <f t="shared" si="4"/>
        <v>53.31884636812935</v>
      </c>
      <c r="D38" s="24">
        <f t="shared" si="5"/>
        <v>-0.87964594300514198</v>
      </c>
      <c r="E38" s="36">
        <f t="array" aca="1" ref="E38" ca="1">$B$57/2+OFFSET($B$57,,I$11)*COS(I$11*$D38)+IF($I$11=1,0,SUMPRODUCT(TRANSPOSE(OFFSET($C$57,,,,I$11-1)),COS(ROW(INDIRECT("a1:a"&amp;I$11-1))*$D38))+SUMPRODUCT(TRANSPOSE(OFFSET($C$58,,,,I$11-1)),SIN(ROW(INDIRECT("a1:a"&amp;I$11-1))*$D38)))</f>
        <v>49.247114000500133</v>
      </c>
      <c r="H38" s="6">
        <v>21</v>
      </c>
      <c r="N38" s="43">
        <f t="shared" si="6"/>
        <v>10</v>
      </c>
      <c r="O38" s="24">
        <f t="shared" si="0"/>
        <v>-12.941176470588236</v>
      </c>
      <c r="P38" s="26">
        <f t="shared" si="7"/>
        <v>-61.310887558514757</v>
      </c>
      <c r="R38" s="5">
        <f t="shared" si="1"/>
        <v>440</v>
      </c>
      <c r="S38" s="5">
        <f t="shared" si="2"/>
        <v>-440</v>
      </c>
    </row>
    <row r="39" spans="1:19" x14ac:dyDescent="0.25">
      <c r="A39" s="18">
        <f t="shared" si="8"/>
        <v>10</v>
      </c>
      <c r="B39" s="24">
        <f t="shared" si="3"/>
        <v>-11.8</v>
      </c>
      <c r="C39" s="26">
        <f t="shared" si="4"/>
        <v>96.566432804366528</v>
      </c>
      <c r="D39" s="24">
        <f t="shared" si="5"/>
        <v>-0.62831853071795862</v>
      </c>
      <c r="E39" s="36">
        <f t="array" aca="1" ref="E39" ca="1">$B$57/2+OFFSET($B$57,,I$11)*COS(I$11*$D39)+IF($I$11=1,0,SUMPRODUCT(TRANSPOSE(OFFSET($C$57,,,,I$11-1)),COS(ROW(INDIRECT("a1:a"&amp;I$11-1))*$D39))+SUMPRODUCT(TRANSPOSE(OFFSET($C$58,,,,I$11-1)),SIN(ROW(INDIRECT("a1:a"&amp;I$11-1))*$D39)))</f>
        <v>94.724017141367639</v>
      </c>
      <c r="G39" s="17" t="s">
        <v>62</v>
      </c>
      <c r="N39" s="43">
        <f t="shared" si="6"/>
        <v>11</v>
      </c>
      <c r="O39" s="24">
        <f t="shared" si="0"/>
        <v>-12.156862745098039</v>
      </c>
      <c r="P39" s="26">
        <f t="shared" si="7"/>
        <v>58.843487407206979</v>
      </c>
      <c r="R39" s="5">
        <f t="shared" si="1"/>
        <v>440</v>
      </c>
      <c r="S39" s="5">
        <f t="shared" si="2"/>
        <v>-440</v>
      </c>
    </row>
    <row r="40" spans="1:19" x14ac:dyDescent="0.25">
      <c r="A40" s="18">
        <f t="shared" si="8"/>
        <v>11</v>
      </c>
      <c r="B40" s="24">
        <f t="shared" si="3"/>
        <v>-11.4</v>
      </c>
      <c r="C40" s="26">
        <f t="shared" si="4"/>
        <v>119.47593519538127</v>
      </c>
      <c r="D40" s="24">
        <f t="shared" si="5"/>
        <v>-0.37699111843077482</v>
      </c>
      <c r="E40" s="36">
        <f t="array" aca="1" ref="E40" ca="1">$B$57/2+OFFSET($B$57,,I$11)*COS(I$11*$D40)+IF($I$11=1,0,SUMPRODUCT(TRANSPOSE(OFFSET($C$57,,,,I$11-1)),COS(ROW(INDIRECT("a1:a"&amp;I$11-1))*$D40))+SUMPRODUCT(TRANSPOSE(OFFSET($C$58,,,,I$11-1)),SIN(ROW(INDIRECT("a1:a"&amp;I$11-1))*$D40)))</f>
        <v>113.5603515043578</v>
      </c>
      <c r="N40" s="43">
        <f t="shared" si="6"/>
        <v>12</v>
      </c>
      <c r="O40" s="24">
        <f t="shared" si="0"/>
        <v>-11.372549019607844</v>
      </c>
      <c r="P40" s="26">
        <f t="shared" si="7"/>
        <v>120.25330221202567</v>
      </c>
      <c r="R40" s="5">
        <f t="shared" si="1"/>
        <v>440</v>
      </c>
      <c r="S40" s="5">
        <f t="shared" si="2"/>
        <v>-440</v>
      </c>
    </row>
    <row r="41" spans="1:19" x14ac:dyDescent="0.25">
      <c r="A41" s="18">
        <f t="shared" si="8"/>
        <v>12</v>
      </c>
      <c r="B41" s="24">
        <f t="shared" si="3"/>
        <v>-11</v>
      </c>
      <c r="C41" s="26">
        <f t="shared" si="4"/>
        <v>120.99881499263512</v>
      </c>
      <c r="D41" s="24">
        <f t="shared" si="5"/>
        <v>-0.12566370614359146</v>
      </c>
      <c r="E41" s="36">
        <f t="array" aca="1" ref="E41" ca="1">$B$57/2+OFFSET($B$57,,I$11)*COS(I$11*$D41)+IF($I$11=1,0,SUMPRODUCT(TRANSPOSE(OFFSET($C$57,,,,I$11-1)),COS(ROW(INDIRECT("a1:a"&amp;I$11-1))*$D41))+SUMPRODUCT(TRANSPOSE(OFFSET($C$58,,,,I$11-1)),SIN(ROW(INDIRECT("a1:a"&amp;I$11-1))*$D41)))</f>
        <v>116.83808289906068</v>
      </c>
      <c r="N41" s="43">
        <f t="shared" si="6"/>
        <v>13</v>
      </c>
      <c r="O41" s="24">
        <f t="shared" si="0"/>
        <v>-10.588235294117647</v>
      </c>
      <c r="P41" s="26">
        <f t="shared" si="7"/>
        <v>102.9376337729128</v>
      </c>
      <c r="R41" s="5">
        <f t="shared" si="1"/>
        <v>440</v>
      </c>
      <c r="S41" s="5">
        <f t="shared" si="2"/>
        <v>-440</v>
      </c>
    </row>
    <row r="42" spans="1:19" x14ac:dyDescent="0.25">
      <c r="A42" s="18">
        <f t="shared" si="8"/>
        <v>13</v>
      </c>
      <c r="B42" s="24">
        <f t="shared" si="3"/>
        <v>-10.600000000000001</v>
      </c>
      <c r="C42" s="26">
        <f t="shared" si="4"/>
        <v>103.68304637241506</v>
      </c>
      <c r="D42" s="24">
        <f t="shared" si="5"/>
        <v>0.1256637061435919</v>
      </c>
      <c r="E42" s="36">
        <f t="array" aca="1" ref="E42" ca="1">$B$57/2+OFFSET($B$57,,I$11)*COS(I$11*$D42)+IF($I$11=1,0,SUMPRODUCT(TRANSPOSE(OFFSET($C$57,,,,I$11-1)),COS(ROW(INDIRECT("a1:a"&amp;I$11-1))*$D42))+SUMPRODUCT(TRANSPOSE(OFFSET($C$58,,,,I$11-1)),SIN(ROW(INDIRECT("a1:a"&amp;I$11-1))*$D42)))</f>
        <v>100.13676371069702</v>
      </c>
      <c r="H42" s="6">
        <v>25</v>
      </c>
      <c r="N42" s="43">
        <f t="shared" si="6"/>
        <v>14</v>
      </c>
      <c r="O42" s="24">
        <f t="shared" si="0"/>
        <v>-9.8039215686274517</v>
      </c>
      <c r="P42" s="26">
        <f t="shared" si="7"/>
        <v>35.575262629362065</v>
      </c>
      <c r="R42" s="5">
        <f t="shared" si="1"/>
        <v>440</v>
      </c>
      <c r="S42" s="5">
        <f t="shared" si="2"/>
        <v>-440</v>
      </c>
    </row>
    <row r="43" spans="1:19" x14ac:dyDescent="0.25">
      <c r="A43" s="18">
        <f t="shared" si="8"/>
        <v>14</v>
      </c>
      <c r="B43" s="24">
        <f t="shared" si="3"/>
        <v>-10.199999999999999</v>
      </c>
      <c r="C43" s="26">
        <f t="shared" si="4"/>
        <v>72.814962497232131</v>
      </c>
      <c r="D43" s="24">
        <f t="shared" si="5"/>
        <v>0.37699111843077571</v>
      </c>
      <c r="E43" s="36">
        <f t="array" aca="1" ref="E43" ca="1">$B$57/2+OFFSET($B$57,,I$11)*COS(I$11*$D43)+IF($I$11=1,0,SUMPRODUCT(TRANSPOSE(OFFSET($C$57,,,,I$11-1)),COS(ROW(INDIRECT("a1:a"&amp;I$11-1))*$D43))+SUMPRODUCT(TRANSPOSE(OFFSET($C$58,,,,I$11-1)),SIN(ROW(INDIRECT("a1:a"&amp;I$11-1))*$D43)))</f>
        <v>68.719234566188774</v>
      </c>
      <c r="N43" s="43">
        <f t="shared" si="6"/>
        <v>15</v>
      </c>
      <c r="O43" s="24">
        <f t="shared" si="0"/>
        <v>-9.0196078431372548</v>
      </c>
      <c r="P43" s="26">
        <f t="shared" si="7"/>
        <v>-32.067456100207515</v>
      </c>
      <c r="R43" s="5">
        <f t="shared" si="1"/>
        <v>440</v>
      </c>
      <c r="S43" s="5">
        <f t="shared" si="2"/>
        <v>-440</v>
      </c>
    </row>
    <row r="44" spans="1:19" x14ac:dyDescent="0.25">
      <c r="A44" s="18">
        <f t="shared" si="8"/>
        <v>15</v>
      </c>
      <c r="B44" s="24">
        <f t="shared" si="3"/>
        <v>-9.8000000000000007</v>
      </c>
      <c r="C44" s="26">
        <f t="shared" si="4"/>
        <v>35.196655573355208</v>
      </c>
      <c r="D44" s="24">
        <f t="shared" si="5"/>
        <v>0.62831853071795907</v>
      </c>
      <c r="E44" s="36">
        <f t="array" aca="1" ref="E44" ca="1">$B$57/2+OFFSET($B$57,,I$11)*COS(I$11*$D44)+IF($I$11=1,0,SUMPRODUCT(TRANSPOSE(OFFSET($C$57,,,,I$11-1)),COS(ROW(INDIRECT("a1:a"&amp;I$11-1))*$D44))+SUMPRODUCT(TRANSPOSE(OFFSET($C$58,,,,I$11-1)),SIN(ROW(INDIRECT("a1:a"&amp;I$11-1))*$D44)))</f>
        <v>35.730188775962205</v>
      </c>
      <c r="N44" s="43">
        <f t="shared" si="6"/>
        <v>16</v>
      </c>
      <c r="O44" s="24">
        <f t="shared" si="0"/>
        <v>-8.2352941176470598</v>
      </c>
      <c r="P44" s="26">
        <f t="shared" si="7"/>
        <v>-62.949028969935569</v>
      </c>
      <c r="R44" s="5">
        <f t="shared" si="1"/>
        <v>440</v>
      </c>
      <c r="S44" s="5">
        <f t="shared" si="2"/>
        <v>-440</v>
      </c>
    </row>
    <row r="45" spans="1:19" x14ac:dyDescent="0.25">
      <c r="A45" s="18">
        <f t="shared" si="8"/>
        <v>16</v>
      </c>
      <c r="B45" s="24">
        <f t="shared" si="3"/>
        <v>-9.4</v>
      </c>
      <c r="C45" s="26">
        <f t="shared" si="4"/>
        <v>-2.1891565930586925</v>
      </c>
      <c r="D45" s="24">
        <f t="shared" si="5"/>
        <v>0.87964594300514243</v>
      </c>
      <c r="E45" s="36">
        <f t="array" aca="1" ref="E45" ca="1">$B$57/2+OFFSET($B$57,,I$11)*COS(I$11*$D45)+IF($I$11=1,0,SUMPRODUCT(TRANSPOSE(OFFSET($C$57,,,,I$11-1)),COS(ROW(INDIRECT("a1:a"&amp;I$11-1))*$D45))+SUMPRODUCT(TRANSPOSE(OFFSET($C$58,,,,I$11-1)),SIN(ROW(INDIRECT("a1:a"&amp;I$11-1))*$D45)))</f>
        <v>-4.1777670944297789</v>
      </c>
      <c r="N45" s="43">
        <f t="shared" si="6"/>
        <v>17</v>
      </c>
      <c r="O45" s="24">
        <f t="shared" si="0"/>
        <v>-7.4509803921568629</v>
      </c>
      <c r="P45" s="26">
        <f t="shared" si="7"/>
        <v>-51.069528231838184</v>
      </c>
      <c r="R45" s="5">
        <f t="shared" si="1"/>
        <v>440</v>
      </c>
      <c r="S45" s="5">
        <f t="shared" si="2"/>
        <v>-440</v>
      </c>
    </row>
    <row r="46" spans="1:19" x14ac:dyDescent="0.25">
      <c r="A46" s="18">
        <f t="shared" si="8"/>
        <v>17</v>
      </c>
      <c r="B46" s="24">
        <f t="shared" si="3"/>
        <v>-9</v>
      </c>
      <c r="C46" s="26">
        <f t="shared" si="4"/>
        <v>-33.381597304582286</v>
      </c>
      <c r="D46" s="24">
        <f t="shared" si="5"/>
        <v>1.1309733552923262</v>
      </c>
      <c r="E46" s="36">
        <f t="array" aca="1" ref="E46" ca="1">$B$57/2+OFFSET($B$57,,I$11)*COS(I$11*$D46)+IF($I$11=1,0,SUMPRODUCT(TRANSPOSE(OFFSET($C$57,,,,I$11-1)),COS(ROW(INDIRECT("a1:a"&amp;I$11-1))*$D46))+SUMPRODUCT(TRANSPOSE(OFFSET($C$58,,,,I$11-1)),SIN(ROW(INDIRECT("a1:a"&amp;I$11-1))*$D46)))</f>
        <v>-30.331547144337115</v>
      </c>
      <c r="N46" s="43">
        <f t="shared" si="6"/>
        <v>18</v>
      </c>
      <c r="O46" s="24">
        <f t="shared" si="0"/>
        <v>-6.6666666666666661</v>
      </c>
      <c r="P46" s="26">
        <f t="shared" si="7"/>
        <v>-16.628943580943069</v>
      </c>
      <c r="R46" s="5">
        <f t="shared" si="1"/>
        <v>440</v>
      </c>
      <c r="S46" s="5">
        <f t="shared" si="2"/>
        <v>-440</v>
      </c>
    </row>
    <row r="47" spans="1:19" x14ac:dyDescent="0.25">
      <c r="A47" s="18">
        <f t="shared" si="8"/>
        <v>18</v>
      </c>
      <c r="B47" s="24">
        <f t="shared" si="3"/>
        <v>-8.6000000000000014</v>
      </c>
      <c r="C47" s="26">
        <f t="shared" si="4"/>
        <v>-54.316009358769357</v>
      </c>
      <c r="D47" s="24">
        <f t="shared" si="5"/>
        <v>1.3823007675795091</v>
      </c>
      <c r="E47" s="36">
        <f t="array" aca="1" ref="E47" ca="1">$B$57/2+OFFSET($B$57,,I$11)*COS(I$11*$D47)+IF($I$11=1,0,SUMPRODUCT(TRANSPOSE(OFFSET($C$57,,,,I$11-1)),COS(ROW(INDIRECT("a1:a"&amp;I$11-1))*$D47))+SUMPRODUCT(TRANSPOSE(OFFSET($C$58,,,,I$11-1)),SIN(ROW(INDIRECT("a1:a"&amp;I$11-1))*$D47)))</f>
        <v>-53.18324441838157</v>
      </c>
      <c r="N47" s="43">
        <f t="shared" si="6"/>
        <v>19</v>
      </c>
      <c r="O47" s="24">
        <f t="shared" si="0"/>
        <v>-5.882352941176471</v>
      </c>
      <c r="P47" s="26">
        <f t="shared" si="7"/>
        <v>13.501206476725372</v>
      </c>
      <c r="R47" s="5">
        <f t="shared" si="1"/>
        <v>440</v>
      </c>
      <c r="S47" s="5">
        <f t="shared" si="2"/>
        <v>-440</v>
      </c>
    </row>
    <row r="48" spans="1:19" x14ac:dyDescent="0.25">
      <c r="A48" s="18">
        <f t="shared" si="8"/>
        <v>19</v>
      </c>
      <c r="B48" s="24">
        <f t="shared" si="3"/>
        <v>-8.1999999999999993</v>
      </c>
      <c r="C48" s="26">
        <f t="shared" si="4"/>
        <v>-63.254722631147942</v>
      </c>
      <c r="D48" s="24">
        <f t="shared" si="5"/>
        <v>1.633628179866693</v>
      </c>
      <c r="E48" s="36">
        <f t="array" aca="1" ref="E48" ca="1">$B$57/2+OFFSET($B$57,,I$11)*COS(I$11*$D48)+IF($I$11=1,0,SUMPRODUCT(TRANSPOSE(OFFSET($C$57,,,,I$11-1)),COS(ROW(INDIRECT("a1:a"&amp;I$11-1))*$D48))+SUMPRODUCT(TRANSPOSE(OFFSET($C$58,,,,I$11-1)),SIN(ROW(INDIRECT("a1:a"&amp;I$11-1))*$D48)))</f>
        <v>-61.110828338321085</v>
      </c>
      <c r="N48" s="43">
        <f t="shared" si="6"/>
        <v>20</v>
      </c>
      <c r="O48" s="24">
        <f t="shared" si="0"/>
        <v>-5.0980392156862742</v>
      </c>
      <c r="P48" s="26">
        <f t="shared" si="7"/>
        <v>24.081142930751355</v>
      </c>
      <c r="R48" s="5" t="e">
        <f t="shared" si="1"/>
        <v>#N/A</v>
      </c>
      <c r="S48" s="5" t="e">
        <f t="shared" si="2"/>
        <v>#N/A</v>
      </c>
    </row>
    <row r="49" spans="1:19" x14ac:dyDescent="0.25">
      <c r="A49" s="18">
        <f t="shared" si="8"/>
        <v>20</v>
      </c>
      <c r="B49" s="24">
        <f t="shared" si="3"/>
        <v>-7.8000000000000007</v>
      </c>
      <c r="C49" s="26">
        <f t="shared" si="4"/>
        <v>-60.751377132590974</v>
      </c>
      <c r="D49" s="24">
        <f t="shared" si="5"/>
        <v>1.8849555921538759</v>
      </c>
      <c r="E49" s="36">
        <f t="array" aca="1" ref="E49" ca="1">$B$57/2+OFFSET($B$57,,I$11)*COS(I$11*$D49)+IF($I$11=1,0,SUMPRODUCT(TRANSPOSE(OFFSET($C$57,,,,I$11-1)),COS(ROW(INDIRECT("a1:a"&amp;I$11-1))*$D49))+SUMPRODUCT(TRANSPOSE(OFFSET($C$58,,,,I$11-1)),SIN(ROW(INDIRECT("a1:a"&amp;I$11-1))*$D49)))</f>
        <v>-56.582613729859546</v>
      </c>
      <c r="N49" s="43">
        <f t="shared" si="6"/>
        <v>21</v>
      </c>
      <c r="O49" s="24">
        <f t="shared" si="0"/>
        <v>-4.3137254901960791</v>
      </c>
      <c r="P49" s="26">
        <f t="shared" si="7"/>
        <v>17.148982168623046</v>
      </c>
      <c r="R49" s="5" t="e">
        <f t="shared" si="1"/>
        <v>#N/A</v>
      </c>
      <c r="S49" s="5" t="e">
        <f t="shared" si="2"/>
        <v>#N/A</v>
      </c>
    </row>
    <row r="50" spans="1:19" x14ac:dyDescent="0.25">
      <c r="A50" s="18">
        <f t="shared" si="8"/>
        <v>21</v>
      </c>
      <c r="B50" s="24">
        <f t="shared" si="3"/>
        <v>-7.4</v>
      </c>
      <c r="C50" s="26">
        <f t="shared" si="4"/>
        <v>-49.213255326644692</v>
      </c>
      <c r="D50" s="24">
        <f t="shared" si="5"/>
        <v>2.1362830044410597</v>
      </c>
      <c r="E50" s="36">
        <f t="array" aca="1" ref="E50" ca="1">$B$57/2+OFFSET($B$57,,I$11)*COS(I$11*$D50)+IF($I$11=1,0,SUMPRODUCT(TRANSPOSE(OFFSET($C$57,,,,I$11-1)),COS(ROW(INDIRECT("a1:a"&amp;I$11-1))*$D50))+SUMPRODUCT(TRANSPOSE(OFFSET($C$58,,,,I$11-1)),SIN(ROW(INDIRECT("a1:a"&amp;I$11-1))*$D50)))</f>
        <v>-50.806522023321605</v>
      </c>
      <c r="N50" s="43">
        <f t="shared" si="6"/>
        <v>22</v>
      </c>
      <c r="O50" s="24">
        <f t="shared" si="0"/>
        <v>-3.529411764705884</v>
      </c>
      <c r="P50" s="26">
        <f t="shared" si="7"/>
        <v>4.7107730079612997</v>
      </c>
      <c r="R50" s="5" t="e">
        <f t="shared" si="1"/>
        <v>#N/A</v>
      </c>
      <c r="S50" s="5" t="e">
        <f t="shared" si="2"/>
        <v>#N/A</v>
      </c>
    </row>
    <row r="51" spans="1:19" x14ac:dyDescent="0.25">
      <c r="A51" s="18">
        <f t="shared" si="8"/>
        <v>22</v>
      </c>
      <c r="B51" s="24">
        <f t="shared" si="3"/>
        <v>-7</v>
      </c>
      <c r="C51" s="26">
        <f t="shared" si="4"/>
        <v>-32.192343337220663</v>
      </c>
      <c r="D51" s="24">
        <f t="shared" si="5"/>
        <v>2.3876104167282435</v>
      </c>
      <c r="E51" s="36">
        <f t="array" aca="1" ref="E51" ca="1">$B$57/2+OFFSET($B$57,,I$11)*COS(I$11*$D51)+IF($I$11=1,0,SUMPRODUCT(TRANSPOSE(OFFSET($C$57,,,,I$11-1)),COS(ROW(INDIRECT("a1:a"&amp;I$11-1))*$D51))+SUMPRODUCT(TRANSPOSE(OFFSET($C$58,,,,I$11-1)),SIN(ROW(INDIRECT("a1:a"&amp;I$11-1))*$D51)))</f>
        <v>-25.911994876735484</v>
      </c>
      <c r="N51" s="43">
        <f t="shared" si="6"/>
        <v>23</v>
      </c>
      <c r="O51" s="24">
        <f t="shared" si="0"/>
        <v>-2.7450980392156872</v>
      </c>
      <c r="P51" s="26">
        <f t="shared" si="7"/>
        <v>-2.9101386910611122</v>
      </c>
      <c r="R51" s="5" t="e">
        <f t="shared" si="1"/>
        <v>#N/A</v>
      </c>
      <c r="S51" s="5" t="e">
        <f t="shared" si="2"/>
        <v>#N/A</v>
      </c>
    </row>
    <row r="52" spans="1:19" x14ac:dyDescent="0.25">
      <c r="A52" s="18">
        <f t="shared" si="8"/>
        <v>23</v>
      </c>
      <c r="B52" s="24">
        <f t="shared" si="3"/>
        <v>-6.6</v>
      </c>
      <c r="C52" s="26">
        <f t="shared" si="4"/>
        <v>-13.570741794642737</v>
      </c>
      <c r="D52" s="24">
        <f t="shared" si="5"/>
        <v>2.6389378290154264</v>
      </c>
      <c r="E52" s="36">
        <f t="array" aca="1" ref="E52" ca="1">$B$57/2+OFFSET($B$57,,I$11)*COS(I$11*$D52)+IF($I$11=1,0,SUMPRODUCT(TRANSPOSE(OFFSET($C$57,,,,I$11-1)),COS(ROW(INDIRECT("a1:a"&amp;I$11-1))*$D52))+SUMPRODUCT(TRANSPOSE(OFFSET($C$58,,,,I$11-1)),SIN(ROW(INDIRECT("a1:a"&amp;I$11-1))*$D52)))</f>
        <v>-19.350719410341661</v>
      </c>
      <c r="N52" s="43">
        <f t="shared" si="6"/>
        <v>24</v>
      </c>
      <c r="O52" s="24">
        <f t="shared" si="0"/>
        <v>-1.9607843137254903</v>
      </c>
      <c r="P52" s="26">
        <f t="shared" si="7"/>
        <v>-3.5559924145343822</v>
      </c>
      <c r="R52" s="5" t="e">
        <f t="shared" si="1"/>
        <v>#N/A</v>
      </c>
      <c r="S52" s="5" t="e">
        <f t="shared" si="2"/>
        <v>#N/A</v>
      </c>
    </row>
    <row r="53" spans="1:19" x14ac:dyDescent="0.25">
      <c r="A53" s="18">
        <f t="shared" si="8"/>
        <v>24</v>
      </c>
      <c r="B53" s="24">
        <f t="shared" si="3"/>
        <v>-6.1999999999999993</v>
      </c>
      <c r="C53" s="26">
        <f t="shared" si="4"/>
        <v>3.193956644304595</v>
      </c>
      <c r="D53" s="24">
        <f t="shared" si="5"/>
        <v>2.8902652413026102</v>
      </c>
      <c r="E53" s="36">
        <f t="array" aca="1" ref="E53" ca="1">$B$57/2+OFFSET($B$57,,I$11)*COS(I$11*$D53)+IF($I$11=1,0,SUMPRODUCT(TRANSPOSE(OFFSET($C$57,,,,I$11-1)),COS(ROW(INDIRECT("a1:a"&amp;I$11-1))*$D53))+SUMPRODUCT(TRANSPOSE(OFFSET($C$58,,,,I$11-1)),SIN(ROW(INDIRECT("a1:a"&amp;I$11-1))*$D53)))</f>
        <v>10.17698296915086</v>
      </c>
      <c r="N53" s="43">
        <f t="shared" si="6"/>
        <v>25</v>
      </c>
      <c r="O53" s="24">
        <f t="shared" si="0"/>
        <v>-1.1764705882352935</v>
      </c>
      <c r="P53" s="26">
        <f t="shared" si="7"/>
        <v>-1.2778627209091484</v>
      </c>
      <c r="R53" s="5" t="e">
        <f t="shared" si="1"/>
        <v>#N/A</v>
      </c>
      <c r="S53" s="5" t="e">
        <f t="shared" si="2"/>
        <v>#N/A</v>
      </c>
    </row>
    <row r="54" spans="1:19" x14ac:dyDescent="0.25">
      <c r="A54" s="18">
        <f t="shared" si="8"/>
        <v>25</v>
      </c>
      <c r="B54" s="24">
        <f t="shared" si="3"/>
        <v>-5.8000000000000007</v>
      </c>
      <c r="C54" s="26">
        <f t="shared" si="4"/>
        <v>15.629217315478774</v>
      </c>
      <c r="D54" s="24">
        <f t="shared" si="5"/>
        <v>3.141592653589794</v>
      </c>
      <c r="E54" s="36">
        <f t="array" aca="1" ref="E54" ca="1">$B$57/2+OFFSET($B$57,,I$11)*COS(I$11*$D54)+IF($I$11=1,0,SUMPRODUCT(TRANSPOSE(OFFSET($C$57,,,,I$11-1)),COS(ROW(INDIRECT("a1:a"&amp;I$11-1))*$D54))+SUMPRODUCT(TRANSPOSE(OFFSET($C$58,,,,I$11-1)),SIN(ROW(INDIRECT("a1:a"&amp;I$11-1))*$D54)))</f>
        <v>29.733525951882651</v>
      </c>
      <c r="N54" s="43">
        <f t="shared" si="6"/>
        <v>26</v>
      </c>
      <c r="O54" s="24">
        <f t="shared" si="0"/>
        <v>-0.39215686274509665</v>
      </c>
      <c r="P54" s="26">
        <f t="shared" si="7"/>
        <v>-5.8774691448136483E-2</v>
      </c>
      <c r="R54" s="5" t="e">
        <f t="shared" si="1"/>
        <v>#N/A</v>
      </c>
      <c r="S54" s="5" t="e">
        <f t="shared" si="2"/>
        <v>#N/A</v>
      </c>
    </row>
    <row r="55" spans="1:19" x14ac:dyDescent="0.25">
      <c r="N55" s="43">
        <f t="shared" si="6"/>
        <v>27</v>
      </c>
      <c r="O55" s="24">
        <f t="shared" si="0"/>
        <v>0.39215686274509665</v>
      </c>
      <c r="P55" s="26">
        <f>O55^2*SIN(O55)</f>
        <v>5.8774691448136483E-2</v>
      </c>
      <c r="R55" s="5" t="e">
        <f t="shared" si="1"/>
        <v>#N/A</v>
      </c>
      <c r="S55" s="5" t="e">
        <f t="shared" si="2"/>
        <v>#N/A</v>
      </c>
    </row>
    <row r="56" spans="1:19" x14ac:dyDescent="0.25">
      <c r="N56" s="43">
        <f t="shared" si="6"/>
        <v>28</v>
      </c>
      <c r="O56" s="24">
        <f t="shared" si="0"/>
        <v>1.1764705882352935</v>
      </c>
      <c r="P56" s="26">
        <f t="shared" si="7"/>
        <v>1.2778627209091484</v>
      </c>
      <c r="R56" s="5" t="e">
        <f t="shared" si="1"/>
        <v>#N/A</v>
      </c>
      <c r="S56" s="5" t="e">
        <f t="shared" si="2"/>
        <v>#N/A</v>
      </c>
    </row>
    <row r="57" spans="1:19" ht="18" x14ac:dyDescent="0.35">
      <c r="A57" s="34" t="s">
        <v>43</v>
      </c>
      <c r="B57" s="27">
        <f t="shared" ref="B57:L57" si="9">SUM(B62:B87)/$B$26</f>
        <v>-51.094717380169769</v>
      </c>
      <c r="C57" s="27">
        <f t="shared" si="9"/>
        <v>80.948040569186929</v>
      </c>
      <c r="D57" s="27">
        <f t="shared" si="9"/>
        <v>69.59053084837609</v>
      </c>
      <c r="E57" s="27">
        <f t="shared" si="9"/>
        <v>-22.341039793405386</v>
      </c>
      <c r="F57" s="27">
        <f t="shared" si="9"/>
        <v>12.079851012338517</v>
      </c>
      <c r="G57" s="27">
        <f t="shared" si="9"/>
        <v>-8.1908887936750538</v>
      </c>
      <c r="H57" s="27">
        <f t="shared" si="9"/>
        <v>6.2787079223288718</v>
      </c>
      <c r="I57" s="27">
        <f t="shared" si="9"/>
        <v>-5.2014625459061055</v>
      </c>
      <c r="J57" s="27">
        <f t="shared" si="9"/>
        <v>4.5458067930332726</v>
      </c>
      <c r="K57" s="27">
        <f t="shared" si="9"/>
        <v>-4.1312538821213831</v>
      </c>
      <c r="L57" s="27">
        <f t="shared" si="9"/>
        <v>3.8693836199699065</v>
      </c>
      <c r="N57" s="43">
        <f t="shared" si="6"/>
        <v>29</v>
      </c>
      <c r="O57" s="24">
        <f t="shared" si="0"/>
        <v>1.9607843137254903</v>
      </c>
      <c r="P57" s="26">
        <f t="shared" si="7"/>
        <v>3.5559924145343822</v>
      </c>
      <c r="R57" s="5" t="e">
        <f t="shared" si="1"/>
        <v>#N/A</v>
      </c>
      <c r="S57" s="5" t="e">
        <f t="shared" si="2"/>
        <v>#N/A</v>
      </c>
    </row>
    <row r="58" spans="1:19" ht="18" x14ac:dyDescent="0.35">
      <c r="A58" s="34" t="s">
        <v>44</v>
      </c>
      <c r="B58" s="25"/>
      <c r="C58" s="27">
        <f t="shared" ref="C58:L58" si="10">SUM(C90:C115)/$B$26</f>
        <v>30.387613123867837</v>
      </c>
      <c r="D58" s="27">
        <f t="shared" si="10"/>
        <v>-52.8693189393911</v>
      </c>
      <c r="E58" s="27">
        <f t="shared" si="10"/>
        <v>3.5300581368705641</v>
      </c>
      <c r="F58" s="27">
        <f t="shared" si="10"/>
        <v>-0.783777913783401</v>
      </c>
      <c r="G58" s="27">
        <f t="shared" si="10"/>
        <v>0.18946316706897182</v>
      </c>
      <c r="H58" s="27">
        <f t="shared" si="10"/>
        <v>-7.6978727364007274E-3</v>
      </c>
      <c r="I58" s="27">
        <f t="shared" si="10"/>
        <v>-5.1578685571626565E-2</v>
      </c>
      <c r="J58" s="27">
        <f t="shared" si="10"/>
        <v>6.5578504776199989E-2</v>
      </c>
      <c r="K58" s="27">
        <f t="shared" si="10"/>
        <v>-6.0572271948563475E-2</v>
      </c>
      <c r="L58" s="27">
        <f t="shared" si="10"/>
        <v>4.6967086707002448E-2</v>
      </c>
      <c r="N58" s="43">
        <f t="shared" si="6"/>
        <v>30</v>
      </c>
      <c r="O58" s="24">
        <f t="shared" si="0"/>
        <v>2.7450980392156872</v>
      </c>
      <c r="P58" s="26">
        <f t="shared" si="7"/>
        <v>2.9101386910611122</v>
      </c>
      <c r="R58" s="5" t="e">
        <f t="shared" si="1"/>
        <v>#N/A</v>
      </c>
      <c r="S58" s="5" t="e">
        <f t="shared" si="2"/>
        <v>#N/A</v>
      </c>
    </row>
    <row r="59" spans="1:19" x14ac:dyDescent="0.25">
      <c r="N59" s="43">
        <f t="shared" si="6"/>
        <v>31</v>
      </c>
      <c r="O59" s="24">
        <f t="shared" si="0"/>
        <v>3.5294117647058805</v>
      </c>
      <c r="P59" s="26">
        <f t="shared" si="7"/>
        <v>-4.71077300796125</v>
      </c>
      <c r="R59" s="5" t="e">
        <f t="shared" si="1"/>
        <v>#N/A</v>
      </c>
      <c r="S59" s="5" t="e">
        <f t="shared" si="2"/>
        <v>#N/A</v>
      </c>
    </row>
    <row r="60" spans="1:19" x14ac:dyDescent="0.25">
      <c r="B60" s="37">
        <v>0</v>
      </c>
      <c r="C60" s="38">
        <v>1</v>
      </c>
      <c r="D60" s="38">
        <v>2</v>
      </c>
      <c r="E60" s="38">
        <v>3</v>
      </c>
      <c r="F60" s="38">
        <v>4</v>
      </c>
      <c r="G60" s="38">
        <v>5</v>
      </c>
      <c r="H60" s="38">
        <v>6</v>
      </c>
      <c r="I60" s="38">
        <v>7</v>
      </c>
      <c r="J60" s="38">
        <v>8</v>
      </c>
      <c r="K60" s="38">
        <v>9</v>
      </c>
      <c r="L60" s="38">
        <v>10</v>
      </c>
      <c r="N60" s="43">
        <f t="shared" si="6"/>
        <v>32</v>
      </c>
      <c r="O60" s="24">
        <f t="shared" si="0"/>
        <v>4.3137254901960773</v>
      </c>
      <c r="P60" s="26">
        <f t="shared" si="7"/>
        <v>-17.148982168623018</v>
      </c>
      <c r="R60" s="5" t="e">
        <f t="shared" si="1"/>
        <v>#N/A</v>
      </c>
      <c r="S60" s="5" t="e">
        <f t="shared" si="2"/>
        <v>#N/A</v>
      </c>
    </row>
    <row r="61" spans="1:19" x14ac:dyDescent="0.25">
      <c r="B61" s="28" t="s">
        <v>12</v>
      </c>
      <c r="C61" s="28" t="s">
        <v>13</v>
      </c>
      <c r="D61" s="28" t="s">
        <v>14</v>
      </c>
      <c r="E61" s="28" t="s">
        <v>15</v>
      </c>
      <c r="F61" s="28" t="s">
        <v>16</v>
      </c>
      <c r="G61" s="28" t="s">
        <v>21</v>
      </c>
      <c r="H61" s="28" t="s">
        <v>22</v>
      </c>
      <c r="I61" s="28" t="s">
        <v>23</v>
      </c>
      <c r="J61" s="28" t="s">
        <v>24</v>
      </c>
      <c r="K61" s="28" t="s">
        <v>25</v>
      </c>
      <c r="L61" s="28" t="s">
        <v>26</v>
      </c>
      <c r="N61" s="43">
        <f t="shared" si="6"/>
        <v>33</v>
      </c>
      <c r="O61" s="24">
        <f t="shared" ref="O61:O80" si="11">-20+(N61-1)*(40/($W$28-1))</f>
        <v>5.0980392156862742</v>
      </c>
      <c r="P61" s="26">
        <f t="shared" si="7"/>
        <v>-24.081142930751355</v>
      </c>
      <c r="R61" s="5" t="e">
        <f t="shared" ref="R61:R80" si="12">IF(OR(N61&lt;$W$31,N61&gt;$W$32),NA(),$W$29)</f>
        <v>#N/A</v>
      </c>
      <c r="S61" s="5" t="e">
        <f t="shared" ref="S61:S80" si="13">IF(OR(N61&lt;$W$31,N61&gt;$W$32),NA(),$W$30)</f>
        <v>#N/A</v>
      </c>
    </row>
    <row r="62" spans="1:19" x14ac:dyDescent="0.25">
      <c r="A62" s="18">
        <v>0</v>
      </c>
      <c r="B62" s="10">
        <f t="shared" ref="B62:L62" si="14">$C29*COS(B$60*$D29)</f>
        <v>22.943626090838446</v>
      </c>
      <c r="C62" s="10">
        <f t="shared" si="14"/>
        <v>-22.943626090838446</v>
      </c>
      <c r="D62" s="10">
        <f t="shared" si="14"/>
        <v>22.943626090838446</v>
      </c>
      <c r="E62" s="10">
        <f t="shared" si="14"/>
        <v>-22.943626090838446</v>
      </c>
      <c r="F62" s="10">
        <f t="shared" si="14"/>
        <v>22.943626090838446</v>
      </c>
      <c r="G62" s="10">
        <f t="shared" si="14"/>
        <v>-22.943626090838446</v>
      </c>
      <c r="H62" s="10">
        <f t="shared" si="14"/>
        <v>22.943626090838446</v>
      </c>
      <c r="I62" s="10">
        <f t="shared" si="14"/>
        <v>-22.943626090838446</v>
      </c>
      <c r="J62" s="10">
        <f t="shared" si="14"/>
        <v>22.943626090838446</v>
      </c>
      <c r="K62" s="10">
        <f t="shared" si="14"/>
        <v>-22.943626090838446</v>
      </c>
      <c r="L62" s="10">
        <f t="shared" si="14"/>
        <v>22.943626090838446</v>
      </c>
      <c r="N62" s="43">
        <f t="shared" si="6"/>
        <v>34</v>
      </c>
      <c r="O62" s="24">
        <f t="shared" si="11"/>
        <v>5.882352941176471</v>
      </c>
      <c r="P62" s="26">
        <f t="shared" si="7"/>
        <v>-13.501206476725372</v>
      </c>
      <c r="R62" s="5" t="e">
        <f t="shared" si="12"/>
        <v>#N/A</v>
      </c>
      <c r="S62" s="5" t="e">
        <f t="shared" si="13"/>
        <v>#N/A</v>
      </c>
    </row>
    <row r="63" spans="1:19" x14ac:dyDescent="0.25">
      <c r="A63" s="18">
        <v>1</v>
      </c>
      <c r="B63" s="10">
        <f t="shared" ref="B63:L63" si="15">$C30*COS(B$60*$D30)</f>
        <v>-71.887549485810752</v>
      </c>
      <c r="C63" s="10">
        <f t="shared" si="15"/>
        <v>69.629069926757481</v>
      </c>
      <c r="D63" s="10">
        <f t="shared" si="15"/>
        <v>-62.995539826399771</v>
      </c>
      <c r="E63" s="10">
        <f t="shared" si="15"/>
        <v>52.403768277360278</v>
      </c>
      <c r="F63" s="10">
        <f t="shared" si="15"/>
        <v>-38.519275239875988</v>
      </c>
      <c r="G63" s="10">
        <f t="shared" si="15"/>
        <v>22.214474475085499</v>
      </c>
      <c r="H63" s="10">
        <f t="shared" si="15"/>
        <v>-4.5138565799033357</v>
      </c>
      <c r="I63" s="10">
        <f t="shared" si="15"/>
        <v>-13.470383524997658</v>
      </c>
      <c r="J63" s="10">
        <f t="shared" si="15"/>
        <v>30.608229892417619</v>
      </c>
      <c r="K63" s="10">
        <f t="shared" si="15"/>
        <v>-45.822848606501793</v>
      </c>
      <c r="L63" s="10">
        <f t="shared" si="15"/>
        <v>58.158249217990964</v>
      </c>
      <c r="N63" s="43">
        <f t="shared" si="6"/>
        <v>35</v>
      </c>
      <c r="O63" s="24">
        <f t="shared" si="11"/>
        <v>6.6666666666666679</v>
      </c>
      <c r="P63" s="26">
        <f t="shared" si="7"/>
        <v>16.628943580943147</v>
      </c>
      <c r="R63" s="5" t="e">
        <f t="shared" si="12"/>
        <v>#N/A</v>
      </c>
      <c r="S63" s="5" t="e">
        <f t="shared" si="13"/>
        <v>#N/A</v>
      </c>
    </row>
    <row r="64" spans="1:19" x14ac:dyDescent="0.25">
      <c r="A64" s="18">
        <v>2</v>
      </c>
      <c r="B64" s="10">
        <f t="shared" ref="B64:L64" si="16">$C31*COS(B$60*$D31)</f>
        <v>-146.31476403535129</v>
      </c>
      <c r="C64" s="10">
        <f t="shared" si="16"/>
        <v>128.21660511321997</v>
      </c>
      <c r="D64" s="10">
        <f t="shared" si="16"/>
        <v>-78.399371071170464</v>
      </c>
      <c r="E64" s="10">
        <f t="shared" si="16"/>
        <v>9.187180048588635</v>
      </c>
      <c r="F64" s="10">
        <f t="shared" si="16"/>
        <v>62.297796576482604</v>
      </c>
      <c r="G64" s="10">
        <f t="shared" si="16"/>
        <v>-118.37113063255958</v>
      </c>
      <c r="H64" s="10">
        <f t="shared" si="16"/>
        <v>145.16102841883082</v>
      </c>
      <c r="I64" s="10">
        <f t="shared" si="16"/>
        <v>-136.04002713835771</v>
      </c>
      <c r="J64" s="10">
        <f t="shared" si="16"/>
        <v>93.26454065055178</v>
      </c>
      <c r="K64" s="10">
        <f t="shared" si="16"/>
        <v>-27.416652828244196</v>
      </c>
      <c r="L64" s="10">
        <f t="shared" si="16"/>
        <v>-45.213748614884054</v>
      </c>
      <c r="N64" s="43">
        <f t="shared" si="6"/>
        <v>36</v>
      </c>
      <c r="O64" s="24">
        <f t="shared" si="11"/>
        <v>7.4509803921568611</v>
      </c>
      <c r="P64" s="26">
        <f t="shared" si="7"/>
        <v>51.069528231838113</v>
      </c>
      <c r="R64" s="5" t="e">
        <f t="shared" si="12"/>
        <v>#N/A</v>
      </c>
      <c r="S64" s="5" t="e">
        <f t="shared" si="13"/>
        <v>#N/A</v>
      </c>
    </row>
    <row r="65" spans="1:19" x14ac:dyDescent="0.25">
      <c r="A65" s="18">
        <v>3</v>
      </c>
      <c r="B65" s="10">
        <f t="shared" ref="B65:L65" si="17">$C32*COS(B$60*$D32)</f>
        <v>-190.73368625346976</v>
      </c>
      <c r="C65" s="10">
        <f t="shared" si="17"/>
        <v>139.03887347121795</v>
      </c>
      <c r="D65" s="10">
        <f t="shared" si="17"/>
        <v>-11.976267251596319</v>
      </c>
      <c r="E65" s="10">
        <f t="shared" si="17"/>
        <v>-121.57822727116162</v>
      </c>
      <c r="F65" s="10">
        <f t="shared" si="17"/>
        <v>189.22969416797051</v>
      </c>
      <c r="G65" s="10">
        <f t="shared" si="17"/>
        <v>-154.30679357883628</v>
      </c>
      <c r="H65" s="10">
        <f t="shared" si="17"/>
        <v>35.739928865956017</v>
      </c>
      <c r="I65" s="10">
        <f t="shared" si="17"/>
        <v>102.20021979972665</v>
      </c>
      <c r="J65" s="10">
        <f t="shared" si="17"/>
        <v>-184.74143676510238</v>
      </c>
      <c r="K65" s="10">
        <f t="shared" si="17"/>
        <v>167.14120337330584</v>
      </c>
      <c r="L65" s="10">
        <f t="shared" si="17"/>
        <v>-58.939950452101286</v>
      </c>
      <c r="N65" s="43">
        <f t="shared" si="6"/>
        <v>37</v>
      </c>
      <c r="O65" s="24">
        <f t="shared" si="11"/>
        <v>8.235294117647058</v>
      </c>
      <c r="P65" s="26">
        <f t="shared" si="7"/>
        <v>62.94902896993559</v>
      </c>
      <c r="R65" s="5" t="e">
        <f t="shared" si="12"/>
        <v>#N/A</v>
      </c>
      <c r="S65" s="5" t="e">
        <f t="shared" si="13"/>
        <v>#N/A</v>
      </c>
    </row>
    <row r="66" spans="1:19" x14ac:dyDescent="0.25">
      <c r="A66" s="18">
        <v>4</v>
      </c>
      <c r="B66" s="10">
        <f t="shared" ref="B66:L66" si="18">$C33*COS(B$60*$D33)</f>
        <v>-201.2420942537272</v>
      </c>
      <c r="C66" s="10">
        <f t="shared" si="18"/>
        <v>107.83090637883576</v>
      </c>
      <c r="D66" s="10">
        <f t="shared" si="18"/>
        <v>85.684716324423604</v>
      </c>
      <c r="E66" s="10">
        <f t="shared" si="18"/>
        <v>-199.6552402324366</v>
      </c>
      <c r="F66" s="10">
        <f t="shared" si="18"/>
        <v>128.27653862459255</v>
      </c>
      <c r="G66" s="10">
        <f t="shared" si="18"/>
        <v>62.187227108006745</v>
      </c>
      <c r="H66" s="10">
        <f t="shared" si="18"/>
        <v>-194.91970380442112</v>
      </c>
      <c r="I66" s="10">
        <f t="shared" si="18"/>
        <v>146.69917322754964</v>
      </c>
      <c r="J66" s="10">
        <f t="shared" si="18"/>
        <v>37.70900817124798</v>
      </c>
      <c r="K66" s="10">
        <f t="shared" si="18"/>
        <v>-187.11016720802297</v>
      </c>
      <c r="L66" s="10">
        <f t="shared" si="18"/>
        <v>162.80827423487014</v>
      </c>
      <c r="N66" s="43">
        <f t="shared" si="6"/>
        <v>38</v>
      </c>
      <c r="O66" s="24">
        <f t="shared" si="11"/>
        <v>9.0196078431372548</v>
      </c>
      <c r="P66" s="26">
        <f t="shared" si="7"/>
        <v>32.067456100207515</v>
      </c>
      <c r="R66" s="5" t="e">
        <f t="shared" si="12"/>
        <v>#N/A</v>
      </c>
      <c r="S66" s="5" t="e">
        <f t="shared" si="13"/>
        <v>#N/A</v>
      </c>
    </row>
    <row r="67" spans="1:19" x14ac:dyDescent="0.25">
      <c r="A67" s="18">
        <v>5</v>
      </c>
      <c r="B67" s="10">
        <f t="shared" ref="B67:L67" si="19">$C34*COS(B$60*$D34)</f>
        <v>-179.71740328893534</v>
      </c>
      <c r="C67" s="10">
        <f t="shared" si="19"/>
        <v>55.535731801217075</v>
      </c>
      <c r="D67" s="10">
        <f t="shared" si="19"/>
        <v>145.3944334456848</v>
      </c>
      <c r="E67" s="10">
        <f t="shared" si="19"/>
        <v>-145.39443344568474</v>
      </c>
      <c r="F67" s="10">
        <f t="shared" si="19"/>
        <v>-55.535731801217146</v>
      </c>
      <c r="G67" s="10">
        <f t="shared" si="19"/>
        <v>179.71740328893534</v>
      </c>
      <c r="H67" s="10">
        <f t="shared" si="19"/>
        <v>-55.535731801217018</v>
      </c>
      <c r="I67" s="10">
        <f t="shared" si="19"/>
        <v>-145.3944334456848</v>
      </c>
      <c r="J67" s="10">
        <f t="shared" si="19"/>
        <v>145.39443344568471</v>
      </c>
      <c r="K67" s="10">
        <f t="shared" si="19"/>
        <v>55.535731801217203</v>
      </c>
      <c r="L67" s="10">
        <f t="shared" si="19"/>
        <v>-179.71740328893534</v>
      </c>
      <c r="N67" s="43">
        <f t="shared" si="6"/>
        <v>39</v>
      </c>
      <c r="O67" s="24">
        <f t="shared" si="11"/>
        <v>9.8039215686274517</v>
      </c>
      <c r="P67" s="26">
        <f t="shared" si="7"/>
        <v>-35.575262629362065</v>
      </c>
      <c r="R67" s="5" t="e">
        <f t="shared" si="12"/>
        <v>#N/A</v>
      </c>
      <c r="S67" s="5" t="e">
        <f t="shared" si="13"/>
        <v>#N/A</v>
      </c>
    </row>
    <row r="68" spans="1:19" x14ac:dyDescent="0.25">
      <c r="A68" s="18">
        <v>6</v>
      </c>
      <c r="B68" s="10">
        <f t="shared" ref="B68:L68" si="20">$C35*COS(B$60*$D35)</f>
        <v>-132.94189479986167</v>
      </c>
      <c r="C68" s="10">
        <f t="shared" si="20"/>
        <v>8.3474906416946126</v>
      </c>
      <c r="D68" s="10">
        <f t="shared" si="20"/>
        <v>131.89360825154552</v>
      </c>
      <c r="E68" s="10">
        <f t="shared" si="20"/>
        <v>-24.910827011115142</v>
      </c>
      <c r="F68" s="10">
        <f t="shared" si="20"/>
        <v>-128.76528071167996</v>
      </c>
      <c r="G68" s="10">
        <f t="shared" si="20"/>
        <v>41.081304757563665</v>
      </c>
      <c r="H68" s="10">
        <f t="shared" si="20"/>
        <v>123.60624777434103</v>
      </c>
      <c r="I68" s="10">
        <f t="shared" si="20"/>
        <v>-56.603905787203381</v>
      </c>
      <c r="J68" s="10">
        <f t="shared" si="20"/>
        <v>-116.49787047080746</v>
      </c>
      <c r="K68" s="10">
        <f t="shared" si="20"/>
        <v>71.233829409044588</v>
      </c>
      <c r="L68" s="10">
        <f t="shared" si="20"/>
        <v>107.55225215749459</v>
      </c>
      <c r="N68" s="43">
        <f t="shared" si="6"/>
        <v>40</v>
      </c>
      <c r="O68" s="24">
        <f t="shared" si="11"/>
        <v>10.588235294117645</v>
      </c>
      <c r="P68" s="26">
        <f t="shared" si="7"/>
        <v>-102.93763377291268</v>
      </c>
      <c r="R68" s="5" t="e">
        <f t="shared" si="12"/>
        <v>#N/A</v>
      </c>
      <c r="S68" s="5" t="e">
        <f t="shared" si="13"/>
        <v>#N/A</v>
      </c>
    </row>
    <row r="69" spans="1:19" x14ac:dyDescent="0.25">
      <c r="A69" s="18">
        <v>7</v>
      </c>
      <c r="B69" s="10">
        <f t="shared" ref="B69:L69" si="21">$C36*COS(B$60*$D36)</f>
        <v>-71.008229223702315</v>
      </c>
      <c r="C69" s="10">
        <f t="shared" si="21"/>
        <v>-13.305615338341831</v>
      </c>
      <c r="D69" s="10">
        <f t="shared" si="21"/>
        <v>66.021781836761363</v>
      </c>
      <c r="E69" s="10">
        <f t="shared" si="21"/>
        <v>38.048111882070373</v>
      </c>
      <c r="F69" s="10">
        <f t="shared" si="21"/>
        <v>-51.762771392827176</v>
      </c>
      <c r="G69" s="10">
        <f t="shared" si="21"/>
        <v>-57.446864182447044</v>
      </c>
      <c r="H69" s="10">
        <f t="shared" si="21"/>
        <v>30.233833534158194</v>
      </c>
      <c r="I69" s="10">
        <f t="shared" si="21"/>
        <v>68.777375127640056</v>
      </c>
      <c r="J69" s="10">
        <f t="shared" si="21"/>
        <v>-4.4586436038126598</v>
      </c>
      <c r="K69" s="10">
        <f t="shared" si="21"/>
        <v>-70.448308127143363</v>
      </c>
      <c r="L69" s="10">
        <f t="shared" si="21"/>
        <v>-21.942749570596074</v>
      </c>
      <c r="N69" s="43">
        <f t="shared" si="6"/>
        <v>41</v>
      </c>
      <c r="O69" s="24">
        <f t="shared" si="11"/>
        <v>11.372549019607842</v>
      </c>
      <c r="P69" s="26">
        <f t="shared" si="7"/>
        <v>-120.25330221202572</v>
      </c>
      <c r="R69" s="5" t="e">
        <f t="shared" si="12"/>
        <v>#N/A</v>
      </c>
      <c r="S69" s="5" t="e">
        <f t="shared" si="13"/>
        <v>#N/A</v>
      </c>
    </row>
    <row r="70" spans="1:19" x14ac:dyDescent="0.25">
      <c r="A70" s="18">
        <v>8</v>
      </c>
      <c r="B70" s="10">
        <f t="shared" ref="B70:L70" si="22">$C37*COS(B$60*$D37)</f>
        <v>-5.3379949768279458</v>
      </c>
      <c r="C70" s="10">
        <f t="shared" si="22"/>
        <v>-2.2728077196117202</v>
      </c>
      <c r="D70" s="10">
        <f t="shared" si="22"/>
        <v>3.4025660553881321</v>
      </c>
      <c r="E70" s="10">
        <f t="shared" si="22"/>
        <v>5.1702920487447663</v>
      </c>
      <c r="F70" s="10">
        <f t="shared" si="22"/>
        <v>1.0002405160100198</v>
      </c>
      <c r="G70" s="10">
        <f t="shared" si="22"/>
        <v>-4.3185286521419082</v>
      </c>
      <c r="H70" s="10">
        <f t="shared" si="22"/>
        <v>-4.6777206562349214</v>
      </c>
      <c r="I70" s="10">
        <f t="shared" si="22"/>
        <v>0.33517547783988361</v>
      </c>
      <c r="J70" s="10">
        <f t="shared" si="22"/>
        <v>4.9631422112442225</v>
      </c>
      <c r="K70" s="10">
        <f t="shared" si="22"/>
        <v>3.8912308714406612</v>
      </c>
      <c r="L70" s="10">
        <f t="shared" si="22"/>
        <v>-1.6495311637279277</v>
      </c>
      <c r="N70" s="43">
        <f t="shared" si="6"/>
        <v>42</v>
      </c>
      <c r="O70" s="24">
        <f t="shared" si="11"/>
        <v>12.156862745098039</v>
      </c>
      <c r="P70" s="26">
        <f t="shared" si="7"/>
        <v>-58.843487407206979</v>
      </c>
      <c r="R70" s="5" t="e">
        <f t="shared" si="12"/>
        <v>#N/A</v>
      </c>
      <c r="S70" s="5" t="e">
        <f t="shared" si="13"/>
        <v>#N/A</v>
      </c>
    </row>
    <row r="71" spans="1:19" x14ac:dyDescent="0.25">
      <c r="A71" s="18">
        <v>9</v>
      </c>
      <c r="B71" s="10">
        <f t="shared" ref="B71:L71" si="23">$C38*COS(B$60*$D38)</f>
        <v>53.31884636812935</v>
      </c>
      <c r="C71" s="10">
        <f t="shared" si="23"/>
        <v>33.986711780770449</v>
      </c>
      <c r="D71" s="10">
        <f t="shared" si="23"/>
        <v>-9.9909555246543533</v>
      </c>
      <c r="E71" s="10">
        <f t="shared" si="23"/>
        <v>-46.723661244624232</v>
      </c>
      <c r="F71" s="10">
        <f t="shared" si="23"/>
        <v>-49.574609607774875</v>
      </c>
      <c r="G71" s="10">
        <f t="shared" si="23"/>
        <v>-16.476429648218922</v>
      </c>
      <c r="H71" s="10">
        <f t="shared" si="23"/>
        <v>28.56966656141223</v>
      </c>
      <c r="I71" s="10">
        <f t="shared" si="23"/>
        <v>52.898411338949174</v>
      </c>
      <c r="J71" s="10">
        <f t="shared" si="23"/>
        <v>38.867766252668403</v>
      </c>
      <c r="K71" s="10">
        <f t="shared" si="23"/>
        <v>-3.3479180641584501</v>
      </c>
      <c r="L71" s="10">
        <f t="shared" si="23"/>
        <v>-43.135852832283575</v>
      </c>
      <c r="N71" s="43">
        <f t="shared" si="6"/>
        <v>43</v>
      </c>
      <c r="O71" s="24">
        <f t="shared" si="11"/>
        <v>12.941176470588232</v>
      </c>
      <c r="P71" s="26">
        <f t="shared" si="7"/>
        <v>61.310887558514153</v>
      </c>
      <c r="R71" s="5" t="e">
        <f t="shared" si="12"/>
        <v>#N/A</v>
      </c>
      <c r="S71" s="5" t="e">
        <f t="shared" si="13"/>
        <v>#N/A</v>
      </c>
    </row>
    <row r="72" spans="1:19" x14ac:dyDescent="0.25">
      <c r="A72" s="18">
        <v>10</v>
      </c>
      <c r="B72" s="10">
        <f t="shared" ref="B72:L72" si="24">$C39*COS(B$60*$D39)</f>
        <v>96.566432804366528</v>
      </c>
      <c r="C72" s="10">
        <f t="shared" si="24"/>
        <v>78.123885224898942</v>
      </c>
      <c r="D72" s="10">
        <f t="shared" si="24"/>
        <v>29.840668822715671</v>
      </c>
      <c r="E72" s="10">
        <f t="shared" si="24"/>
        <v>-29.84066882271566</v>
      </c>
      <c r="F72" s="10">
        <f t="shared" si="24"/>
        <v>-78.123885224898928</v>
      </c>
      <c r="G72" s="10">
        <f t="shared" si="24"/>
        <v>-96.566432804366528</v>
      </c>
      <c r="H72" s="10">
        <f t="shared" si="24"/>
        <v>-78.123885224898942</v>
      </c>
      <c r="I72" s="10">
        <f t="shared" si="24"/>
        <v>-29.840668822715681</v>
      </c>
      <c r="J72" s="10">
        <f t="shared" si="24"/>
        <v>29.840668822715649</v>
      </c>
      <c r="K72" s="10">
        <f t="shared" si="24"/>
        <v>78.123885224898928</v>
      </c>
      <c r="L72" s="10">
        <f t="shared" si="24"/>
        <v>96.566432804366528</v>
      </c>
      <c r="N72" s="43">
        <f t="shared" si="6"/>
        <v>44</v>
      </c>
      <c r="O72" s="24">
        <f t="shared" si="11"/>
        <v>13.725490196078432</v>
      </c>
      <c r="P72" s="26">
        <f t="shared" si="7"/>
        <v>172.64939337142647</v>
      </c>
      <c r="R72" s="5" t="e">
        <f t="shared" si="12"/>
        <v>#N/A</v>
      </c>
      <c r="S72" s="5" t="e">
        <f t="shared" si="13"/>
        <v>#N/A</v>
      </c>
    </row>
    <row r="73" spans="1:19" x14ac:dyDescent="0.25">
      <c r="A73" s="18">
        <v>11</v>
      </c>
      <c r="B73" s="10">
        <f t="shared" ref="B73:L73" si="25">$C40*COS(B$60*$D40)</f>
        <v>119.47593519538127</v>
      </c>
      <c r="C73" s="10">
        <f t="shared" si="25"/>
        <v>111.08591517417408</v>
      </c>
      <c r="D73" s="10">
        <f t="shared" si="25"/>
        <v>87.094208489266649</v>
      </c>
      <c r="E73" s="10">
        <f t="shared" si="25"/>
        <v>50.870379046564089</v>
      </c>
      <c r="F73" s="10">
        <f t="shared" si="25"/>
        <v>7.5019560421687439</v>
      </c>
      <c r="G73" s="10">
        <f t="shared" si="25"/>
        <v>-36.920094394212505</v>
      </c>
      <c r="H73" s="10">
        <f t="shared" si="25"/>
        <v>-76.156827291195611</v>
      </c>
      <c r="I73" s="10">
        <f t="shared" si="25"/>
        <v>-104.69756011620021</v>
      </c>
      <c r="J73" s="10">
        <f t="shared" si="25"/>
        <v>-118.53383176063355</v>
      </c>
      <c r="K73" s="10">
        <f t="shared" si="25"/>
        <v>-115.72237899034197</v>
      </c>
      <c r="L73" s="10">
        <f t="shared" si="25"/>
        <v>-96.658061991903608</v>
      </c>
      <c r="N73" s="43">
        <f t="shared" si="6"/>
        <v>45</v>
      </c>
      <c r="O73" s="24">
        <f t="shared" si="11"/>
        <v>14.509803921568626</v>
      </c>
      <c r="P73" s="26">
        <f t="shared" si="7"/>
        <v>196.08554537393479</v>
      </c>
      <c r="R73" s="5" t="e">
        <f t="shared" si="12"/>
        <v>#N/A</v>
      </c>
      <c r="S73" s="5" t="e">
        <f t="shared" si="13"/>
        <v>#N/A</v>
      </c>
    </row>
    <row r="74" spans="1:19" x14ac:dyDescent="0.25">
      <c r="A74" s="18">
        <v>12</v>
      </c>
      <c r="B74" s="10">
        <f t="shared" ref="B74:L74" si="26">$C41*COS(B$60*$D41)</f>
        <v>120.99881499263512</v>
      </c>
      <c r="C74" s="10">
        <f t="shared" si="26"/>
        <v>120.04470319582396</v>
      </c>
      <c r="D74" s="10">
        <f t="shared" si="26"/>
        <v>117.19741471838495</v>
      </c>
      <c r="E74" s="10">
        <f t="shared" si="26"/>
        <v>112.50185300049498</v>
      </c>
      <c r="F74" s="10">
        <f t="shared" si="26"/>
        <v>106.03206985543781</v>
      </c>
      <c r="G74" s="10">
        <f t="shared" si="26"/>
        <v>97.890097628272088</v>
      </c>
      <c r="H74" s="10">
        <f t="shared" si="26"/>
        <v>88.204340084798673</v>
      </c>
      <c r="I74" s="10">
        <f t="shared" si="26"/>
        <v>77.127547407469223</v>
      </c>
      <c r="J74" s="10">
        <f t="shared" si="26"/>
        <v>64.834407233760459</v>
      </c>
      <c r="K74" s="10">
        <f t="shared" si="26"/>
        <v>51.518789727777744</v>
      </c>
      <c r="L74" s="10">
        <f t="shared" si="26"/>
        <v>37.390690131954742</v>
      </c>
      <c r="N74" s="43">
        <f t="shared" si="6"/>
        <v>46</v>
      </c>
      <c r="O74" s="24">
        <f t="shared" si="11"/>
        <v>15.294117647058826</v>
      </c>
      <c r="P74" s="26">
        <f t="shared" si="7"/>
        <v>94.063007290549109</v>
      </c>
      <c r="R74" s="5" t="e">
        <f t="shared" si="12"/>
        <v>#N/A</v>
      </c>
      <c r="S74" s="5" t="e">
        <f t="shared" si="13"/>
        <v>#N/A</v>
      </c>
    </row>
    <row r="75" spans="1:19" x14ac:dyDescent="0.25">
      <c r="A75" s="18">
        <v>13</v>
      </c>
      <c r="B75" s="10">
        <f t="shared" ref="B75:L75" si="27">$C42*COS(B$60*$D42)</f>
        <v>103.68304637241506</v>
      </c>
      <c r="C75" s="10">
        <f t="shared" si="27"/>
        <v>102.86547458314372</v>
      </c>
      <c r="D75" s="10">
        <f t="shared" si="27"/>
        <v>100.42565281084023</v>
      </c>
      <c r="E75" s="10">
        <f t="shared" si="27"/>
        <v>96.402058502332679</v>
      </c>
      <c r="F75" s="10">
        <f t="shared" si="27"/>
        <v>90.858146143444969</v>
      </c>
      <c r="G75" s="10">
        <f t="shared" si="27"/>
        <v>83.881346543849475</v>
      </c>
      <c r="H75" s="10">
        <f t="shared" si="27"/>
        <v>75.581688000969891</v>
      </c>
      <c r="I75" s="10">
        <f t="shared" si="27"/>
        <v>66.090061088003125</v>
      </c>
      <c r="J75" s="10">
        <f t="shared" si="27"/>
        <v>55.556154431389722</v>
      </c>
      <c r="K75" s="10">
        <f t="shared" si="27"/>
        <v>44.146094031755311</v>
      </c>
      <c r="L75" s="10">
        <f t="shared" si="27"/>
        <v>32.039823357641829</v>
      </c>
      <c r="N75" s="43">
        <f t="shared" si="6"/>
        <v>47</v>
      </c>
      <c r="O75" s="24">
        <f t="shared" si="11"/>
        <v>16.078431372549019</v>
      </c>
      <c r="P75" s="26">
        <f t="shared" si="7"/>
        <v>-93.596171906484358</v>
      </c>
      <c r="R75" s="5" t="e">
        <f t="shared" si="12"/>
        <v>#N/A</v>
      </c>
      <c r="S75" s="5" t="e">
        <f t="shared" si="13"/>
        <v>#N/A</v>
      </c>
    </row>
    <row r="76" spans="1:19" x14ac:dyDescent="0.25">
      <c r="A76" s="18">
        <v>14</v>
      </c>
      <c r="B76" s="10">
        <f t="shared" ref="B76:L76" si="28">$C43*COS(B$60*$D43)</f>
        <v>72.814962497232131</v>
      </c>
      <c r="C76" s="10">
        <f t="shared" si="28"/>
        <v>67.70163995076129</v>
      </c>
      <c r="D76" s="10">
        <f t="shared" si="28"/>
        <v>53.079823267348807</v>
      </c>
      <c r="E76" s="10">
        <f t="shared" si="28"/>
        <v>31.003103147408726</v>
      </c>
      <c r="F76" s="10">
        <f t="shared" si="28"/>
        <v>4.5720893247085241</v>
      </c>
      <c r="G76" s="10">
        <f t="shared" si="28"/>
        <v>-22.501060856419368</v>
      </c>
      <c r="H76" s="10">
        <f t="shared" si="28"/>
        <v>-46.414003908387095</v>
      </c>
      <c r="I76" s="10">
        <f t="shared" si="28"/>
        <v>-63.808238043468052</v>
      </c>
      <c r="J76" s="10">
        <f t="shared" si="28"/>
        <v>-72.240794769166399</v>
      </c>
      <c r="K76" s="10">
        <f t="shared" si="28"/>
        <v>-70.527346553031734</v>
      </c>
      <c r="L76" s="10">
        <f t="shared" si="28"/>
        <v>-58.908542105035032</v>
      </c>
      <c r="N76" s="43">
        <f t="shared" si="6"/>
        <v>48</v>
      </c>
      <c r="O76" s="24">
        <f t="shared" si="11"/>
        <v>16.862745098039213</v>
      </c>
      <c r="P76" s="26">
        <f t="shared" si="7"/>
        <v>-260.09886974919817</v>
      </c>
      <c r="R76" s="5" t="e">
        <f t="shared" si="12"/>
        <v>#N/A</v>
      </c>
      <c r="S76" s="5" t="e">
        <f t="shared" si="13"/>
        <v>#N/A</v>
      </c>
    </row>
    <row r="77" spans="1:19" x14ac:dyDescent="0.25">
      <c r="A77" s="18">
        <v>15</v>
      </c>
      <c r="B77" s="10">
        <f t="shared" ref="B77:L77" si="29">$C44*COS(B$60*$D44)</f>
        <v>35.196655573355208</v>
      </c>
      <c r="C77" s="10">
        <f t="shared" si="29"/>
        <v>28.474692504006065</v>
      </c>
      <c r="D77" s="10">
        <f t="shared" si="29"/>
        <v>10.876364717328441</v>
      </c>
      <c r="E77" s="10">
        <f t="shared" si="29"/>
        <v>-10.87636471732851</v>
      </c>
      <c r="F77" s="10">
        <f t="shared" si="29"/>
        <v>-28.474692504006107</v>
      </c>
      <c r="G77" s="10">
        <f t="shared" si="29"/>
        <v>-35.196655573355208</v>
      </c>
      <c r="H77" s="10">
        <f t="shared" si="29"/>
        <v>-28.474692504006018</v>
      </c>
      <c r="I77" s="10">
        <f t="shared" si="29"/>
        <v>-10.876364717328356</v>
      </c>
      <c r="J77" s="10">
        <f t="shared" si="29"/>
        <v>10.876364717328581</v>
      </c>
      <c r="K77" s="10">
        <f t="shared" si="29"/>
        <v>28.474692504006139</v>
      </c>
      <c r="L77" s="10">
        <f t="shared" si="29"/>
        <v>35.196655573355208</v>
      </c>
      <c r="N77" s="43">
        <f t="shared" si="6"/>
        <v>49</v>
      </c>
      <c r="O77" s="24">
        <f t="shared" si="11"/>
        <v>17.647058823529413</v>
      </c>
      <c r="P77" s="26">
        <f t="shared" si="7"/>
        <v>-290.53526636416848</v>
      </c>
      <c r="R77" s="5" t="e">
        <f t="shared" si="12"/>
        <v>#N/A</v>
      </c>
      <c r="S77" s="5" t="e">
        <f t="shared" si="13"/>
        <v>#N/A</v>
      </c>
    </row>
    <row r="78" spans="1:19" x14ac:dyDescent="0.25">
      <c r="A78" s="18">
        <v>16</v>
      </c>
      <c r="B78" s="10">
        <f t="shared" ref="B78:L78" si="30">$C45*COS(B$60*$D45)</f>
        <v>-2.1891565930586925</v>
      </c>
      <c r="C78" s="10">
        <f t="shared" si="30"/>
        <v>-1.3954209297321198</v>
      </c>
      <c r="D78" s="10">
        <f t="shared" si="30"/>
        <v>0.41020704024134541</v>
      </c>
      <c r="E78" s="10">
        <f t="shared" si="30"/>
        <v>1.918372546159399</v>
      </c>
      <c r="F78" s="10">
        <f t="shared" si="30"/>
        <v>2.0354263241532067</v>
      </c>
      <c r="G78" s="10">
        <f t="shared" si="30"/>
        <v>0.67648659060309368</v>
      </c>
      <c r="H78" s="10">
        <f t="shared" si="30"/>
        <v>-1.1730087609657822</v>
      </c>
      <c r="I78" s="10">
        <f t="shared" si="30"/>
        <v>-2.1718944394530451</v>
      </c>
      <c r="J78" s="10">
        <f t="shared" si="30"/>
        <v>-1.5958264768525248</v>
      </c>
      <c r="K78" s="10">
        <f t="shared" si="30"/>
        <v>0.13745827980918329</v>
      </c>
      <c r="L78" s="10">
        <f t="shared" si="30"/>
        <v>1.7710648871324475</v>
      </c>
      <c r="N78" s="43">
        <f t="shared" si="6"/>
        <v>50</v>
      </c>
      <c r="O78" s="24">
        <f t="shared" si="11"/>
        <v>18.431372549019606</v>
      </c>
      <c r="P78" s="26">
        <f t="shared" si="7"/>
        <v>-137.95881498506807</v>
      </c>
      <c r="R78" s="5" t="e">
        <f t="shared" si="12"/>
        <v>#N/A</v>
      </c>
      <c r="S78" s="5" t="e">
        <f t="shared" si="13"/>
        <v>#N/A</v>
      </c>
    </row>
    <row r="79" spans="1:19" x14ac:dyDescent="0.25">
      <c r="A79" s="18">
        <v>17</v>
      </c>
      <c r="B79" s="10">
        <f t="shared" ref="B79:L79" si="31">$C46*COS(B$60*$D46)</f>
        <v>-33.381597304582286</v>
      </c>
      <c r="C79" s="10">
        <f t="shared" si="31"/>
        <v>-14.213192851655565</v>
      </c>
      <c r="D79" s="10">
        <f t="shared" si="31"/>
        <v>21.278230938070983</v>
      </c>
      <c r="E79" s="10">
        <f t="shared" si="31"/>
        <v>32.332853040795285</v>
      </c>
      <c r="F79" s="10">
        <f t="shared" si="31"/>
        <v>6.2550875859038237</v>
      </c>
      <c r="G79" s="10">
        <f t="shared" si="31"/>
        <v>-27.00627951878807</v>
      </c>
      <c r="H79" s="10">
        <f t="shared" si="31"/>
        <v>-29.252516708539623</v>
      </c>
      <c r="I79" s="10">
        <f t="shared" si="31"/>
        <v>2.0960478374732046</v>
      </c>
      <c r="J79" s="10">
        <f t="shared" si="31"/>
        <v>31.037424235191306</v>
      </c>
      <c r="K79" s="10">
        <f t="shared" si="31"/>
        <v>24.334137168255502</v>
      </c>
      <c r="L79" s="10">
        <f t="shared" si="31"/>
        <v>-10.315480866497076</v>
      </c>
      <c r="N79" s="43">
        <f t="shared" si="6"/>
        <v>51</v>
      </c>
      <c r="O79" s="24">
        <f t="shared" si="11"/>
        <v>19.215686274509807</v>
      </c>
      <c r="P79" s="26">
        <f t="shared" si="7"/>
        <v>132.1906803287653</v>
      </c>
      <c r="R79" s="5" t="e">
        <f t="shared" si="12"/>
        <v>#N/A</v>
      </c>
      <c r="S79" s="5" t="e">
        <f t="shared" si="13"/>
        <v>#N/A</v>
      </c>
    </row>
    <row r="80" spans="1:19" x14ac:dyDescent="0.25">
      <c r="A80" s="18">
        <v>18</v>
      </c>
      <c r="B80" s="10">
        <f t="shared" ref="B80:L80" si="32">$C47*COS(B$60*$D47)</f>
        <v>-54.316009358769357</v>
      </c>
      <c r="C80" s="10">
        <f t="shared" si="32"/>
        <v>-10.177805236696718</v>
      </c>
      <c r="D80" s="10">
        <f t="shared" si="32"/>
        <v>50.501748309069953</v>
      </c>
      <c r="E80" s="10">
        <f t="shared" si="32"/>
        <v>29.103973210758554</v>
      </c>
      <c r="F80" s="10">
        <f t="shared" si="32"/>
        <v>-39.594666789270661</v>
      </c>
      <c r="G80" s="10">
        <f t="shared" si="32"/>
        <v>-43.942574637873079</v>
      </c>
      <c r="H80" s="10">
        <f t="shared" si="32"/>
        <v>23.126631985418708</v>
      </c>
      <c r="I80" s="10">
        <f t="shared" si="32"/>
        <v>52.609572044609109</v>
      </c>
      <c r="J80" s="10">
        <f t="shared" si="32"/>
        <v>-3.4105304463962289</v>
      </c>
      <c r="K80" s="10">
        <f t="shared" si="32"/>
        <v>-53.887711401569845</v>
      </c>
      <c r="L80" s="10">
        <f t="shared" si="32"/>
        <v>-16.784569958488358</v>
      </c>
      <c r="N80" s="43">
        <f t="shared" si="6"/>
        <v>52</v>
      </c>
      <c r="O80" s="24">
        <f t="shared" si="11"/>
        <v>20</v>
      </c>
      <c r="P80" s="26">
        <f t="shared" si="7"/>
        <v>365.17810029105107</v>
      </c>
      <c r="R80" s="5" t="e">
        <f t="shared" si="12"/>
        <v>#N/A</v>
      </c>
      <c r="S80" s="5" t="e">
        <f t="shared" si="13"/>
        <v>#N/A</v>
      </c>
    </row>
    <row r="81" spans="1:12" x14ac:dyDescent="0.25">
      <c r="A81" s="18">
        <v>19</v>
      </c>
      <c r="B81" s="10">
        <f t="shared" ref="B81:L81" si="33">$C48*COS(B$60*$D48)</f>
        <v>-63.254722631147942</v>
      </c>
      <c r="C81" s="10">
        <f t="shared" si="33"/>
        <v>3.9717968966924255</v>
      </c>
      <c r="D81" s="10">
        <f t="shared" si="33"/>
        <v>62.755940249931477</v>
      </c>
      <c r="E81" s="10">
        <f t="shared" si="33"/>
        <v>-11.852753080379975</v>
      </c>
      <c r="F81" s="10">
        <f t="shared" si="33"/>
        <v>-61.267459202392004</v>
      </c>
      <c r="G81" s="10">
        <f t="shared" si="33"/>
        <v>19.546784267498499</v>
      </c>
      <c r="H81" s="10">
        <f t="shared" si="33"/>
        <v>58.812753723824713</v>
      </c>
      <c r="I81" s="10">
        <f t="shared" si="33"/>
        <v>-26.932550990035477</v>
      </c>
      <c r="J81" s="10">
        <f t="shared" si="33"/>
        <v>-55.430535985996585</v>
      </c>
      <c r="K81" s="10">
        <f t="shared" si="33"/>
        <v>33.893575294733679</v>
      </c>
      <c r="L81" s="10">
        <f t="shared" si="33"/>
        <v>51.17414558307204</v>
      </c>
    </row>
    <row r="82" spans="1:12" x14ac:dyDescent="0.25">
      <c r="A82" s="18">
        <v>20</v>
      </c>
      <c r="B82" s="10">
        <f t="shared" ref="B82:L82" si="34">$C49*COS(B$60*$D49)</f>
        <v>-60.751377132590974</v>
      </c>
      <c r="C82" s="10">
        <f t="shared" si="34"/>
        <v>18.773207965652169</v>
      </c>
      <c r="D82" s="10">
        <f t="shared" si="34"/>
        <v>49.14889653194767</v>
      </c>
      <c r="E82" s="10">
        <f t="shared" si="34"/>
        <v>-49.148896531947656</v>
      </c>
      <c r="F82" s="10">
        <f t="shared" si="34"/>
        <v>-18.773207965652194</v>
      </c>
      <c r="G82" s="10">
        <f t="shared" si="34"/>
        <v>60.751377132590974</v>
      </c>
      <c r="H82" s="10">
        <f t="shared" si="34"/>
        <v>-18.773207965652148</v>
      </c>
      <c r="I82" s="10">
        <f t="shared" si="34"/>
        <v>-49.148896531947678</v>
      </c>
      <c r="J82" s="10">
        <f t="shared" si="34"/>
        <v>49.148896531947642</v>
      </c>
      <c r="K82" s="10">
        <f t="shared" si="34"/>
        <v>18.773207965652212</v>
      </c>
      <c r="L82" s="10">
        <f t="shared" si="34"/>
        <v>-60.751377132590974</v>
      </c>
    </row>
    <row r="83" spans="1:12" x14ac:dyDescent="0.25">
      <c r="A83" s="18">
        <v>21</v>
      </c>
      <c r="B83" s="10">
        <f t="shared" ref="B83:L83" si="35">$C50*COS(B$60*$D50)</f>
        <v>-49.213255326644692</v>
      </c>
      <c r="C83" s="10">
        <f t="shared" si="35"/>
        <v>26.369780872159073</v>
      </c>
      <c r="D83" s="10">
        <f t="shared" si="35"/>
        <v>20.953984988589792</v>
      </c>
      <c r="E83" s="10">
        <f t="shared" si="35"/>
        <v>-48.82519410910723</v>
      </c>
      <c r="F83" s="10">
        <f t="shared" si="35"/>
        <v>31.369709558830856</v>
      </c>
      <c r="G83" s="10">
        <f t="shared" si="35"/>
        <v>15.20773224444655</v>
      </c>
      <c r="H83" s="10">
        <f t="shared" si="35"/>
        <v>-47.667130413711938</v>
      </c>
      <c r="I83" s="10">
        <f t="shared" si="35"/>
        <v>35.874919186403709</v>
      </c>
      <c r="J83" s="10">
        <f t="shared" si="35"/>
        <v>9.2216444781494928</v>
      </c>
      <c r="K83" s="10">
        <f t="shared" si="35"/>
        <v>-45.757327596728899</v>
      </c>
      <c r="L83" s="10">
        <f t="shared" si="35"/>
        <v>39.814359907769038</v>
      </c>
    </row>
    <row r="84" spans="1:12" x14ac:dyDescent="0.25">
      <c r="A84" s="18">
        <v>22</v>
      </c>
      <c r="B84" s="10">
        <f t="shared" ref="B84:L84" si="36">$C51*COS(B$60*$D51)</f>
        <v>-32.192343337220663</v>
      </c>
      <c r="C84" s="10">
        <f t="shared" si="36"/>
        <v>23.467208336012586</v>
      </c>
      <c r="D84" s="10">
        <f t="shared" si="36"/>
        <v>-2.0213739630101553</v>
      </c>
      <c r="E84" s="10">
        <f t="shared" si="36"/>
        <v>-20.520171929370797</v>
      </c>
      <c r="F84" s="10">
        <f t="shared" si="36"/>
        <v>31.938497094619791</v>
      </c>
      <c r="G84" s="10">
        <f t="shared" si="36"/>
        <v>-26.044152848564682</v>
      </c>
      <c r="H84" s="10">
        <f t="shared" si="36"/>
        <v>6.0322436141235185</v>
      </c>
      <c r="I84" s="10">
        <f t="shared" si="36"/>
        <v>17.249520153246287</v>
      </c>
      <c r="J84" s="10">
        <f t="shared" si="36"/>
        <v>-31.180961673703376</v>
      </c>
      <c r="K84" s="10">
        <f t="shared" si="36"/>
        <v>28.210365512672116</v>
      </c>
      <c r="L84" s="10">
        <f t="shared" si="36"/>
        <v>-9.9479811799544819</v>
      </c>
    </row>
    <row r="85" spans="1:12" x14ac:dyDescent="0.25">
      <c r="A85" s="18">
        <v>23</v>
      </c>
      <c r="B85" s="10">
        <f t="shared" ref="B85:L85" si="37">$C52*COS(B$60*$D52)</f>
        <v>-13.570741794642737</v>
      </c>
      <c r="C85" s="10">
        <f t="shared" si="37"/>
        <v>11.89213168779588</v>
      </c>
      <c r="D85" s="10">
        <f t="shared" si="37"/>
        <v>-7.2715670813109368</v>
      </c>
      <c r="E85" s="10">
        <f t="shared" si="37"/>
        <v>0.85211392768378702</v>
      </c>
      <c r="F85" s="10">
        <f t="shared" si="37"/>
        <v>5.7781408273355037</v>
      </c>
      <c r="G85" s="10">
        <f t="shared" si="37"/>
        <v>-10.978960738140351</v>
      </c>
      <c r="H85" s="10">
        <f t="shared" si="37"/>
        <v>13.463732442207879</v>
      </c>
      <c r="I85" s="10">
        <f t="shared" si="37"/>
        <v>-12.617756616719753</v>
      </c>
      <c r="J85" s="10">
        <f t="shared" si="37"/>
        <v>8.6503163785904729</v>
      </c>
      <c r="K85" s="10">
        <f t="shared" si="37"/>
        <v>-2.5429034373835888</v>
      </c>
      <c r="L85" s="10">
        <f t="shared" si="37"/>
        <v>-4.1935898408189916</v>
      </c>
    </row>
    <row r="86" spans="1:12" x14ac:dyDescent="0.25">
      <c r="A86" s="18">
        <v>24</v>
      </c>
      <c r="B86" s="10">
        <f t="shared" ref="B86:L86" si="38">$C53*COS(B$60*$D53)</f>
        <v>3.193956644304595</v>
      </c>
      <c r="C86" s="10">
        <f t="shared" si="38"/>
        <v>-3.0936126230483398</v>
      </c>
      <c r="D86" s="10">
        <f t="shared" si="38"/>
        <v>2.7988855431746003</v>
      </c>
      <c r="E86" s="10">
        <f t="shared" si="38"/>
        <v>-2.328294191042219</v>
      </c>
      <c r="F86" s="10">
        <f t="shared" si="38"/>
        <v>1.7114075520196066</v>
      </c>
      <c r="G86" s="10">
        <f t="shared" si="38"/>
        <v>-0.98698688238690813</v>
      </c>
      <c r="H86" s="10">
        <f t="shared" si="38"/>
        <v>0.20055019704999028</v>
      </c>
      <c r="I86" s="10">
        <f t="shared" si="38"/>
        <v>0.59848779473959823</v>
      </c>
      <c r="J86" s="10">
        <f t="shared" si="38"/>
        <v>-1.3599205973015576</v>
      </c>
      <c r="K86" s="10">
        <f t="shared" si="38"/>
        <v>2.0359045872969599</v>
      </c>
      <c r="L86" s="10">
        <f t="shared" si="38"/>
        <v>-2.5839652045391852</v>
      </c>
    </row>
    <row r="87" spans="1:12" x14ac:dyDescent="0.25">
      <c r="A87" s="18">
        <v>25</v>
      </c>
      <c r="B87" s="10">
        <f t="shared" ref="B87:L87" si="39">$C54*COS(B$60*$D54)</f>
        <v>15.629217315478774</v>
      </c>
      <c r="C87" s="10">
        <f t="shared" si="39"/>
        <v>-15.629217315478774</v>
      </c>
      <c r="D87" s="10">
        <f t="shared" si="39"/>
        <v>15.629217315478774</v>
      </c>
      <c r="E87" s="10">
        <f t="shared" si="39"/>
        <v>-15.629217315478774</v>
      </c>
      <c r="F87" s="10">
        <f t="shared" si="39"/>
        <v>15.629217315478774</v>
      </c>
      <c r="G87" s="10">
        <f t="shared" si="39"/>
        <v>-15.629217315478774</v>
      </c>
      <c r="H87" s="10">
        <f t="shared" si="39"/>
        <v>15.629217315478774</v>
      </c>
      <c r="I87" s="10">
        <f t="shared" si="39"/>
        <v>-15.629217315478774</v>
      </c>
      <c r="J87" s="10">
        <f t="shared" si="39"/>
        <v>15.629217315478774</v>
      </c>
      <c r="K87" s="10">
        <f t="shared" si="39"/>
        <v>-15.629217315478774</v>
      </c>
      <c r="L87" s="10">
        <f t="shared" si="39"/>
        <v>15.629217315478774</v>
      </c>
    </row>
    <row r="89" spans="1:12" x14ac:dyDescent="0.25">
      <c r="C89" s="28" t="s">
        <v>17</v>
      </c>
      <c r="D89" s="28" t="s">
        <v>18</v>
      </c>
      <c r="E89" s="28" t="s">
        <v>19</v>
      </c>
      <c r="F89" s="28" t="s">
        <v>20</v>
      </c>
      <c r="G89" s="28" t="s">
        <v>27</v>
      </c>
      <c r="H89" s="28" t="s">
        <v>28</v>
      </c>
      <c r="I89" s="28" t="s">
        <v>29</v>
      </c>
      <c r="J89" s="28" t="s">
        <v>30</v>
      </c>
      <c r="K89" s="28" t="s">
        <v>31</v>
      </c>
      <c r="L89" s="28" t="s">
        <v>32</v>
      </c>
    </row>
    <row r="90" spans="1:12" x14ac:dyDescent="0.25">
      <c r="A90" s="18">
        <f>A62</f>
        <v>0</v>
      </c>
      <c r="C90" s="10">
        <f t="shared" ref="C90:L90" si="40">$C29*SIN(C$60*$D29)</f>
        <v>-2.8109348055191825E-15</v>
      </c>
      <c r="D90" s="10">
        <f t="shared" si="40"/>
        <v>5.621869611038365E-15</v>
      </c>
      <c r="E90" s="10">
        <f t="shared" si="40"/>
        <v>-8.4328044165575468E-15</v>
      </c>
      <c r="F90" s="10">
        <f t="shared" si="40"/>
        <v>1.124373922207673E-14</v>
      </c>
      <c r="G90" s="10">
        <f t="shared" si="40"/>
        <v>-1.4054674027595912E-14</v>
      </c>
      <c r="H90" s="10">
        <f t="shared" si="40"/>
        <v>1.6865608833115094E-14</v>
      </c>
      <c r="I90" s="10">
        <f t="shared" si="40"/>
        <v>-1.9676543638634275E-14</v>
      </c>
      <c r="J90" s="10">
        <f t="shared" si="40"/>
        <v>2.248747844415346E-14</v>
      </c>
      <c r="K90" s="10">
        <f t="shared" si="40"/>
        <v>-2.5298413249672642E-14</v>
      </c>
      <c r="L90" s="10">
        <f t="shared" si="40"/>
        <v>2.8109348055191824E-14</v>
      </c>
    </row>
    <row r="91" spans="1:12" x14ac:dyDescent="0.25">
      <c r="A91" s="18">
        <f t="shared" ref="A91:A115" si="41">A63</f>
        <v>1</v>
      </c>
      <c r="C91" s="10">
        <f t="shared" ref="C91:L91" si="42">$C30*SIN(C$60*$D30)</f>
        <v>17.877706570184195</v>
      </c>
      <c r="D91" s="10">
        <f t="shared" si="42"/>
        <v>-34.632091086958205</v>
      </c>
      <c r="E91" s="10">
        <f t="shared" si="42"/>
        <v>49.21041395281712</v>
      </c>
      <c r="F91" s="10">
        <f t="shared" si="42"/>
        <v>-60.696665526778041</v>
      </c>
      <c r="G91" s="10">
        <f t="shared" si="42"/>
        <v>68.369122378970644</v>
      </c>
      <c r="H91" s="10">
        <f t="shared" si="42"/>
        <v>-71.745695828049179</v>
      </c>
      <c r="I91" s="10">
        <f t="shared" si="42"/>
        <v>70.61422334603958</v>
      </c>
      <c r="J91" s="10">
        <f t="shared" si="42"/>
        <v>-65.045799510251257</v>
      </c>
      <c r="K91" s="10">
        <f t="shared" si="42"/>
        <v>55.390308869517114</v>
      </c>
      <c r="L91" s="10">
        <f t="shared" si="42"/>
        <v>-42.254441411204859</v>
      </c>
    </row>
    <row r="92" spans="1:12" x14ac:dyDescent="0.25">
      <c r="A92" s="18">
        <f t="shared" si="41"/>
        <v>2</v>
      </c>
      <c r="C92" s="10">
        <f t="shared" ref="C92:L92" si="43">$C31*SIN(C$60*$D31)</f>
        <v>70.487675149355979</v>
      </c>
      <c r="D92" s="10">
        <f t="shared" si="43"/>
        <v>-123.53764118828498</v>
      </c>
      <c r="E92" s="10">
        <f t="shared" si="43"/>
        <v>146.02604527095619</v>
      </c>
      <c r="F92" s="10">
        <f t="shared" si="43"/>
        <v>-132.38955667436809</v>
      </c>
      <c r="G92" s="10">
        <f t="shared" si="43"/>
        <v>86.001660492632567</v>
      </c>
      <c r="H92" s="10">
        <f t="shared" si="43"/>
        <v>-18.338102494748814</v>
      </c>
      <c r="I92" s="10">
        <f t="shared" si="43"/>
        <v>-53.86205706167771</v>
      </c>
      <c r="J92" s="10">
        <f t="shared" si="43"/>
        <v>112.73746330285287</v>
      </c>
      <c r="K92" s="10">
        <f t="shared" si="43"/>
        <v>-143.72312730530203</v>
      </c>
      <c r="L92" s="10">
        <f t="shared" si="43"/>
        <v>139.15360976600857</v>
      </c>
    </row>
    <row r="93" spans="1:12" x14ac:dyDescent="0.25">
      <c r="A93" s="18">
        <f t="shared" si="41"/>
        <v>3</v>
      </c>
      <c r="C93" s="10">
        <f t="shared" ref="C93:L93" si="44">$C32*SIN(C$60*$D32)</f>
        <v>130.56619292792325</v>
      </c>
      <c r="D93" s="10">
        <f t="shared" si="44"/>
        <v>-190.35731689261482</v>
      </c>
      <c r="E93" s="10">
        <f t="shared" si="44"/>
        <v>146.96283110174085</v>
      </c>
      <c r="F93" s="10">
        <f t="shared" si="44"/>
        <v>-23.905269647786646</v>
      </c>
      <c r="G93" s="10">
        <f t="shared" si="44"/>
        <v>-112.1104478951692</v>
      </c>
      <c r="H93" s="10">
        <f t="shared" si="44"/>
        <v>187.35526829126914</v>
      </c>
      <c r="I93" s="10">
        <f t="shared" si="44"/>
        <v>-161.04177763774405</v>
      </c>
      <c r="J93" s="10">
        <f t="shared" si="44"/>
        <v>47.433538912911807</v>
      </c>
      <c r="K93" s="10">
        <f t="shared" si="44"/>
        <v>91.886654127573138</v>
      </c>
      <c r="L93" s="10">
        <f t="shared" si="44"/>
        <v>-181.39851518835783</v>
      </c>
    </row>
    <row r="94" spans="1:12" x14ac:dyDescent="0.25">
      <c r="A94" s="18">
        <f t="shared" si="41"/>
        <v>4</v>
      </c>
      <c r="C94" s="10">
        <f t="shared" ref="C94:L94" si="45">$C33*SIN(C$60*$D33)</f>
        <v>169.91431996493051</v>
      </c>
      <c r="D94" s="10">
        <f t="shared" si="45"/>
        <v>-182.08929097568884</v>
      </c>
      <c r="E94" s="10">
        <f t="shared" si="45"/>
        <v>25.222322402071928</v>
      </c>
      <c r="F94" s="10">
        <f t="shared" si="45"/>
        <v>155.05969862643047</v>
      </c>
      <c r="G94" s="10">
        <f t="shared" si="45"/>
        <v>-191.3926050928907</v>
      </c>
      <c r="H94" s="10">
        <f t="shared" si="45"/>
        <v>50.046873712778115</v>
      </c>
      <c r="I94" s="10">
        <f t="shared" si="45"/>
        <v>137.75969321241757</v>
      </c>
      <c r="J94" s="10">
        <f t="shared" si="45"/>
        <v>-197.67754349537728</v>
      </c>
      <c r="K94" s="10">
        <f t="shared" si="45"/>
        <v>74.082155928480589</v>
      </c>
      <c r="L94" s="10">
        <f t="shared" si="45"/>
        <v>118.28713514279283</v>
      </c>
    </row>
    <row r="95" spans="1:12" x14ac:dyDescent="0.25">
      <c r="A95" s="18">
        <f t="shared" si="41"/>
        <v>5</v>
      </c>
      <c r="C95" s="10">
        <f t="shared" ref="C95:L95" si="46">$C34*SIN(C$60*$D34)</f>
        <v>170.92140748958604</v>
      </c>
      <c r="D95" s="10">
        <f t="shared" si="46"/>
        <v>-105.63523923353499</v>
      </c>
      <c r="E95" s="10">
        <f t="shared" si="46"/>
        <v>-105.63523923353505</v>
      </c>
      <c r="F95" s="10">
        <f t="shared" si="46"/>
        <v>170.92140748958602</v>
      </c>
      <c r="G95" s="10">
        <f t="shared" si="46"/>
        <v>6.605414968788855E-14</v>
      </c>
      <c r="H95" s="10">
        <f t="shared" si="46"/>
        <v>-170.92140748958604</v>
      </c>
      <c r="I95" s="10">
        <f t="shared" si="46"/>
        <v>105.63523923353492</v>
      </c>
      <c r="J95" s="10">
        <f t="shared" si="46"/>
        <v>105.63523923353509</v>
      </c>
      <c r="K95" s="10">
        <f t="shared" si="46"/>
        <v>-170.92140748958599</v>
      </c>
      <c r="L95" s="10">
        <f t="shared" si="46"/>
        <v>-1.321082993757771E-13</v>
      </c>
    </row>
    <row r="96" spans="1:12" x14ac:dyDescent="0.25">
      <c r="A96" s="18">
        <f t="shared" si="41"/>
        <v>6</v>
      </c>
      <c r="C96" s="10">
        <f t="shared" ref="C96:L96" si="47">$C35*SIN(C$60*$D35)</f>
        <v>132.67956433816138</v>
      </c>
      <c r="D96" s="10">
        <f t="shared" si="47"/>
        <v>-16.662037551432174</v>
      </c>
      <c r="E96" s="10">
        <f t="shared" si="47"/>
        <v>-130.58712834961869</v>
      </c>
      <c r="F96" s="10">
        <f t="shared" si="47"/>
        <v>33.06130481725949</v>
      </c>
      <c r="G96" s="10">
        <f t="shared" si="47"/>
        <v>126.43525533803324</v>
      </c>
      <c r="H96" s="10">
        <f t="shared" si="47"/>
        <v>-48.939175556252501</v>
      </c>
      <c r="I96" s="10">
        <f t="shared" si="47"/>
        <v>-120.28942282100655</v>
      </c>
      <c r="J96" s="10">
        <f t="shared" si="47"/>
        <v>64.045246261876898</v>
      </c>
      <c r="K96" s="10">
        <f t="shared" si="47"/>
        <v>112.24655424867449</v>
      </c>
      <c r="L96" s="10">
        <f t="shared" si="47"/>
        <v>-78.141285175176037</v>
      </c>
    </row>
    <row r="97" spans="1:12" x14ac:dyDescent="0.25">
      <c r="A97" s="18">
        <f t="shared" si="41"/>
        <v>7</v>
      </c>
      <c r="C97" s="10">
        <f t="shared" ref="C97:L97" si="48">$C36*SIN(C$60*$D36)</f>
        <v>69.750478263263076</v>
      </c>
      <c r="D97" s="10">
        <f t="shared" si="48"/>
        <v>26.139872619906534</v>
      </c>
      <c r="E97" s="10">
        <f t="shared" si="48"/>
        <v>-59.954230874020119</v>
      </c>
      <c r="F97" s="10">
        <f t="shared" si="48"/>
        <v>-48.608477812206424</v>
      </c>
      <c r="G97" s="10">
        <f t="shared" si="48"/>
        <v>41.737589929095513</v>
      </c>
      <c r="H97" s="10">
        <f t="shared" si="48"/>
        <v>64.250166749314076</v>
      </c>
      <c r="I97" s="10">
        <f t="shared" si="48"/>
        <v>-17.659028513418548</v>
      </c>
      <c r="J97" s="10">
        <f t="shared" si="48"/>
        <v>-70.868110703616409</v>
      </c>
      <c r="K97" s="10">
        <f t="shared" si="48"/>
        <v>-8.8996909782821696</v>
      </c>
      <c r="L97" s="10">
        <f t="shared" si="48"/>
        <v>67.532839113781947</v>
      </c>
    </row>
    <row r="98" spans="1:12" x14ac:dyDescent="0.25">
      <c r="A98" s="18">
        <f t="shared" si="41"/>
        <v>8</v>
      </c>
      <c r="C98" s="10">
        <f t="shared" ref="C98:L98" si="49">$C37*SIN(C$60*$D37)</f>
        <v>4.8299622609616479</v>
      </c>
      <c r="D98" s="10">
        <f t="shared" si="49"/>
        <v>4.1129958195165761</v>
      </c>
      <c r="E98" s="10">
        <f t="shared" si="49"/>
        <v>-1.3275053684739002</v>
      </c>
      <c r="F98" s="10">
        <f t="shared" si="49"/>
        <v>-5.2434444101918718</v>
      </c>
      <c r="G98" s="10">
        <f t="shared" si="49"/>
        <v>-3.1375947241907731</v>
      </c>
      <c r="H98" s="10">
        <f t="shared" si="49"/>
        <v>2.5715986924233571</v>
      </c>
      <c r="I98" s="10">
        <f t="shared" si="49"/>
        <v>5.3274616630901424</v>
      </c>
      <c r="J98" s="10">
        <f t="shared" si="49"/>
        <v>1.9650470130778541</v>
      </c>
      <c r="K98" s="10">
        <f t="shared" si="49"/>
        <v>-3.6541090128494433</v>
      </c>
      <c r="L98" s="10">
        <f t="shared" si="49"/>
        <v>-5.0767349066630194</v>
      </c>
    </row>
    <row r="99" spans="1:12" x14ac:dyDescent="0.25">
      <c r="A99" s="18">
        <f t="shared" si="41"/>
        <v>9</v>
      </c>
      <c r="C99" s="10">
        <f t="shared" ref="C99:L99" si="50">$C38*SIN(C$60*$D38)</f>
        <v>-41.082877216171454</v>
      </c>
      <c r="D99" s="10">
        <f t="shared" si="50"/>
        <v>-52.374423010975107</v>
      </c>
      <c r="E99" s="10">
        <f t="shared" si="50"/>
        <v>-25.686550136711229</v>
      </c>
      <c r="F99" s="10">
        <f t="shared" si="50"/>
        <v>19.627976468930658</v>
      </c>
      <c r="G99" s="10">
        <f t="shared" si="50"/>
        <v>50.709236279749597</v>
      </c>
      <c r="H99" s="10">
        <f t="shared" si="50"/>
        <v>45.018590944163329</v>
      </c>
      <c r="I99" s="10">
        <f t="shared" si="50"/>
        <v>6.6826234252360797</v>
      </c>
      <c r="J99" s="10">
        <f t="shared" si="50"/>
        <v>-36.499261972759278</v>
      </c>
      <c r="K99" s="10">
        <f t="shared" si="50"/>
        <v>-53.213633804353762</v>
      </c>
      <c r="L99" s="10">
        <f t="shared" si="50"/>
        <v>-31.340031564434536</v>
      </c>
    </row>
    <row r="100" spans="1:12" x14ac:dyDescent="0.25">
      <c r="A100" s="18">
        <f t="shared" si="41"/>
        <v>10</v>
      </c>
      <c r="C100" s="10">
        <f t="shared" ref="C100:L100" si="51">$C39*SIN(C$60*$D39)</f>
        <v>-56.760325068898737</v>
      </c>
      <c r="D100" s="10">
        <f t="shared" si="51"/>
        <v>-91.840135173970864</v>
      </c>
      <c r="E100" s="10">
        <f t="shared" si="51"/>
        <v>-91.840135173970879</v>
      </c>
      <c r="F100" s="10">
        <f t="shared" si="51"/>
        <v>-56.760325068898744</v>
      </c>
      <c r="G100" s="10">
        <f t="shared" si="51"/>
        <v>-1.1830821594630672E-14</v>
      </c>
      <c r="H100" s="10">
        <f t="shared" si="51"/>
        <v>56.760325068898723</v>
      </c>
      <c r="I100" s="10">
        <f t="shared" si="51"/>
        <v>91.840135173970864</v>
      </c>
      <c r="J100" s="10">
        <f t="shared" si="51"/>
        <v>91.840135173970879</v>
      </c>
      <c r="K100" s="10">
        <f t="shared" si="51"/>
        <v>56.760325068898759</v>
      </c>
      <c r="L100" s="10">
        <f t="shared" si="51"/>
        <v>2.3661643189261345E-14</v>
      </c>
    </row>
    <row r="101" spans="1:12" x14ac:dyDescent="0.25">
      <c r="A101" s="18">
        <f t="shared" si="41"/>
        <v>11</v>
      </c>
      <c r="C101" s="10">
        <f t="shared" ref="C101:L101" si="52">$C40*SIN(C$60*$D40)</f>
        <v>-43.982025200383262</v>
      </c>
      <c r="D101" s="10">
        <f t="shared" si="52"/>
        <v>-81.78690566612174</v>
      </c>
      <c r="E101" s="10">
        <f t="shared" si="52"/>
        <v>-108.10505828345794</v>
      </c>
      <c r="F101" s="10">
        <f t="shared" si="52"/>
        <v>-119.24017672895454</v>
      </c>
      <c r="G101" s="10">
        <f t="shared" si="52"/>
        <v>-113.62836670802491</v>
      </c>
      <c r="H101" s="10">
        <f t="shared" si="52"/>
        <v>-92.057790261063445</v>
      </c>
      <c r="I101" s="10">
        <f t="shared" si="52"/>
        <v>-57.557970747113636</v>
      </c>
      <c r="J101" s="10">
        <f t="shared" si="52"/>
        <v>-14.974305291156748</v>
      </c>
      <c r="K101" s="10">
        <f t="shared" si="52"/>
        <v>29.712456842654486</v>
      </c>
      <c r="L101" s="10">
        <f t="shared" si="52"/>
        <v>70.226192711695987</v>
      </c>
    </row>
    <row r="102" spans="1:12" x14ac:dyDescent="0.25">
      <c r="A102" s="18">
        <f t="shared" si="41"/>
        <v>12</v>
      </c>
      <c r="C102" s="10">
        <f t="shared" ref="C102:L102" si="53">$C41*SIN(C$60*$D41)</f>
        <v>-15.165172740475944</v>
      </c>
      <c r="D102" s="10">
        <f t="shared" si="53"/>
        <v>-30.091181647599505</v>
      </c>
      <c r="E102" s="10">
        <f t="shared" si="53"/>
        <v>-44.542634644539817</v>
      </c>
      <c r="F102" s="10">
        <f t="shared" si="53"/>
        <v>-58.291623684655562</v>
      </c>
      <c r="G102" s="10">
        <f t="shared" si="53"/>
        <v>-71.121318997536179</v>
      </c>
      <c r="H102" s="10">
        <f t="shared" si="53"/>
        <v>-82.829388624009056</v>
      </c>
      <c r="I102" s="10">
        <f t="shared" si="53"/>
        <v>-93.231189312002925</v>
      </c>
      <c r="J102" s="10">
        <f t="shared" si="53"/>
        <v>-102.1626784509336</v>
      </c>
      <c r="K102" s="10">
        <f t="shared" si="53"/>
        <v>-109.48300112166712</v>
      </c>
      <c r="L102" s="10">
        <f t="shared" si="53"/>
        <v>-115.07671146273725</v>
      </c>
    </row>
    <row r="103" spans="1:12" x14ac:dyDescent="0.25">
      <c r="A103" s="18">
        <f t="shared" si="41"/>
        <v>13</v>
      </c>
      <c r="C103" s="10">
        <f t="shared" ref="C103:L103" si="54">$C42*SIN(C$60*$D42)</f>
        <v>12.994931467652505</v>
      </c>
      <c r="D103" s="10">
        <f t="shared" si="54"/>
        <v>25.784925103264342</v>
      </c>
      <c r="E103" s="10">
        <f t="shared" si="54"/>
        <v>38.168275066830063</v>
      </c>
      <c r="F103" s="10">
        <f t="shared" si="54"/>
        <v>49.949688531969542</v>
      </c>
      <c r="G103" s="10">
        <f t="shared" si="54"/>
        <v>60.943365570462248</v>
      </c>
      <c r="H103" s="10">
        <f t="shared" si="54"/>
        <v>70.97592932810683</v>
      </c>
      <c r="I103" s="10">
        <f t="shared" si="54"/>
        <v>79.889160281282145</v>
      </c>
      <c r="J103" s="10">
        <f t="shared" si="54"/>
        <v>87.542491453350522</v>
      </c>
      <c r="K103" s="10">
        <f t="shared" si="54"/>
        <v>93.815225239850008</v>
      </c>
      <c r="L103" s="10">
        <f t="shared" si="54"/>
        <v>98.60843688181798</v>
      </c>
    </row>
    <row r="104" spans="1:12" x14ac:dyDescent="0.25">
      <c r="A104" s="18">
        <f t="shared" si="41"/>
        <v>14</v>
      </c>
      <c r="C104" s="10">
        <f t="shared" ref="C104:L104" si="55">$C43*SIN(C$60*$D43)</f>
        <v>26.804975498045213</v>
      </c>
      <c r="D104" s="10">
        <f t="shared" si="55"/>
        <v>49.845271845786307</v>
      </c>
      <c r="E104" s="10">
        <f t="shared" si="55"/>
        <v>65.884947891794354</v>
      </c>
      <c r="F104" s="10">
        <f t="shared" si="55"/>
        <v>72.671278801739874</v>
      </c>
      <c r="G104" s="10">
        <f t="shared" si="55"/>
        <v>69.251144566779786</v>
      </c>
      <c r="H104" s="10">
        <f t="shared" si="55"/>
        <v>56.104892876339662</v>
      </c>
      <c r="I104" s="10">
        <f t="shared" si="55"/>
        <v>35.078875712619954</v>
      </c>
      <c r="J104" s="10">
        <f t="shared" si="55"/>
        <v>9.1261347016413481</v>
      </c>
      <c r="K104" s="10">
        <f t="shared" si="55"/>
        <v>-18.108344807350122</v>
      </c>
      <c r="L104" s="10">
        <f t="shared" si="55"/>
        <v>-42.799561102102864</v>
      </c>
    </row>
    <row r="105" spans="1:12" x14ac:dyDescent="0.25">
      <c r="A105" s="18">
        <f t="shared" si="41"/>
        <v>15</v>
      </c>
      <c r="C105" s="10">
        <f t="shared" ref="C105:L105" si="56">$C44*SIN(C$60*$D44)</f>
        <v>20.688075076035883</v>
      </c>
      <c r="D105" s="10">
        <f t="shared" si="56"/>
        <v>33.474008634835613</v>
      </c>
      <c r="E105" s="10">
        <f t="shared" si="56"/>
        <v>33.474008634835592</v>
      </c>
      <c r="F105" s="10">
        <f t="shared" si="56"/>
        <v>20.688075076035826</v>
      </c>
      <c r="G105" s="10">
        <f t="shared" si="56"/>
        <v>-7.3840161995315883E-14</v>
      </c>
      <c r="H105" s="10">
        <f t="shared" si="56"/>
        <v>-20.688075076035943</v>
      </c>
      <c r="I105" s="10">
        <f t="shared" si="56"/>
        <v>-33.474008634835641</v>
      </c>
      <c r="J105" s="10">
        <f t="shared" si="56"/>
        <v>-33.47400863483557</v>
      </c>
      <c r="K105" s="10">
        <f t="shared" si="56"/>
        <v>-20.68807507603578</v>
      </c>
      <c r="L105" s="10">
        <f t="shared" si="56"/>
        <v>1.4768032399063177E-13</v>
      </c>
    </row>
    <row r="106" spans="1:12" x14ac:dyDescent="0.25">
      <c r="A106" s="18">
        <f t="shared" si="41"/>
        <v>16</v>
      </c>
      <c r="C106" s="10">
        <f t="shared" ref="C106:L106" si="57">$C45*SIN(C$60*$D45)</f>
        <v>-1.6867741454616525</v>
      </c>
      <c r="D106" s="10">
        <f t="shared" si="57"/>
        <v>-2.1503806112102057</v>
      </c>
      <c r="E106" s="10">
        <f t="shared" si="57"/>
        <v>-1.0546342318900168</v>
      </c>
      <c r="F106" s="10">
        <f t="shared" si="57"/>
        <v>0.80588229157644731</v>
      </c>
      <c r="G106" s="10">
        <f t="shared" si="57"/>
        <v>2.0820116430189683</v>
      </c>
      <c r="H106" s="10">
        <f t="shared" si="57"/>
        <v>1.8483660448163026</v>
      </c>
      <c r="I106" s="10">
        <f t="shared" si="57"/>
        <v>0.27437407458665675</v>
      </c>
      <c r="J106" s="10">
        <f t="shared" si="57"/>
        <v>-1.49858081020304</v>
      </c>
      <c r="K106" s="10">
        <f t="shared" si="57"/>
        <v>-2.1848367925875474</v>
      </c>
      <c r="L106" s="10">
        <f t="shared" si="57"/>
        <v>-1.286753960358729</v>
      </c>
    </row>
    <row r="107" spans="1:12" x14ac:dyDescent="0.25">
      <c r="A107" s="18">
        <f t="shared" si="41"/>
        <v>17</v>
      </c>
      <c r="C107" s="10">
        <f t="shared" ref="C107:L107" si="58">$C46*SIN(C$60*$D46)</f>
        <v>-30.204572295712822</v>
      </c>
      <c r="D107" s="10">
        <f t="shared" si="58"/>
        <v>-25.720962788189212</v>
      </c>
      <c r="E107" s="10">
        <f t="shared" si="58"/>
        <v>8.3016656670592539</v>
      </c>
      <c r="F107" s="10">
        <f t="shared" si="58"/>
        <v>32.790317441250352</v>
      </c>
      <c r="G107" s="10">
        <f t="shared" si="58"/>
        <v>19.62121059359955</v>
      </c>
      <c r="H107" s="10">
        <f t="shared" si="58"/>
        <v>-16.081707148866549</v>
      </c>
      <c r="I107" s="10">
        <f t="shared" si="58"/>
        <v>-33.315726347602258</v>
      </c>
      <c r="J107" s="10">
        <f t="shared" si="58"/>
        <v>-12.28858557564924</v>
      </c>
      <c r="K107" s="10">
        <f t="shared" si="58"/>
        <v>22.851275826128866</v>
      </c>
      <c r="L107" s="10">
        <f t="shared" si="58"/>
        <v>31.747785640863651</v>
      </c>
    </row>
    <row r="108" spans="1:12" x14ac:dyDescent="0.25">
      <c r="A108" s="18">
        <f t="shared" si="41"/>
        <v>18</v>
      </c>
      <c r="C108" s="10">
        <f t="shared" ref="C108:L108" si="59">$C47*SIN(C$60*$D47)</f>
        <v>-53.353923503579281</v>
      </c>
      <c r="D108" s="10">
        <f t="shared" si="59"/>
        <v>-19.99505664881374</v>
      </c>
      <c r="E108" s="10">
        <f t="shared" si="59"/>
        <v>45.860523503437776</v>
      </c>
      <c r="F108" s="10">
        <f t="shared" si="59"/>
        <v>37.181867012141112</v>
      </c>
      <c r="G108" s="10">
        <f t="shared" si="59"/>
        <v>-31.926149264464602</v>
      </c>
      <c r="H108" s="10">
        <f t="shared" si="59"/>
        <v>-49.146594649811995</v>
      </c>
      <c r="I108" s="10">
        <f t="shared" si="59"/>
        <v>13.50784223867764</v>
      </c>
      <c r="J108" s="10">
        <f t="shared" si="59"/>
        <v>54.208829121611956</v>
      </c>
      <c r="K108" s="10">
        <f t="shared" si="59"/>
        <v>6.8076010872435626</v>
      </c>
      <c r="L108" s="10">
        <f t="shared" si="59"/>
        <v>-51.657594639806163</v>
      </c>
    </row>
    <row r="109" spans="1:12" x14ac:dyDescent="0.25">
      <c r="A109" s="18">
        <f t="shared" si="41"/>
        <v>19</v>
      </c>
      <c r="C109" s="10">
        <f t="shared" ref="C109:L109" si="60">$C48*SIN(C$60*$D48)</f>
        <v>-63.129903885202332</v>
      </c>
      <c r="D109" s="10">
        <f t="shared" si="60"/>
        <v>7.9279189255750051</v>
      </c>
      <c r="E109" s="10">
        <f t="shared" si="60"/>
        <v>62.134307588956055</v>
      </c>
      <c r="F109" s="10">
        <f t="shared" si="60"/>
        <v>-15.730809833784482</v>
      </c>
      <c r="G109" s="10">
        <f t="shared" si="60"/>
        <v>-60.158816144795708</v>
      </c>
      <c r="H109" s="10">
        <f t="shared" si="60"/>
        <v>23.285616473784877</v>
      </c>
      <c r="I109" s="10">
        <f t="shared" si="60"/>
        <v>57.234584232897141</v>
      </c>
      <c r="J109" s="10">
        <f t="shared" si="60"/>
        <v>-30.473195031840646</v>
      </c>
      <c r="K109" s="10">
        <f t="shared" si="60"/>
        <v>-53.407728737362334</v>
      </c>
      <c r="L109" s="10">
        <f t="shared" si="60"/>
        <v>37.180193100440036</v>
      </c>
    </row>
    <row r="110" spans="1:12" x14ac:dyDescent="0.25">
      <c r="A110" s="18">
        <f t="shared" si="41"/>
        <v>20</v>
      </c>
      <c r="C110" s="10">
        <f t="shared" ref="C110:L110" si="61">$C49*SIN(C$60*$D49)</f>
        <v>-57.777993095855031</v>
      </c>
      <c r="D110" s="10">
        <f t="shared" si="61"/>
        <v>35.708763534995164</v>
      </c>
      <c r="E110" s="10">
        <f t="shared" si="61"/>
        <v>35.708763534995185</v>
      </c>
      <c r="F110" s="10">
        <f t="shared" si="61"/>
        <v>-57.777993095855024</v>
      </c>
      <c r="G110" s="10">
        <f t="shared" si="61"/>
        <v>-2.232883674826941E-14</v>
      </c>
      <c r="H110" s="10">
        <f t="shared" si="61"/>
        <v>57.777993095855038</v>
      </c>
      <c r="I110" s="10">
        <f t="shared" si="61"/>
        <v>-35.708763534995143</v>
      </c>
      <c r="J110" s="10">
        <f t="shared" si="61"/>
        <v>-35.7087635349952</v>
      </c>
      <c r="K110" s="10">
        <f t="shared" si="61"/>
        <v>57.777993095855017</v>
      </c>
      <c r="L110" s="10">
        <f t="shared" si="61"/>
        <v>4.4657673496538821E-14</v>
      </c>
    </row>
    <row r="111" spans="1:12" x14ac:dyDescent="0.25">
      <c r="A111" s="18">
        <f t="shared" si="41"/>
        <v>21</v>
      </c>
      <c r="C111" s="10">
        <f t="shared" ref="C111:L111" si="62">$C50*SIN(C$60*$D50)</f>
        <v>-41.552125777146898</v>
      </c>
      <c r="D111" s="10">
        <f t="shared" si="62"/>
        <v>44.529484759465568</v>
      </c>
      <c r="E111" s="10">
        <f t="shared" si="62"/>
        <v>-6.1680564243141394</v>
      </c>
      <c r="F111" s="10">
        <f t="shared" si="62"/>
        <v>-37.919464949285853</v>
      </c>
      <c r="G111" s="10">
        <f t="shared" si="62"/>
        <v>46.804587166502628</v>
      </c>
      <c r="H111" s="10">
        <f t="shared" si="62"/>
        <v>-12.238838914198535</v>
      </c>
      <c r="I111" s="10">
        <f t="shared" si="62"/>
        <v>-33.688791507184177</v>
      </c>
      <c r="J111" s="10">
        <f t="shared" si="62"/>
        <v>48.341553274218825</v>
      </c>
      <c r="K111" s="10">
        <f t="shared" si="62"/>
        <v>-18.116607603278116</v>
      </c>
      <c r="L111" s="10">
        <f t="shared" si="62"/>
        <v>-28.926825698305638</v>
      </c>
    </row>
    <row r="112" spans="1:12" x14ac:dyDescent="0.25">
      <c r="A112" s="18">
        <f t="shared" si="41"/>
        <v>22</v>
      </c>
      <c r="C112" s="10">
        <f t="shared" ref="C112:L112" si="63">$C51*SIN(C$60*$D51)</f>
        <v>-22.037175464557091</v>
      </c>
      <c r="D112" s="10">
        <f t="shared" si="63"/>
        <v>32.128819101285998</v>
      </c>
      <c r="E112" s="10">
        <f t="shared" si="63"/>
        <v>-24.804626857313501</v>
      </c>
      <c r="F112" s="10">
        <f t="shared" si="63"/>
        <v>4.0347704864662299</v>
      </c>
      <c r="G112" s="10">
        <f t="shared" si="63"/>
        <v>18.922184650354083</v>
      </c>
      <c r="H112" s="10">
        <f t="shared" si="63"/>
        <v>-31.622128431232479</v>
      </c>
      <c r="I112" s="10">
        <f t="shared" si="63"/>
        <v>27.180894466964215</v>
      </c>
      <c r="J112" s="10">
        <f t="shared" si="63"/>
        <v>-8.0059102321058262</v>
      </c>
      <c r="K112" s="10">
        <f t="shared" si="63"/>
        <v>-15.508779680649772</v>
      </c>
      <c r="L112" s="10">
        <f t="shared" si="63"/>
        <v>30.616737905674519</v>
      </c>
    </row>
    <row r="113" spans="1:12" x14ac:dyDescent="0.25">
      <c r="A113" s="18">
        <f t="shared" si="41"/>
        <v>23</v>
      </c>
      <c r="C113" s="10">
        <f t="shared" ref="C113:L113" si="64">$C52*SIN(C$60*$D52)</f>
        <v>-6.5377547198548429</v>
      </c>
      <c r="D113" s="10">
        <f t="shared" si="64"/>
        <v>11.458156266994195</v>
      </c>
      <c r="E113" s="10">
        <f t="shared" si="64"/>
        <v>-13.543963035652101</v>
      </c>
      <c r="F113" s="10">
        <f t="shared" si="64"/>
        <v>12.27917429782401</v>
      </c>
      <c r="G113" s="10">
        <f t="shared" si="64"/>
        <v>-7.9766818895600853</v>
      </c>
      <c r="H113" s="10">
        <f t="shared" si="64"/>
        <v>1.7008649509888298</v>
      </c>
      <c r="I113" s="10">
        <f t="shared" si="64"/>
        <v>4.9957232527521036</v>
      </c>
      <c r="J113" s="10">
        <f t="shared" si="64"/>
        <v>-10.456436267063104</v>
      </c>
      <c r="K113" s="10">
        <f t="shared" si="64"/>
        <v>13.330366647808527</v>
      </c>
      <c r="L113" s="10">
        <f t="shared" si="64"/>
        <v>-12.906542414753959</v>
      </c>
    </row>
    <row r="114" spans="1:12" x14ac:dyDescent="0.25">
      <c r="A114" s="18">
        <f t="shared" si="41"/>
        <v>24</v>
      </c>
      <c r="C114" s="10">
        <f t="shared" ref="C114:L114" si="65">$C53*SIN(C$60*$D53)</f>
        <v>0.79430471748154663</v>
      </c>
      <c r="D114" s="10">
        <f t="shared" si="65"/>
        <v>-1.5387003483153217</v>
      </c>
      <c r="E114" s="10">
        <f t="shared" si="65"/>
        <v>2.1864137773204155</v>
      </c>
      <c r="F114" s="10">
        <f t="shared" si="65"/>
        <v>-2.6967467876290732</v>
      </c>
      <c r="G114" s="10">
        <f t="shared" si="65"/>
        <v>3.037633279330084</v>
      </c>
      <c r="H114" s="10">
        <f t="shared" si="65"/>
        <v>-3.1876541004570558</v>
      </c>
      <c r="I114" s="10">
        <f t="shared" si="65"/>
        <v>3.1373828910805899</v>
      </c>
      <c r="J114" s="10">
        <f t="shared" si="65"/>
        <v>-2.8899783761703901</v>
      </c>
      <c r="K114" s="10">
        <f t="shared" si="65"/>
        <v>2.4609858912884213</v>
      </c>
      <c r="L114" s="10">
        <f t="shared" si="65"/>
        <v>-1.8773606119838124</v>
      </c>
    </row>
    <row r="115" spans="1:12" x14ac:dyDescent="0.25">
      <c r="A115" s="18">
        <f t="shared" si="41"/>
        <v>25</v>
      </c>
      <c r="C115" s="10">
        <f t="shared" ref="C115:L115" si="66">$C54*SIN(C$60*$D54)</f>
        <v>-1.1966722391862785E-14</v>
      </c>
      <c r="D115" s="10">
        <f t="shared" si="66"/>
        <v>2.3933444783725569E-14</v>
      </c>
      <c r="E115" s="10">
        <f t="shared" si="66"/>
        <v>-4.9781700712000124E-14</v>
      </c>
      <c r="F115" s="10">
        <f t="shared" si="66"/>
        <v>4.7866889567451139E-14</v>
      </c>
      <c r="G115" s="10">
        <f t="shared" si="66"/>
        <v>-4.5952078422902154E-14</v>
      </c>
      <c r="H115" s="10">
        <f t="shared" si="66"/>
        <v>9.9563401424000248E-14</v>
      </c>
      <c r="I115" s="10">
        <f t="shared" si="66"/>
        <v>-9.7648590279451256E-14</v>
      </c>
      <c r="J115" s="10">
        <f t="shared" si="66"/>
        <v>9.5733779134902277E-14</v>
      </c>
      <c r="K115" s="10">
        <f t="shared" si="66"/>
        <v>-9.3818967990353286E-14</v>
      </c>
      <c r="L115" s="10">
        <f t="shared" si="66"/>
        <v>9.1904156845804307E-14</v>
      </c>
    </row>
  </sheetData>
  <hyperlinks>
    <hyperlink ref="A1:F1" r:id="rId1" display="Файл скачан с сайта excel2.ru &gt;&gt;&gt;"/>
    <hyperlink ref="A2" r:id="rId2"/>
  </hyperlinks>
  <pageMargins left="0.7" right="0.7" top="0.75" bottom="0.75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6" name="Spinner 1">
              <controlPr defaultSize="0" autoPict="0">
                <anchor moveWithCells="1" sizeWithCells="1">
                  <from>
                    <xdr:col>8</xdr:col>
                    <xdr:colOff>38100</xdr:colOff>
                    <xdr:row>5</xdr:row>
                    <xdr:rowOff>9525</xdr:rowOff>
                  </from>
                  <to>
                    <xdr:col>8</xdr:col>
                    <xdr:colOff>685800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7" name="Scroll Bar 7">
              <controlPr defaultSize="0" autoPict="0">
                <anchor moveWithCells="1">
                  <from>
                    <xdr:col>6</xdr:col>
                    <xdr:colOff>28575</xdr:colOff>
                    <xdr:row>35</xdr:row>
                    <xdr:rowOff>38100</xdr:rowOff>
                  </from>
                  <to>
                    <xdr:col>7</xdr:col>
                    <xdr:colOff>714375</xdr:colOff>
                    <xdr:row>36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8" name="Scroll Bar 8">
              <controlPr defaultSize="0" autoPict="0">
                <anchor moveWithCells="1">
                  <from>
                    <xdr:col>6</xdr:col>
                    <xdr:colOff>9525</xdr:colOff>
                    <xdr:row>39</xdr:row>
                    <xdr:rowOff>19050</xdr:rowOff>
                  </from>
                  <to>
                    <xdr:col>7</xdr:col>
                    <xdr:colOff>695325</xdr:colOff>
                    <xdr:row>40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8" tint="-0.499984740745262"/>
  </sheetPr>
  <dimension ref="A1:G5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2" customWidth="1"/>
    <col min="2" max="16384" width="9.140625" style="2" hidden="1"/>
  </cols>
  <sheetData>
    <row r="1" spans="1:7" ht="36.75" customHeight="1" x14ac:dyDescent="0.25">
      <c r="A1" s="46" t="s">
        <v>2</v>
      </c>
      <c r="B1" s="46"/>
      <c r="C1" s="46"/>
      <c r="D1" s="46"/>
      <c r="E1" s="46"/>
      <c r="F1" s="46"/>
      <c r="G1" s="46"/>
    </row>
    <row r="2" spans="1:7" ht="107.25" customHeight="1" x14ac:dyDescent="0.25">
      <c r="A2" s="7" t="s">
        <v>3</v>
      </c>
    </row>
    <row r="3" spans="1:7" ht="105" customHeight="1" x14ac:dyDescent="0.25">
      <c r="A3" s="7" t="s">
        <v>4</v>
      </c>
    </row>
    <row r="4" spans="1:7" ht="28.5" hidden="1" customHeight="1" x14ac:dyDescent="0.25"/>
    <row r="5" spans="1:7" ht="15.7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8" tint="-0.499984740745262"/>
  </sheetPr>
  <dimension ref="A1:G5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2" customWidth="1"/>
    <col min="2" max="16384" width="9.140625" style="2" hidden="1"/>
  </cols>
  <sheetData>
    <row r="1" spans="1:7" ht="36.75" customHeight="1" x14ac:dyDescent="0.25">
      <c r="A1" s="46" t="s">
        <v>2</v>
      </c>
      <c r="B1" s="46"/>
      <c r="C1" s="46"/>
      <c r="D1" s="46"/>
      <c r="E1" s="46"/>
      <c r="F1" s="46"/>
      <c r="G1" s="46"/>
    </row>
    <row r="2" spans="1:7" ht="107.25" customHeight="1" x14ac:dyDescent="0.25">
      <c r="A2" s="7" t="s">
        <v>3</v>
      </c>
    </row>
    <row r="3" spans="1:7" ht="105" customHeight="1" x14ac:dyDescent="0.25">
      <c r="A3" s="7" t="s">
        <v>4</v>
      </c>
    </row>
    <row r="4" spans="1:7" ht="28.5" hidden="1" customHeight="1" x14ac:dyDescent="0.25"/>
    <row r="5" spans="1:7" ht="15.7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Тригоном</vt:lpstr>
      <vt:lpstr>Тригоном2</vt:lpstr>
      <vt:lpstr>EXCEL2.RU</vt:lpstr>
    </vt:vector>
  </TitlesOfParts>
  <Company>excel2.ru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Обычный</cp:lastModifiedBy>
  <dcterms:created xsi:type="dcterms:W3CDTF">2011-02-02T05:10:41Z</dcterms:created>
  <dcterms:modified xsi:type="dcterms:W3CDTF">2018-11-24T18:27:16Z</dcterms:modified>
</cp:coreProperties>
</file>