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ez20623\Desktop\Words y Excel\"/>
    </mc:Choice>
  </mc:AlternateContent>
  <bookViews>
    <workbookView xWindow="0" yWindow="0" windowWidth="28800" windowHeight="12330" tabRatio="500" activeTab="2"/>
  </bookViews>
  <sheets>
    <sheet name="Instrucciones" sheetId="1" r:id="rId1"/>
    <sheet name="Datos" sheetId="2" r:id="rId2"/>
    <sheet name="Resultados" sheetId="3" r:id="rId3"/>
  </sheets>
  <definedNames>
    <definedName name="_xlnm._FilterDatabase" localSheetId="1" hidden="1">Datos!$A$1:$F$210</definedName>
    <definedName name="_xlnm._FilterDatabase" localSheetId="2" hidden="1">Resultados!$L$4:$T$10</definedName>
    <definedName name="_xlchart.0" hidden="1">Resultados!$B$5</definedName>
    <definedName name="_xlchart.1" hidden="1">Resultados!$B$5</definedName>
    <definedName name="_xlchart.2" hidden="1">Resultados!$B$4:$J$4</definedName>
    <definedName name="_xlchart.3" hidden="1">Resultados!$B$5:$J$5</definedName>
    <definedName name="_xlchart.4" hidden="1">Resultados!$B$4:$J$4</definedName>
    <definedName name="_xlchart.5" hidden="1">Resultados!$B$5:$J$5</definedName>
    <definedName name="_xlchart.6" hidden="1">Resultados!$B$5</definedName>
    <definedName name="_xlchart.7" hidden="1">Resultados!$B$4:$J$4</definedName>
    <definedName name="_xlchart.8" hidden="1">Resultados!$B$5:$J$5</definedName>
  </definedNames>
  <calcPr calcId="162913"/>
</workbook>
</file>

<file path=xl/calcChain.xml><?xml version="1.0" encoding="utf-8"?>
<calcChain xmlns="http://schemas.openxmlformats.org/spreadsheetml/2006/main">
  <c r="Y9" i="3" l="1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4" i="3"/>
  <c r="Y5" i="3"/>
  <c r="Y6" i="3"/>
  <c r="Y7" i="3"/>
  <c r="Y8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4" i="3" l="1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" i="2"/>
  <c r="L14" i="3"/>
  <c r="W4" i="3"/>
  <c r="L12" i="3"/>
  <c r="L11" i="3"/>
  <c r="L10" i="3" l="1"/>
  <c r="L9" i="3"/>
  <c r="L8" i="3"/>
  <c r="L7" i="3"/>
  <c r="L6" i="3"/>
  <c r="T5" i="3"/>
  <c r="S5" i="3"/>
  <c r="R5" i="3"/>
  <c r="Q5" i="3"/>
  <c r="P5" i="3"/>
  <c r="O5" i="3"/>
  <c r="N5" i="3"/>
  <c r="L5" i="3"/>
  <c r="M5" i="3"/>
</calcChain>
</file>

<file path=xl/sharedStrings.xml><?xml version="1.0" encoding="utf-8"?>
<sst xmlns="http://schemas.openxmlformats.org/spreadsheetml/2006/main" count="681" uniqueCount="58">
  <si>
    <t>Se pide averiguar:</t>
  </si>
  <si>
    <t>- Cuántos equipos hay en cada sala</t>
  </si>
  <si>
    <t>- Cuántos ordenadores hay en total</t>
  </si>
  <si>
    <t>- Cuántos monitores hay en total</t>
  </si>
  <si>
    <r>
      <rPr>
        <sz val="10"/>
        <rFont val="Arial"/>
        <family val="2"/>
      </rPr>
      <t xml:space="preserve">- Cuántos equipos hay operativos </t>
    </r>
    <r>
      <rPr>
        <b/>
        <sz val="10"/>
        <rFont val="Arial"/>
        <family val="2"/>
      </rPr>
      <t>(</t>
    </r>
    <r>
      <rPr>
        <sz val="10"/>
        <rFont val="Arial"/>
        <family val="2"/>
      </rPr>
      <t>monitores + ordenadores</t>
    </r>
    <r>
      <rPr>
        <b/>
        <sz val="10"/>
        <rFont val="Arial"/>
        <family val="2"/>
      </rPr>
      <t>)</t>
    </r>
  </si>
  <si>
    <t>- Cuántos ordenadores hay operativos</t>
  </si>
  <si>
    <t>- Cuántos monitores hay averiados</t>
  </si>
  <si>
    <t>- Cuántos ordenadores se recibieron en 2015</t>
  </si>
  <si>
    <t>- Cuántos monitores se recibieron en 2016</t>
  </si>
  <si>
    <t>- Cuántos ordenadores se recibieron en cada mes desde Enero de 2015 a Diciembre de 2016</t>
  </si>
  <si>
    <t>Los datos están en la pestaña “Datos”</t>
  </si>
  <si>
    <t>Crea los resultados en la pestaña “Resultados”</t>
  </si>
  <si>
    <t>Id inventario</t>
  </si>
  <si>
    <t>Número serie</t>
  </si>
  <si>
    <t>Tipo</t>
  </si>
  <si>
    <t>Estado</t>
  </si>
  <si>
    <t>Fecha de entrega</t>
  </si>
  <si>
    <t>Ubicación</t>
  </si>
  <si>
    <t>ordenador</t>
  </si>
  <si>
    <t>operativo</t>
  </si>
  <si>
    <t>sala1</t>
  </si>
  <si>
    <t>sala4</t>
  </si>
  <si>
    <t>sala5</t>
  </si>
  <si>
    <t>sala2</t>
  </si>
  <si>
    <t>sala6</t>
  </si>
  <si>
    <t>monitor</t>
  </si>
  <si>
    <t>sala9</t>
  </si>
  <si>
    <t>sala3</t>
  </si>
  <si>
    <t>averiado</t>
  </si>
  <si>
    <t>sala8</t>
  </si>
  <si>
    <t>sala7</t>
  </si>
  <si>
    <t>Sala 1</t>
  </si>
  <si>
    <t>Pregntas</t>
  </si>
  <si>
    <t>Sala 2</t>
  </si>
  <si>
    <t>Sala 3</t>
  </si>
  <si>
    <t>Sala 4</t>
  </si>
  <si>
    <t>Sala 5</t>
  </si>
  <si>
    <t>Sala 6</t>
  </si>
  <si>
    <t>Sala 7</t>
  </si>
  <si>
    <t>Sala 8</t>
  </si>
  <si>
    <t>Sala 9</t>
  </si>
  <si>
    <t>Lo Pongo en la sala 1º por lo del error</t>
  </si>
  <si>
    <r>
      <t xml:space="preserve">- Cuántos equipos hay operativos </t>
    </r>
    <r>
      <rPr>
        <b/>
        <sz val="10"/>
        <rFont val="Arial"/>
        <family val="2"/>
      </rPr>
      <t>(</t>
    </r>
    <r>
      <rPr>
        <sz val="10"/>
        <rFont val="Arial"/>
        <family val="2"/>
      </rPr>
      <t>monitores + ordenadores</t>
    </r>
    <r>
      <rPr>
        <b/>
        <sz val="10"/>
        <rFont val="Arial"/>
        <family val="2"/>
      </rPr>
      <t>) 156</t>
    </r>
  </si>
  <si>
    <t>- Cuántos ordenadores se recibieron en 2015. 78</t>
  </si>
  <si>
    <t>- Cuántos monitores se recibieron en 2016. 30</t>
  </si>
  <si>
    <t>- Cuántos ordenadores se recibieron en cada mes desde Enero de 2015 a Diciembre de 2016. 45</t>
  </si>
  <si>
    <t>- Cuántos monitores hay averiados. 20</t>
  </si>
  <si>
    <t>- Cuántos ordenadores hay operativos. 92</t>
  </si>
  <si>
    <t>-Cuántos monitores hay en total. 84</t>
  </si>
  <si>
    <t>-Cuántos ordenadores hay en total. 125</t>
  </si>
  <si>
    <t>Con Formula</t>
  </si>
  <si>
    <t>Resultados</t>
  </si>
  <si>
    <t xml:space="preserve"> </t>
  </si>
  <si>
    <t>Meses</t>
  </si>
  <si>
    <t>Años</t>
  </si>
  <si>
    <t>Meses-Años</t>
  </si>
  <si>
    <t>15/16 ordenadores</t>
  </si>
  <si>
    <t xml:space="preserve">- Cuántos equipos hay en cada sala.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</si>
</sst>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49" fontId="0" fillId="0" borderId="0" xfId="0" applyNumberFormat="1"/>
    <xf numFmtId="17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2" borderId="1" xfId="0" applyFill="1" applyBorder="1"/>
    <xf numFmtId="0" fontId="0" fillId="0" borderId="0" xfId="0" applyFont="1" applyFill="1" applyBorder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_tradnl"/>
              <a:t>Ordenadores 2015-2016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17171296296296298"/>
          <c:w val="0.90286351706036749"/>
          <c:h val="0.5387572907553223"/>
        </c:manualLayout>
      </c:layout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Resultados!$U$4:$U$27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Resultados!$Y$4:$Y$27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25</c:v>
                </c:pt>
                <c:pt idx="10">
                  <c:v>22</c:v>
                </c:pt>
                <c:pt idx="11">
                  <c:v>20</c:v>
                </c:pt>
                <c:pt idx="12">
                  <c:v>25</c:v>
                </c:pt>
                <c:pt idx="13">
                  <c:v>14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1-400C-A0F4-0264406F48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9714367"/>
        <c:axId val="729704383"/>
      </c:barChart>
      <c:dateAx>
        <c:axId val="72971436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29704383"/>
        <c:crosses val="autoZero"/>
        <c:auto val="1"/>
        <c:lblOffset val="100"/>
        <c:baseTimeUnit val="months"/>
      </c:dateAx>
      <c:valAx>
        <c:axId val="72970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2971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/>
      </a:solidFill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_tradnl"/>
              <a:t>Ordenadores</a:t>
            </a:r>
            <a:r>
              <a:rPr lang="es-ES_tradnl" baseline="0"/>
              <a:t> por Salas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Resultados!$B$4</c:f>
              <c:strCache>
                <c:ptCount val="1"/>
                <c:pt idx="0">
                  <c:v>Sala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4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4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4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Resultados!$B$5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1-43A6-AE89-726C597EBD20}"/>
            </c:ext>
          </c:extLst>
        </c:ser>
        <c:ser>
          <c:idx val="1"/>
          <c:order val="1"/>
          <c:tx>
            <c:strRef>
              <c:f>Resultados!$C$4</c:f>
              <c:strCache>
                <c:ptCount val="1"/>
                <c:pt idx="0">
                  <c:v>Sala 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Resultados!$C$5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41-43A6-AE89-726C597EBD20}"/>
            </c:ext>
          </c:extLst>
        </c:ser>
        <c:ser>
          <c:idx val="2"/>
          <c:order val="2"/>
          <c:tx>
            <c:strRef>
              <c:f>Resultados!$D$4</c:f>
              <c:strCache>
                <c:ptCount val="1"/>
                <c:pt idx="0">
                  <c:v>Sala 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2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2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Resultados!$D$5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41-43A6-AE89-726C597EBD20}"/>
            </c:ext>
          </c:extLst>
        </c:ser>
        <c:ser>
          <c:idx val="3"/>
          <c:order val="3"/>
          <c:tx>
            <c:strRef>
              <c:f>Resultados!$E$4</c:f>
              <c:strCache>
                <c:ptCount val="1"/>
                <c:pt idx="0">
                  <c:v>Sala 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Resultados!$E$5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41-43A6-AE89-726C597EBD20}"/>
            </c:ext>
          </c:extLst>
        </c:ser>
        <c:ser>
          <c:idx val="4"/>
          <c:order val="4"/>
          <c:tx>
            <c:strRef>
              <c:f>Resultados!$F$4</c:f>
              <c:strCache>
                <c:ptCount val="1"/>
                <c:pt idx="0">
                  <c:v>Sala 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Resultados!$F$5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41-43A6-AE89-726C597EBD20}"/>
            </c:ext>
          </c:extLst>
        </c:ser>
        <c:ser>
          <c:idx val="5"/>
          <c:order val="5"/>
          <c:tx>
            <c:strRef>
              <c:f>Resultados!$G$4</c:f>
              <c:strCache>
                <c:ptCount val="1"/>
                <c:pt idx="0">
                  <c:v>Sala 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Resultados!$G$5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541-43A6-AE89-726C597EBD20}"/>
            </c:ext>
          </c:extLst>
        </c:ser>
        <c:ser>
          <c:idx val="6"/>
          <c:order val="6"/>
          <c:tx>
            <c:strRef>
              <c:f>Resultados!$H$4</c:f>
              <c:strCache>
                <c:ptCount val="1"/>
                <c:pt idx="0">
                  <c:v>Sala 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2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2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Resultados!$H$5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41-43A6-AE89-726C597EBD20}"/>
            </c:ext>
          </c:extLst>
        </c:ser>
        <c:ser>
          <c:idx val="7"/>
          <c:order val="7"/>
          <c:tx>
            <c:strRef>
              <c:f>Resultados!$I$4</c:f>
              <c:strCache>
                <c:ptCount val="1"/>
                <c:pt idx="0">
                  <c:v>Sala 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Resultados!$I$5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541-43A6-AE89-726C597EBD20}"/>
            </c:ext>
          </c:extLst>
        </c:ser>
        <c:ser>
          <c:idx val="8"/>
          <c:order val="8"/>
          <c:tx>
            <c:strRef>
              <c:f>Resultados!$J$4</c:f>
              <c:strCache>
                <c:ptCount val="1"/>
                <c:pt idx="0">
                  <c:v>Sala 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4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4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4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Resultados!$J$5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41-43A6-AE89-726C597EB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22728287"/>
        <c:axId val="722719135"/>
      </c:barChart>
      <c:catAx>
        <c:axId val="72272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22719135"/>
        <c:crosses val="autoZero"/>
        <c:auto val="1"/>
        <c:lblAlgn val="ctr"/>
        <c:lblOffset val="100"/>
        <c:noMultiLvlLbl val="0"/>
      </c:catAx>
      <c:valAx>
        <c:axId val="72271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227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4761</xdr:colOff>
      <xdr:row>6</xdr:row>
      <xdr:rowOff>9525</xdr:rowOff>
    </xdr:from>
    <xdr:to>
      <xdr:col>19</xdr:col>
      <xdr:colOff>9524</xdr:colOff>
      <xdr:row>22</xdr:row>
      <xdr:rowOff>114300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761999</xdr:colOff>
      <xdr:row>24</xdr:row>
      <xdr:rowOff>170</xdr:rowOff>
    </xdr:from>
    <xdr:to>
      <xdr:col>18</xdr:col>
      <xdr:colOff>761999</xdr:colOff>
      <xdr:row>40</xdr:row>
      <xdr:rowOff>149679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4:K18" totalsRowShown="0">
  <tableColumns count="11">
    <tableColumn id="1" name="Pregntas" dataDxfId="0"/>
    <tableColumn id="2" name="Sala 1"/>
    <tableColumn id="3" name="Sala 2"/>
    <tableColumn id="4" name="Sala 3"/>
    <tableColumn id="5" name="Sala 4"/>
    <tableColumn id="6" name="Sala 5"/>
    <tableColumn id="7" name="Sala 6"/>
    <tableColumn id="8" name="Sala 7"/>
    <tableColumn id="9" name="Sala 8"/>
    <tableColumn id="10" name="Sala 9"/>
    <tableColumn id="11" name="Con Formula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zoomScaleNormal="100" workbookViewId="0">
      <selection activeCell="A11" sqref="A11"/>
    </sheetView>
  </sheetViews>
  <sheetFormatPr baseColWidth="10" defaultColWidth="11.5703125" defaultRowHeight="12.75" x14ac:dyDescent="0.2"/>
  <cols>
    <col min="1" max="1" width="76.28515625" customWidth="1"/>
  </cols>
  <sheetData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4" spans="1:1" x14ac:dyDescent="0.2">
      <c r="A14" t="s">
        <v>10</v>
      </c>
    </row>
    <row r="15" spans="1:1" x14ac:dyDescent="0.2">
      <c r="A15" t="s">
        <v>11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0"/>
  <sheetViews>
    <sheetView zoomScaleNormal="100" workbookViewId="0">
      <selection activeCell="J23" sqref="J23"/>
    </sheetView>
  </sheetViews>
  <sheetFormatPr baseColWidth="10" defaultColWidth="11.5703125" defaultRowHeight="12.75" x14ac:dyDescent="0.2"/>
  <cols>
    <col min="1" max="1" width="11.42578125" style="1" customWidth="1"/>
    <col min="2" max="2" width="12.28515625" style="1" customWidth="1"/>
    <col min="3" max="3" width="9.42578125" style="1" customWidth="1"/>
    <col min="4" max="4" width="8.85546875" style="1" customWidth="1"/>
    <col min="5" max="5" width="15.5703125" style="1" customWidth="1"/>
    <col min="6" max="6" width="9.42578125" style="1" customWidth="1"/>
  </cols>
  <sheetData>
    <row r="1" spans="1:11" x14ac:dyDescent="0.2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11" x14ac:dyDescent="0.2">
      <c r="A2" s="1">
        <v>100001</v>
      </c>
      <c r="B2">
        <v>74416051</v>
      </c>
      <c r="C2" s="1" t="s">
        <v>18</v>
      </c>
      <c r="D2" s="1" t="s">
        <v>19</v>
      </c>
      <c r="E2" s="3">
        <v>42367</v>
      </c>
      <c r="F2" s="1" t="s">
        <v>20</v>
      </c>
      <c r="G2">
        <f>MONTH(E2)</f>
        <v>12</v>
      </c>
      <c r="H2">
        <v>2015</v>
      </c>
    </row>
    <row r="3" spans="1:11" x14ac:dyDescent="0.2">
      <c r="A3" s="1">
        <v>100002</v>
      </c>
      <c r="B3">
        <v>55556587</v>
      </c>
      <c r="C3" s="1" t="s">
        <v>18</v>
      </c>
      <c r="D3" s="1" t="s">
        <v>19</v>
      </c>
      <c r="E3" s="3">
        <v>42401</v>
      </c>
      <c r="F3" s="1" t="s">
        <v>21</v>
      </c>
      <c r="G3">
        <f t="shared" ref="G3:G66" si="0">MONTH(E3)</f>
        <v>2</v>
      </c>
      <c r="H3">
        <v>2016</v>
      </c>
    </row>
    <row r="4" spans="1:11" x14ac:dyDescent="0.2">
      <c r="A4" s="1">
        <v>100003</v>
      </c>
      <c r="B4">
        <v>45990954</v>
      </c>
      <c r="C4" s="1" t="s">
        <v>18</v>
      </c>
      <c r="D4" s="1" t="s">
        <v>19</v>
      </c>
      <c r="E4" s="3">
        <v>42319</v>
      </c>
      <c r="F4" s="1" t="s">
        <v>22</v>
      </c>
      <c r="G4">
        <f t="shared" si="0"/>
        <v>11</v>
      </c>
      <c r="H4">
        <v>2015</v>
      </c>
    </row>
    <row r="5" spans="1:11" x14ac:dyDescent="0.2">
      <c r="A5" s="1">
        <v>100004</v>
      </c>
      <c r="B5">
        <v>20823942</v>
      </c>
      <c r="C5" s="1" t="s">
        <v>18</v>
      </c>
      <c r="D5" s="1" t="s">
        <v>19</v>
      </c>
      <c r="E5" s="3">
        <v>42353</v>
      </c>
      <c r="F5" s="1" t="s">
        <v>23</v>
      </c>
      <c r="G5">
        <f t="shared" si="0"/>
        <v>12</v>
      </c>
      <c r="H5">
        <v>2015</v>
      </c>
    </row>
    <row r="6" spans="1:11" x14ac:dyDescent="0.2">
      <c r="A6" s="1">
        <v>100005</v>
      </c>
      <c r="B6">
        <v>82985077</v>
      </c>
      <c r="C6" s="1" t="s">
        <v>18</v>
      </c>
      <c r="D6" s="1" t="s">
        <v>19</v>
      </c>
      <c r="E6" s="3">
        <v>42293</v>
      </c>
      <c r="F6" s="1" t="s">
        <v>21</v>
      </c>
      <c r="G6">
        <f t="shared" si="0"/>
        <v>10</v>
      </c>
      <c r="H6">
        <v>2015</v>
      </c>
      <c r="I6" s="4"/>
      <c r="K6" s="3"/>
    </row>
    <row r="7" spans="1:11" x14ac:dyDescent="0.2">
      <c r="A7" s="1">
        <v>100006</v>
      </c>
      <c r="B7">
        <v>71364570</v>
      </c>
      <c r="C7" s="1" t="s">
        <v>18</v>
      </c>
      <c r="D7" s="1" t="s">
        <v>19</v>
      </c>
      <c r="E7" s="3">
        <v>42437</v>
      </c>
      <c r="F7" s="1" t="s">
        <v>21</v>
      </c>
      <c r="G7">
        <f t="shared" si="0"/>
        <v>3</v>
      </c>
      <c r="H7">
        <v>2016</v>
      </c>
      <c r="I7" s="4"/>
      <c r="K7" s="3"/>
    </row>
    <row r="8" spans="1:11" x14ac:dyDescent="0.2">
      <c r="A8" s="1">
        <v>100007</v>
      </c>
      <c r="B8">
        <v>30010667</v>
      </c>
      <c r="C8" s="1" t="s">
        <v>18</v>
      </c>
      <c r="D8" s="1" t="s">
        <v>19</v>
      </c>
      <c r="E8" s="3">
        <v>42426</v>
      </c>
      <c r="F8" s="1" t="s">
        <v>24</v>
      </c>
      <c r="G8">
        <f t="shared" si="0"/>
        <v>2</v>
      </c>
      <c r="H8">
        <v>2016</v>
      </c>
      <c r="I8" s="4"/>
      <c r="K8" s="3"/>
    </row>
    <row r="9" spans="1:11" x14ac:dyDescent="0.2">
      <c r="A9" s="1">
        <v>100008</v>
      </c>
      <c r="B9">
        <v>85831869</v>
      </c>
      <c r="C9" s="1" t="s">
        <v>25</v>
      </c>
      <c r="D9" s="1" t="s">
        <v>19</v>
      </c>
      <c r="E9" s="3">
        <v>42403</v>
      </c>
      <c r="F9" s="1" t="s">
        <v>26</v>
      </c>
      <c r="G9">
        <f t="shared" si="0"/>
        <v>2</v>
      </c>
      <c r="H9">
        <v>2016</v>
      </c>
      <c r="I9" s="4"/>
      <c r="K9" s="3"/>
    </row>
    <row r="10" spans="1:11" x14ac:dyDescent="0.2">
      <c r="A10" s="1">
        <v>100009</v>
      </c>
      <c r="B10">
        <v>49086883</v>
      </c>
      <c r="C10" s="1" t="s">
        <v>25</v>
      </c>
      <c r="D10" s="1" t="s">
        <v>19</v>
      </c>
      <c r="E10" s="3">
        <v>42283</v>
      </c>
      <c r="F10" s="1" t="s">
        <v>23</v>
      </c>
      <c r="G10">
        <f t="shared" si="0"/>
        <v>10</v>
      </c>
      <c r="H10">
        <v>2015</v>
      </c>
      <c r="I10" s="4"/>
      <c r="K10" s="3"/>
    </row>
    <row r="11" spans="1:11" x14ac:dyDescent="0.2">
      <c r="A11" s="1">
        <v>100010</v>
      </c>
      <c r="B11">
        <v>76940002</v>
      </c>
      <c r="C11" s="1" t="s">
        <v>18</v>
      </c>
      <c r="D11" s="1" t="s">
        <v>19</v>
      </c>
      <c r="E11" s="3">
        <v>42380</v>
      </c>
      <c r="F11" s="1" t="s">
        <v>22</v>
      </c>
      <c r="G11">
        <f t="shared" si="0"/>
        <v>1</v>
      </c>
      <c r="H11">
        <v>2016</v>
      </c>
      <c r="I11" s="4"/>
      <c r="K11" s="3"/>
    </row>
    <row r="12" spans="1:11" x14ac:dyDescent="0.2">
      <c r="A12" s="1">
        <v>100011</v>
      </c>
      <c r="B12">
        <v>64385956</v>
      </c>
      <c r="C12" s="1" t="s">
        <v>18</v>
      </c>
      <c r="D12" s="1" t="s">
        <v>19</v>
      </c>
      <c r="E12" s="3">
        <v>42413</v>
      </c>
      <c r="F12" s="1" t="s">
        <v>27</v>
      </c>
      <c r="G12">
        <f t="shared" si="0"/>
        <v>2</v>
      </c>
      <c r="H12">
        <v>2016</v>
      </c>
      <c r="I12" s="4"/>
      <c r="K12" s="3"/>
    </row>
    <row r="13" spans="1:11" x14ac:dyDescent="0.2">
      <c r="A13" s="1">
        <v>100012</v>
      </c>
      <c r="B13">
        <v>32082914</v>
      </c>
      <c r="C13" s="1" t="s">
        <v>18</v>
      </c>
      <c r="D13" s="1" t="s">
        <v>28</v>
      </c>
      <c r="E13" s="3">
        <v>42335</v>
      </c>
      <c r="F13" s="1" t="s">
        <v>29</v>
      </c>
      <c r="G13">
        <f t="shared" si="0"/>
        <v>11</v>
      </c>
      <c r="H13">
        <v>2015</v>
      </c>
      <c r="I13" s="4"/>
      <c r="K13" s="3"/>
    </row>
    <row r="14" spans="1:11" x14ac:dyDescent="0.2">
      <c r="A14" s="1">
        <v>100013</v>
      </c>
      <c r="B14">
        <v>29997661</v>
      </c>
      <c r="C14" s="1" t="s">
        <v>18</v>
      </c>
      <c r="D14" s="1" t="s">
        <v>19</v>
      </c>
      <c r="E14" s="3">
        <v>42302</v>
      </c>
      <c r="F14" s="1" t="s">
        <v>30</v>
      </c>
      <c r="G14">
        <f t="shared" si="0"/>
        <v>10</v>
      </c>
      <c r="H14">
        <v>2015</v>
      </c>
      <c r="I14" s="4"/>
      <c r="K14" s="3"/>
    </row>
    <row r="15" spans="1:11" x14ac:dyDescent="0.2">
      <c r="A15" s="1">
        <v>100014</v>
      </c>
      <c r="B15">
        <v>36749043</v>
      </c>
      <c r="C15" s="1" t="s">
        <v>25</v>
      </c>
      <c r="D15" s="1" t="s">
        <v>28</v>
      </c>
      <c r="E15" s="3">
        <v>42424</v>
      </c>
      <c r="F15" s="1" t="s">
        <v>20</v>
      </c>
      <c r="G15">
        <f t="shared" si="0"/>
        <v>2</v>
      </c>
      <c r="H15">
        <v>2016</v>
      </c>
      <c r="I15" s="4"/>
      <c r="K15" s="3"/>
    </row>
    <row r="16" spans="1:11" x14ac:dyDescent="0.2">
      <c r="A16" s="1">
        <v>100015</v>
      </c>
      <c r="B16">
        <v>81313756</v>
      </c>
      <c r="C16" s="1" t="s">
        <v>18</v>
      </c>
      <c r="D16" s="1" t="s">
        <v>19</v>
      </c>
      <c r="E16" s="3">
        <v>42301</v>
      </c>
      <c r="F16" s="1" t="s">
        <v>20</v>
      </c>
      <c r="G16">
        <f t="shared" si="0"/>
        <v>10</v>
      </c>
      <c r="H16">
        <v>2015</v>
      </c>
      <c r="I16" s="4"/>
      <c r="K16" s="3"/>
    </row>
    <row r="17" spans="1:11" x14ac:dyDescent="0.2">
      <c r="A17" s="1">
        <v>100016</v>
      </c>
      <c r="B17">
        <v>98232170</v>
      </c>
      <c r="C17" s="1" t="s">
        <v>18</v>
      </c>
      <c r="D17" s="1" t="s">
        <v>19</v>
      </c>
      <c r="E17" s="3">
        <v>42388</v>
      </c>
      <c r="F17" s="1" t="s">
        <v>21</v>
      </c>
      <c r="G17">
        <f t="shared" si="0"/>
        <v>1</v>
      </c>
      <c r="H17">
        <v>2016</v>
      </c>
      <c r="I17" s="4"/>
      <c r="K17" s="3"/>
    </row>
    <row r="18" spans="1:11" x14ac:dyDescent="0.2">
      <c r="A18" s="1">
        <v>100017</v>
      </c>
      <c r="B18">
        <v>17605621</v>
      </c>
      <c r="C18" s="1" t="s">
        <v>25</v>
      </c>
      <c r="D18" s="1" t="s">
        <v>19</v>
      </c>
      <c r="E18" s="3">
        <v>42431</v>
      </c>
      <c r="F18" s="1" t="s">
        <v>22</v>
      </c>
      <c r="G18">
        <f t="shared" si="0"/>
        <v>3</v>
      </c>
      <c r="H18">
        <v>2016</v>
      </c>
      <c r="I18" s="4"/>
      <c r="K18" s="3"/>
    </row>
    <row r="19" spans="1:11" x14ac:dyDescent="0.2">
      <c r="A19" s="1">
        <v>100018</v>
      </c>
      <c r="B19">
        <v>18557297</v>
      </c>
      <c r="C19" s="1" t="s">
        <v>18</v>
      </c>
      <c r="D19" s="1" t="s">
        <v>28</v>
      </c>
      <c r="E19" s="3">
        <v>42418</v>
      </c>
      <c r="F19" s="1" t="s">
        <v>23</v>
      </c>
      <c r="G19">
        <f t="shared" si="0"/>
        <v>2</v>
      </c>
      <c r="H19">
        <v>2016</v>
      </c>
      <c r="I19" s="4"/>
      <c r="K19" s="3"/>
    </row>
    <row r="20" spans="1:11" x14ac:dyDescent="0.2">
      <c r="A20" s="1">
        <v>100019</v>
      </c>
      <c r="B20">
        <v>34894151</v>
      </c>
      <c r="C20" s="1" t="s">
        <v>18</v>
      </c>
      <c r="D20" s="1" t="s">
        <v>19</v>
      </c>
      <c r="E20" s="3">
        <v>42386</v>
      </c>
      <c r="F20" s="1" t="s">
        <v>21</v>
      </c>
      <c r="G20">
        <f t="shared" si="0"/>
        <v>1</v>
      </c>
      <c r="H20">
        <v>2016</v>
      </c>
      <c r="I20" s="4"/>
      <c r="K20" s="3"/>
    </row>
    <row r="21" spans="1:11" x14ac:dyDescent="0.2">
      <c r="A21" s="1">
        <v>100020</v>
      </c>
      <c r="B21">
        <v>22486707</v>
      </c>
      <c r="C21" s="1" t="s">
        <v>25</v>
      </c>
      <c r="D21" s="1" t="s">
        <v>19</v>
      </c>
      <c r="E21" s="3">
        <v>42372</v>
      </c>
      <c r="F21" s="1" t="s">
        <v>21</v>
      </c>
      <c r="G21">
        <f t="shared" si="0"/>
        <v>1</v>
      </c>
      <c r="H21">
        <v>2016</v>
      </c>
      <c r="I21" s="4"/>
      <c r="K21" s="3"/>
    </row>
    <row r="22" spans="1:11" x14ac:dyDescent="0.2">
      <c r="A22" s="1">
        <v>100021</v>
      </c>
      <c r="B22">
        <v>22089995</v>
      </c>
      <c r="C22" s="1" t="s">
        <v>25</v>
      </c>
      <c r="D22" s="1" t="s">
        <v>19</v>
      </c>
      <c r="E22" s="3">
        <v>42422</v>
      </c>
      <c r="F22" s="1" t="s">
        <v>24</v>
      </c>
      <c r="G22">
        <f t="shared" si="0"/>
        <v>2</v>
      </c>
      <c r="H22">
        <v>2016</v>
      </c>
      <c r="I22" s="4"/>
      <c r="K22" s="3"/>
    </row>
    <row r="23" spans="1:11" x14ac:dyDescent="0.2">
      <c r="A23" s="1">
        <v>100022</v>
      </c>
      <c r="B23">
        <v>23526859</v>
      </c>
      <c r="C23" s="1" t="s">
        <v>18</v>
      </c>
      <c r="D23" s="1" t="s">
        <v>28</v>
      </c>
      <c r="E23" s="3">
        <v>42380</v>
      </c>
      <c r="F23" s="1" t="s">
        <v>26</v>
      </c>
      <c r="G23">
        <f t="shared" si="0"/>
        <v>1</v>
      </c>
      <c r="H23">
        <v>2016</v>
      </c>
      <c r="I23" s="4"/>
      <c r="K23" s="3"/>
    </row>
    <row r="24" spans="1:11" x14ac:dyDescent="0.2">
      <c r="A24" s="1">
        <v>100023</v>
      </c>
      <c r="B24">
        <v>82733747</v>
      </c>
      <c r="C24" s="1" t="s">
        <v>25</v>
      </c>
      <c r="D24" s="1" t="s">
        <v>19</v>
      </c>
      <c r="E24" s="3">
        <v>42374</v>
      </c>
      <c r="F24" s="1" t="s">
        <v>23</v>
      </c>
      <c r="G24">
        <f t="shared" si="0"/>
        <v>1</v>
      </c>
      <c r="H24">
        <v>2016</v>
      </c>
      <c r="I24" s="4"/>
      <c r="K24" s="3"/>
    </row>
    <row r="25" spans="1:11" x14ac:dyDescent="0.2">
      <c r="A25" s="1">
        <v>100024</v>
      </c>
      <c r="B25">
        <v>69944362</v>
      </c>
      <c r="C25" s="1" t="s">
        <v>25</v>
      </c>
      <c r="D25" s="1" t="s">
        <v>19</v>
      </c>
      <c r="E25" s="3">
        <v>42352</v>
      </c>
      <c r="F25" s="1" t="s">
        <v>22</v>
      </c>
      <c r="G25">
        <f t="shared" si="0"/>
        <v>12</v>
      </c>
      <c r="H25">
        <v>2015</v>
      </c>
      <c r="I25" s="4"/>
      <c r="K25" s="3"/>
    </row>
    <row r="26" spans="1:11" x14ac:dyDescent="0.2">
      <c r="A26" s="1">
        <v>100025</v>
      </c>
      <c r="B26">
        <v>80012379</v>
      </c>
      <c r="C26" s="1" t="s">
        <v>18</v>
      </c>
      <c r="D26" s="1" t="s">
        <v>28</v>
      </c>
      <c r="E26" s="3">
        <v>42410</v>
      </c>
      <c r="F26" s="1" t="s">
        <v>27</v>
      </c>
      <c r="G26">
        <f t="shared" si="0"/>
        <v>2</v>
      </c>
      <c r="H26">
        <v>2016</v>
      </c>
      <c r="I26" s="4"/>
      <c r="K26" s="3"/>
    </row>
    <row r="27" spans="1:11" x14ac:dyDescent="0.2">
      <c r="A27" s="1">
        <v>100026</v>
      </c>
      <c r="B27">
        <v>24952490</v>
      </c>
      <c r="C27" s="1" t="s">
        <v>25</v>
      </c>
      <c r="D27" s="1" t="s">
        <v>19</v>
      </c>
      <c r="E27" s="3">
        <v>42428</v>
      </c>
      <c r="F27" s="1" t="s">
        <v>29</v>
      </c>
      <c r="G27">
        <f t="shared" si="0"/>
        <v>2</v>
      </c>
      <c r="H27">
        <v>2016</v>
      </c>
      <c r="I27" s="4"/>
      <c r="K27" s="3"/>
    </row>
    <row r="28" spans="1:11" x14ac:dyDescent="0.2">
      <c r="A28" s="1">
        <v>100027</v>
      </c>
      <c r="B28">
        <v>45806094</v>
      </c>
      <c r="C28" s="1" t="s">
        <v>18</v>
      </c>
      <c r="D28" s="1" t="s">
        <v>19</v>
      </c>
      <c r="E28" s="3">
        <v>42387</v>
      </c>
      <c r="F28" s="1" t="s">
        <v>30</v>
      </c>
      <c r="G28">
        <f t="shared" si="0"/>
        <v>1</v>
      </c>
      <c r="H28">
        <v>2016</v>
      </c>
      <c r="I28" s="4"/>
      <c r="K28" s="3"/>
    </row>
    <row r="29" spans="1:11" x14ac:dyDescent="0.2">
      <c r="A29" s="1">
        <v>100028</v>
      </c>
      <c r="B29">
        <v>63177659</v>
      </c>
      <c r="C29" s="1" t="s">
        <v>25</v>
      </c>
      <c r="D29" s="1" t="s">
        <v>19</v>
      </c>
      <c r="E29" s="3">
        <v>42428</v>
      </c>
      <c r="F29" s="1" t="s">
        <v>20</v>
      </c>
      <c r="G29">
        <f t="shared" si="0"/>
        <v>2</v>
      </c>
      <c r="H29">
        <v>2016</v>
      </c>
      <c r="I29" s="4"/>
      <c r="K29" s="3"/>
    </row>
    <row r="30" spans="1:11" x14ac:dyDescent="0.2">
      <c r="A30" s="1">
        <v>100029</v>
      </c>
      <c r="B30">
        <v>80796093</v>
      </c>
      <c r="C30" s="1" t="s">
        <v>18</v>
      </c>
      <c r="D30" s="1" t="s">
        <v>28</v>
      </c>
      <c r="E30" s="3">
        <v>42277</v>
      </c>
      <c r="F30" s="1" t="s">
        <v>20</v>
      </c>
      <c r="G30">
        <f t="shared" si="0"/>
        <v>9</v>
      </c>
      <c r="H30">
        <v>2015</v>
      </c>
      <c r="I30" s="4"/>
      <c r="K30" s="3"/>
    </row>
    <row r="31" spans="1:11" x14ac:dyDescent="0.2">
      <c r="A31" s="1">
        <v>100030</v>
      </c>
      <c r="B31">
        <v>64494173</v>
      </c>
      <c r="C31" s="1" t="s">
        <v>18</v>
      </c>
      <c r="D31" s="1" t="s">
        <v>19</v>
      </c>
      <c r="E31" s="3">
        <v>42385</v>
      </c>
      <c r="F31" s="1" t="s">
        <v>21</v>
      </c>
      <c r="G31">
        <f t="shared" si="0"/>
        <v>1</v>
      </c>
      <c r="H31">
        <v>2016</v>
      </c>
      <c r="I31" s="4"/>
      <c r="K31" s="3"/>
    </row>
    <row r="32" spans="1:11" x14ac:dyDescent="0.2">
      <c r="A32" s="1">
        <v>100031</v>
      </c>
      <c r="B32">
        <v>19202863</v>
      </c>
      <c r="C32" s="1" t="s">
        <v>18</v>
      </c>
      <c r="D32" s="1" t="s">
        <v>19</v>
      </c>
      <c r="E32" s="3">
        <v>42390</v>
      </c>
      <c r="F32" s="1" t="s">
        <v>22</v>
      </c>
      <c r="G32">
        <f t="shared" si="0"/>
        <v>1</v>
      </c>
      <c r="H32">
        <v>2016</v>
      </c>
      <c r="I32" s="4"/>
      <c r="K32" s="3"/>
    </row>
    <row r="33" spans="1:11" x14ac:dyDescent="0.2">
      <c r="A33" s="1">
        <v>100032</v>
      </c>
      <c r="B33">
        <v>59538541</v>
      </c>
      <c r="C33" s="1" t="s">
        <v>18</v>
      </c>
      <c r="D33" s="1" t="s">
        <v>19</v>
      </c>
      <c r="E33" s="3">
        <v>42333</v>
      </c>
      <c r="F33" s="1" t="s">
        <v>23</v>
      </c>
      <c r="G33">
        <f t="shared" si="0"/>
        <v>11</v>
      </c>
      <c r="H33">
        <v>2015</v>
      </c>
      <c r="I33" s="4"/>
      <c r="K33" s="3"/>
    </row>
    <row r="34" spans="1:11" x14ac:dyDescent="0.2">
      <c r="A34" s="1">
        <v>100033</v>
      </c>
      <c r="B34">
        <v>74001102</v>
      </c>
      <c r="C34" s="1" t="s">
        <v>25</v>
      </c>
      <c r="D34" s="1" t="s">
        <v>19</v>
      </c>
      <c r="E34" s="3">
        <v>42372</v>
      </c>
      <c r="F34" s="1" t="s">
        <v>21</v>
      </c>
      <c r="G34">
        <f t="shared" si="0"/>
        <v>1</v>
      </c>
      <c r="H34">
        <v>2016</v>
      </c>
      <c r="I34" s="4"/>
      <c r="K34" s="3"/>
    </row>
    <row r="35" spans="1:11" x14ac:dyDescent="0.2">
      <c r="A35" s="1">
        <v>100034</v>
      </c>
      <c r="B35">
        <v>86259026</v>
      </c>
      <c r="C35" s="1" t="s">
        <v>25</v>
      </c>
      <c r="D35" s="1" t="s">
        <v>19</v>
      </c>
      <c r="E35" s="3">
        <v>42286</v>
      </c>
      <c r="F35" s="1" t="s">
        <v>21</v>
      </c>
      <c r="G35">
        <f t="shared" si="0"/>
        <v>10</v>
      </c>
      <c r="H35">
        <v>2015</v>
      </c>
    </row>
    <row r="36" spans="1:11" x14ac:dyDescent="0.2">
      <c r="A36" s="1">
        <v>100035</v>
      </c>
      <c r="B36">
        <v>47294338</v>
      </c>
      <c r="C36" s="1" t="s">
        <v>18</v>
      </c>
      <c r="D36" s="1" t="s">
        <v>19</v>
      </c>
      <c r="E36" s="3">
        <v>42378</v>
      </c>
      <c r="F36" s="1" t="s">
        <v>24</v>
      </c>
      <c r="G36">
        <f t="shared" si="0"/>
        <v>1</v>
      </c>
      <c r="H36">
        <v>2016</v>
      </c>
    </row>
    <row r="37" spans="1:11" x14ac:dyDescent="0.2">
      <c r="A37" s="1">
        <v>100036</v>
      </c>
      <c r="B37">
        <v>36720241</v>
      </c>
      <c r="C37" s="1" t="s">
        <v>18</v>
      </c>
      <c r="D37" s="1" t="s">
        <v>19</v>
      </c>
      <c r="E37" s="3">
        <v>42262</v>
      </c>
      <c r="F37" s="1" t="s">
        <v>26</v>
      </c>
      <c r="G37">
        <f t="shared" si="0"/>
        <v>9</v>
      </c>
      <c r="H37">
        <v>2015</v>
      </c>
    </row>
    <row r="38" spans="1:11" x14ac:dyDescent="0.2">
      <c r="A38" s="1">
        <v>100037</v>
      </c>
      <c r="B38">
        <v>61133236</v>
      </c>
      <c r="C38" s="1" t="s">
        <v>18</v>
      </c>
      <c r="D38" s="1" t="s">
        <v>19</v>
      </c>
      <c r="E38" s="3">
        <v>42329</v>
      </c>
      <c r="F38" s="1" t="s">
        <v>23</v>
      </c>
      <c r="G38">
        <f t="shared" si="0"/>
        <v>11</v>
      </c>
      <c r="H38">
        <v>2015</v>
      </c>
    </row>
    <row r="39" spans="1:11" x14ac:dyDescent="0.2">
      <c r="A39" s="1">
        <v>100038</v>
      </c>
      <c r="B39">
        <v>90500300</v>
      </c>
      <c r="C39" s="1" t="s">
        <v>18</v>
      </c>
      <c r="D39" s="1" t="s">
        <v>19</v>
      </c>
      <c r="E39" s="3">
        <v>42378</v>
      </c>
      <c r="F39" s="1" t="s">
        <v>22</v>
      </c>
      <c r="G39">
        <f t="shared" si="0"/>
        <v>1</v>
      </c>
      <c r="H39">
        <v>2016</v>
      </c>
    </row>
    <row r="40" spans="1:11" x14ac:dyDescent="0.2">
      <c r="A40" s="1">
        <v>100039</v>
      </c>
      <c r="B40">
        <v>37541616</v>
      </c>
      <c r="C40" s="1" t="s">
        <v>25</v>
      </c>
      <c r="D40" s="1" t="s">
        <v>19</v>
      </c>
      <c r="E40" s="3">
        <v>42414</v>
      </c>
      <c r="F40" s="1" t="s">
        <v>27</v>
      </c>
      <c r="G40">
        <f t="shared" si="0"/>
        <v>2</v>
      </c>
      <c r="H40">
        <v>2016</v>
      </c>
    </row>
    <row r="41" spans="1:11" x14ac:dyDescent="0.2">
      <c r="A41" s="1">
        <v>100040</v>
      </c>
      <c r="B41">
        <v>94611479</v>
      </c>
      <c r="C41" s="1" t="s">
        <v>18</v>
      </c>
      <c r="D41" s="1" t="s">
        <v>19</v>
      </c>
      <c r="E41" s="3">
        <v>42313</v>
      </c>
      <c r="F41" s="1" t="s">
        <v>29</v>
      </c>
      <c r="G41">
        <f t="shared" si="0"/>
        <v>11</v>
      </c>
      <c r="H41">
        <v>2015</v>
      </c>
    </row>
    <row r="42" spans="1:11" x14ac:dyDescent="0.2">
      <c r="A42" s="1">
        <v>100041</v>
      </c>
      <c r="B42">
        <v>15426605</v>
      </c>
      <c r="C42" s="1" t="s">
        <v>18</v>
      </c>
      <c r="D42" s="1" t="s">
        <v>28</v>
      </c>
      <c r="E42" s="3">
        <v>42366</v>
      </c>
      <c r="F42" s="1" t="s">
        <v>30</v>
      </c>
      <c r="G42">
        <f t="shared" si="0"/>
        <v>12</v>
      </c>
      <c r="H42">
        <v>2015</v>
      </c>
    </row>
    <row r="43" spans="1:11" x14ac:dyDescent="0.2">
      <c r="A43" s="1">
        <v>100042</v>
      </c>
      <c r="B43">
        <v>50363076</v>
      </c>
      <c r="C43" s="1" t="s">
        <v>25</v>
      </c>
      <c r="D43" s="1" t="s">
        <v>19</v>
      </c>
      <c r="E43" s="3">
        <v>42330</v>
      </c>
      <c r="F43" s="1" t="s">
        <v>20</v>
      </c>
      <c r="G43">
        <f t="shared" si="0"/>
        <v>11</v>
      </c>
      <c r="H43">
        <v>2015</v>
      </c>
    </row>
    <row r="44" spans="1:11" x14ac:dyDescent="0.2">
      <c r="A44" s="1">
        <v>100043</v>
      </c>
      <c r="B44">
        <v>27685221</v>
      </c>
      <c r="C44" s="1" t="s">
        <v>18</v>
      </c>
      <c r="D44" s="1" t="s">
        <v>28</v>
      </c>
      <c r="E44" s="3">
        <v>42353</v>
      </c>
      <c r="F44" s="1" t="s">
        <v>21</v>
      </c>
      <c r="G44">
        <f t="shared" si="0"/>
        <v>12</v>
      </c>
      <c r="H44">
        <v>2015</v>
      </c>
    </row>
    <row r="45" spans="1:11" x14ac:dyDescent="0.2">
      <c r="A45" s="1">
        <v>100044</v>
      </c>
      <c r="B45">
        <v>78479957</v>
      </c>
      <c r="C45" s="1" t="s">
        <v>18</v>
      </c>
      <c r="D45" s="1" t="s">
        <v>19</v>
      </c>
      <c r="E45" s="3">
        <v>42299</v>
      </c>
      <c r="F45" s="1" t="s">
        <v>22</v>
      </c>
      <c r="G45">
        <f t="shared" si="0"/>
        <v>10</v>
      </c>
      <c r="H45">
        <v>2015</v>
      </c>
    </row>
    <row r="46" spans="1:11" x14ac:dyDescent="0.2">
      <c r="A46" s="1">
        <v>100045</v>
      </c>
      <c r="B46">
        <v>87267945</v>
      </c>
      <c r="C46" s="1" t="s">
        <v>25</v>
      </c>
      <c r="D46" s="1" t="s">
        <v>19</v>
      </c>
      <c r="E46" s="3">
        <v>42370</v>
      </c>
      <c r="F46" s="1" t="s">
        <v>23</v>
      </c>
      <c r="G46">
        <f t="shared" si="0"/>
        <v>1</v>
      </c>
      <c r="H46">
        <v>2016</v>
      </c>
    </row>
    <row r="47" spans="1:11" x14ac:dyDescent="0.2">
      <c r="A47" s="1">
        <v>100046</v>
      </c>
      <c r="B47">
        <v>25155338</v>
      </c>
      <c r="C47" s="1" t="s">
        <v>25</v>
      </c>
      <c r="D47" s="1" t="s">
        <v>19</v>
      </c>
      <c r="E47" s="3">
        <v>42293</v>
      </c>
      <c r="F47" s="1" t="s">
        <v>21</v>
      </c>
      <c r="G47">
        <f t="shared" si="0"/>
        <v>10</v>
      </c>
      <c r="H47">
        <v>2015</v>
      </c>
    </row>
    <row r="48" spans="1:11" x14ac:dyDescent="0.2">
      <c r="A48" s="1">
        <v>100047</v>
      </c>
      <c r="B48">
        <v>62397622</v>
      </c>
      <c r="C48" s="1" t="s">
        <v>18</v>
      </c>
      <c r="D48" s="1" t="s">
        <v>28</v>
      </c>
      <c r="E48" s="3">
        <v>42335</v>
      </c>
      <c r="F48" s="1" t="s">
        <v>21</v>
      </c>
      <c r="G48">
        <f t="shared" si="0"/>
        <v>11</v>
      </c>
      <c r="H48">
        <v>2015</v>
      </c>
    </row>
    <row r="49" spans="1:8" x14ac:dyDescent="0.2">
      <c r="A49" s="1">
        <v>100048</v>
      </c>
      <c r="B49">
        <v>72449073</v>
      </c>
      <c r="C49" s="1" t="s">
        <v>25</v>
      </c>
      <c r="D49" s="1" t="s">
        <v>19</v>
      </c>
      <c r="E49" s="3">
        <v>42292</v>
      </c>
      <c r="F49" s="1" t="s">
        <v>24</v>
      </c>
      <c r="G49">
        <f t="shared" si="0"/>
        <v>10</v>
      </c>
      <c r="H49">
        <v>2015</v>
      </c>
    </row>
    <row r="50" spans="1:8" x14ac:dyDescent="0.2">
      <c r="A50" s="1">
        <v>100049</v>
      </c>
      <c r="B50">
        <v>90752152</v>
      </c>
      <c r="C50" s="1" t="s">
        <v>25</v>
      </c>
      <c r="D50" s="1" t="s">
        <v>19</v>
      </c>
      <c r="E50" s="3">
        <v>42396</v>
      </c>
      <c r="F50" s="1" t="s">
        <v>26</v>
      </c>
      <c r="G50">
        <f t="shared" si="0"/>
        <v>1</v>
      </c>
      <c r="H50">
        <v>2016</v>
      </c>
    </row>
    <row r="51" spans="1:8" x14ac:dyDescent="0.2">
      <c r="A51" s="1">
        <v>100050</v>
      </c>
      <c r="B51">
        <v>89943750</v>
      </c>
      <c r="C51" s="1" t="s">
        <v>18</v>
      </c>
      <c r="D51" s="1" t="s">
        <v>19</v>
      </c>
      <c r="E51" s="3">
        <v>42437</v>
      </c>
      <c r="F51" s="1" t="s">
        <v>23</v>
      </c>
      <c r="G51">
        <f t="shared" si="0"/>
        <v>3</v>
      </c>
      <c r="H51">
        <v>2016</v>
      </c>
    </row>
    <row r="52" spans="1:8" x14ac:dyDescent="0.2">
      <c r="A52" s="1">
        <v>100051</v>
      </c>
      <c r="B52">
        <v>70783994</v>
      </c>
      <c r="C52" s="1" t="s">
        <v>25</v>
      </c>
      <c r="D52" s="1" t="s">
        <v>28</v>
      </c>
      <c r="E52" s="3">
        <v>42381</v>
      </c>
      <c r="F52" s="1" t="s">
        <v>22</v>
      </c>
      <c r="G52">
        <f t="shared" si="0"/>
        <v>1</v>
      </c>
      <c r="H52">
        <v>2016</v>
      </c>
    </row>
    <row r="53" spans="1:8" x14ac:dyDescent="0.2">
      <c r="A53" s="1">
        <v>100052</v>
      </c>
      <c r="B53">
        <v>31425630</v>
      </c>
      <c r="C53" s="1" t="s">
        <v>18</v>
      </c>
      <c r="D53" s="1" t="s">
        <v>19</v>
      </c>
      <c r="E53" s="3">
        <v>42349</v>
      </c>
      <c r="F53" s="1" t="s">
        <v>27</v>
      </c>
      <c r="G53">
        <f t="shared" si="0"/>
        <v>12</v>
      </c>
      <c r="H53">
        <v>2015</v>
      </c>
    </row>
    <row r="54" spans="1:8" x14ac:dyDescent="0.2">
      <c r="A54" s="1">
        <v>100053</v>
      </c>
      <c r="B54">
        <v>28264843</v>
      </c>
      <c r="C54" s="1" t="s">
        <v>18</v>
      </c>
      <c r="D54" s="1" t="s">
        <v>19</v>
      </c>
      <c r="E54" s="3">
        <v>42356</v>
      </c>
      <c r="F54" s="1" t="s">
        <v>29</v>
      </c>
      <c r="G54">
        <f t="shared" si="0"/>
        <v>12</v>
      </c>
      <c r="H54">
        <v>2015</v>
      </c>
    </row>
    <row r="55" spans="1:8" x14ac:dyDescent="0.2">
      <c r="A55" s="1">
        <v>100054</v>
      </c>
      <c r="B55">
        <v>16266514</v>
      </c>
      <c r="C55" s="1" t="s">
        <v>18</v>
      </c>
      <c r="D55" s="1" t="s">
        <v>28</v>
      </c>
      <c r="E55" s="3">
        <v>42389</v>
      </c>
      <c r="F55" s="1" t="s">
        <v>30</v>
      </c>
      <c r="G55">
        <f t="shared" si="0"/>
        <v>1</v>
      </c>
      <c r="H55">
        <v>2016</v>
      </c>
    </row>
    <row r="56" spans="1:8" x14ac:dyDescent="0.2">
      <c r="A56" s="1">
        <v>100055</v>
      </c>
      <c r="B56">
        <v>69949505</v>
      </c>
      <c r="C56" s="1" t="s">
        <v>18</v>
      </c>
      <c r="D56" s="1" t="s">
        <v>19</v>
      </c>
      <c r="E56" s="3">
        <v>42276</v>
      </c>
      <c r="F56" s="1" t="s">
        <v>20</v>
      </c>
      <c r="G56">
        <f t="shared" si="0"/>
        <v>9</v>
      </c>
      <c r="H56">
        <v>2015</v>
      </c>
    </row>
    <row r="57" spans="1:8" x14ac:dyDescent="0.2">
      <c r="A57" s="1">
        <v>100056</v>
      </c>
      <c r="B57">
        <v>96894900</v>
      </c>
      <c r="C57" s="1" t="s">
        <v>25</v>
      </c>
      <c r="D57" s="1" t="s">
        <v>28</v>
      </c>
      <c r="E57" s="3">
        <v>42351</v>
      </c>
      <c r="F57" s="1" t="s">
        <v>22</v>
      </c>
      <c r="G57">
        <f t="shared" si="0"/>
        <v>12</v>
      </c>
      <c r="H57">
        <v>2015</v>
      </c>
    </row>
    <row r="58" spans="1:8" x14ac:dyDescent="0.2">
      <c r="A58" s="1">
        <v>100057</v>
      </c>
      <c r="B58">
        <v>23745174</v>
      </c>
      <c r="C58" s="1" t="s">
        <v>25</v>
      </c>
      <c r="D58" s="1" t="s">
        <v>19</v>
      </c>
      <c r="E58" s="3">
        <v>42271</v>
      </c>
      <c r="F58" s="1" t="s">
        <v>27</v>
      </c>
      <c r="G58">
        <f t="shared" si="0"/>
        <v>9</v>
      </c>
      <c r="H58">
        <v>2015</v>
      </c>
    </row>
    <row r="59" spans="1:8" x14ac:dyDescent="0.2">
      <c r="A59" s="1">
        <v>100058</v>
      </c>
      <c r="B59">
        <v>81188229</v>
      </c>
      <c r="C59" s="1" t="s">
        <v>18</v>
      </c>
      <c r="D59" s="1" t="s">
        <v>19</v>
      </c>
      <c r="E59" s="3">
        <v>42406</v>
      </c>
      <c r="F59" s="1" t="s">
        <v>29</v>
      </c>
      <c r="G59">
        <f t="shared" si="0"/>
        <v>2</v>
      </c>
      <c r="H59">
        <v>2016</v>
      </c>
    </row>
    <row r="60" spans="1:8" x14ac:dyDescent="0.2">
      <c r="A60" s="1">
        <v>100059</v>
      </c>
      <c r="B60">
        <v>40869700</v>
      </c>
      <c r="C60" s="1" t="s">
        <v>18</v>
      </c>
      <c r="D60" s="1" t="s">
        <v>19</v>
      </c>
      <c r="E60" s="3">
        <v>42319</v>
      </c>
      <c r="F60" s="1" t="s">
        <v>30</v>
      </c>
      <c r="G60">
        <f t="shared" si="0"/>
        <v>11</v>
      </c>
      <c r="H60">
        <v>2015</v>
      </c>
    </row>
    <row r="61" spans="1:8" x14ac:dyDescent="0.2">
      <c r="A61" s="1">
        <v>100060</v>
      </c>
      <c r="B61">
        <v>48859503</v>
      </c>
      <c r="C61" s="1" t="s">
        <v>18</v>
      </c>
      <c r="D61" s="1" t="s">
        <v>28</v>
      </c>
      <c r="E61" s="3">
        <v>42301</v>
      </c>
      <c r="F61" s="1" t="s">
        <v>20</v>
      </c>
      <c r="G61">
        <f t="shared" si="0"/>
        <v>10</v>
      </c>
      <c r="H61">
        <v>2015</v>
      </c>
    </row>
    <row r="62" spans="1:8" x14ac:dyDescent="0.2">
      <c r="A62" s="1">
        <v>100061</v>
      </c>
      <c r="B62">
        <v>72436296</v>
      </c>
      <c r="C62" s="1" t="s">
        <v>18</v>
      </c>
      <c r="D62" s="1" t="s">
        <v>19</v>
      </c>
      <c r="E62" s="3">
        <v>42312</v>
      </c>
      <c r="F62" s="1" t="s">
        <v>23</v>
      </c>
      <c r="G62">
        <f t="shared" si="0"/>
        <v>11</v>
      </c>
      <c r="H62">
        <v>2015</v>
      </c>
    </row>
    <row r="63" spans="1:8" x14ac:dyDescent="0.2">
      <c r="A63" s="1">
        <v>100062</v>
      </c>
      <c r="B63">
        <v>62818426</v>
      </c>
      <c r="C63" s="1" t="s">
        <v>25</v>
      </c>
      <c r="D63" s="1" t="s">
        <v>19</v>
      </c>
      <c r="E63" s="3">
        <v>42310</v>
      </c>
      <c r="F63" s="1" t="s">
        <v>21</v>
      </c>
      <c r="G63">
        <f t="shared" si="0"/>
        <v>11</v>
      </c>
      <c r="H63">
        <v>2015</v>
      </c>
    </row>
    <row r="64" spans="1:8" x14ac:dyDescent="0.2">
      <c r="A64" s="1">
        <v>100063</v>
      </c>
      <c r="B64">
        <v>38453169</v>
      </c>
      <c r="C64" s="1" t="s">
        <v>18</v>
      </c>
      <c r="D64" s="1" t="s">
        <v>19</v>
      </c>
      <c r="E64" s="3">
        <v>42350</v>
      </c>
      <c r="F64" s="1" t="s">
        <v>21</v>
      </c>
      <c r="G64">
        <f t="shared" si="0"/>
        <v>12</v>
      </c>
      <c r="H64">
        <v>2015</v>
      </c>
    </row>
    <row r="65" spans="1:8" x14ac:dyDescent="0.2">
      <c r="A65" s="1">
        <v>100064</v>
      </c>
      <c r="B65">
        <v>30257662</v>
      </c>
      <c r="C65" s="1" t="s">
        <v>18</v>
      </c>
      <c r="D65" s="1" t="s">
        <v>19</v>
      </c>
      <c r="E65" s="3">
        <v>42277</v>
      </c>
      <c r="F65" s="1" t="s">
        <v>24</v>
      </c>
      <c r="G65">
        <f t="shared" si="0"/>
        <v>9</v>
      </c>
      <c r="H65">
        <v>2015</v>
      </c>
    </row>
    <row r="66" spans="1:8" x14ac:dyDescent="0.2">
      <c r="A66" s="1">
        <v>100065</v>
      </c>
      <c r="B66">
        <v>83561016</v>
      </c>
      <c r="C66" s="1" t="s">
        <v>25</v>
      </c>
      <c r="D66" s="1" t="s">
        <v>19</v>
      </c>
      <c r="E66" s="3">
        <v>42296</v>
      </c>
      <c r="F66" s="1" t="s">
        <v>26</v>
      </c>
      <c r="G66">
        <f t="shared" si="0"/>
        <v>10</v>
      </c>
      <c r="H66">
        <v>2015</v>
      </c>
    </row>
    <row r="67" spans="1:8" x14ac:dyDescent="0.2">
      <c r="A67" s="1">
        <v>100066</v>
      </c>
      <c r="B67">
        <v>89007540</v>
      </c>
      <c r="C67" s="1" t="s">
        <v>18</v>
      </c>
      <c r="D67" s="1" t="s">
        <v>19</v>
      </c>
      <c r="E67" s="3">
        <v>42314</v>
      </c>
      <c r="F67" s="1" t="s">
        <v>23</v>
      </c>
      <c r="G67">
        <f t="shared" ref="G67:G130" si="1">MONTH(E67)</f>
        <v>11</v>
      </c>
      <c r="H67">
        <v>2015</v>
      </c>
    </row>
    <row r="68" spans="1:8" x14ac:dyDescent="0.2">
      <c r="A68" s="1">
        <v>100067</v>
      </c>
      <c r="B68">
        <v>96074058</v>
      </c>
      <c r="C68" s="1" t="s">
        <v>18</v>
      </c>
      <c r="D68" s="1" t="s">
        <v>19</v>
      </c>
      <c r="E68" s="3">
        <v>42397</v>
      </c>
      <c r="F68" s="1" t="s">
        <v>22</v>
      </c>
      <c r="G68">
        <f t="shared" si="1"/>
        <v>1</v>
      </c>
      <c r="H68">
        <v>2016</v>
      </c>
    </row>
    <row r="69" spans="1:8" x14ac:dyDescent="0.2">
      <c r="A69" s="1">
        <v>100068</v>
      </c>
      <c r="B69">
        <v>50981857</v>
      </c>
      <c r="C69" s="1" t="s">
        <v>25</v>
      </c>
      <c r="D69" s="1" t="s">
        <v>28</v>
      </c>
      <c r="E69" s="3">
        <v>42403</v>
      </c>
      <c r="F69" s="1" t="s">
        <v>27</v>
      </c>
      <c r="G69">
        <f t="shared" si="1"/>
        <v>2</v>
      </c>
      <c r="H69">
        <v>2016</v>
      </c>
    </row>
    <row r="70" spans="1:8" x14ac:dyDescent="0.2">
      <c r="A70" s="1">
        <v>100069</v>
      </c>
      <c r="B70">
        <v>49477660</v>
      </c>
      <c r="C70" s="1" t="s">
        <v>25</v>
      </c>
      <c r="D70" s="1" t="s">
        <v>19</v>
      </c>
      <c r="E70" s="3">
        <v>42321</v>
      </c>
      <c r="F70" s="1" t="s">
        <v>29</v>
      </c>
      <c r="G70">
        <f t="shared" si="1"/>
        <v>11</v>
      </c>
      <c r="H70">
        <v>2015</v>
      </c>
    </row>
    <row r="71" spans="1:8" x14ac:dyDescent="0.2">
      <c r="A71" s="1">
        <v>100070</v>
      </c>
      <c r="B71">
        <v>33086469</v>
      </c>
      <c r="C71" s="1" t="s">
        <v>18</v>
      </c>
      <c r="D71" s="1" t="s">
        <v>28</v>
      </c>
      <c r="E71" s="3">
        <v>42270</v>
      </c>
      <c r="F71" s="1" t="s">
        <v>30</v>
      </c>
      <c r="G71">
        <f t="shared" si="1"/>
        <v>9</v>
      </c>
      <c r="H71">
        <v>2015</v>
      </c>
    </row>
    <row r="72" spans="1:8" x14ac:dyDescent="0.2">
      <c r="A72" s="1">
        <v>100071</v>
      </c>
      <c r="B72">
        <v>47171037</v>
      </c>
      <c r="C72" s="1" t="s">
        <v>25</v>
      </c>
      <c r="D72" s="1" t="s">
        <v>19</v>
      </c>
      <c r="E72" s="3">
        <v>42342</v>
      </c>
      <c r="F72" s="1" t="s">
        <v>20</v>
      </c>
      <c r="G72">
        <f t="shared" si="1"/>
        <v>12</v>
      </c>
      <c r="H72">
        <v>2015</v>
      </c>
    </row>
    <row r="73" spans="1:8" x14ac:dyDescent="0.2">
      <c r="A73" s="1">
        <v>100072</v>
      </c>
      <c r="B73">
        <v>18142986</v>
      </c>
      <c r="C73" s="1" t="s">
        <v>25</v>
      </c>
      <c r="D73" s="1" t="s">
        <v>19</v>
      </c>
      <c r="E73" s="3">
        <v>42343</v>
      </c>
      <c r="F73" s="1" t="s">
        <v>23</v>
      </c>
      <c r="G73">
        <f t="shared" si="1"/>
        <v>12</v>
      </c>
      <c r="H73">
        <v>2015</v>
      </c>
    </row>
    <row r="74" spans="1:8" x14ac:dyDescent="0.2">
      <c r="A74" s="1">
        <v>100073</v>
      </c>
      <c r="B74">
        <v>54601031</v>
      </c>
      <c r="C74" s="1" t="s">
        <v>18</v>
      </c>
      <c r="D74" s="1" t="s">
        <v>19</v>
      </c>
      <c r="E74" s="3">
        <v>42379</v>
      </c>
      <c r="F74" s="1" t="s">
        <v>21</v>
      </c>
      <c r="G74">
        <f t="shared" si="1"/>
        <v>1</v>
      </c>
      <c r="H74">
        <v>2016</v>
      </c>
    </row>
    <row r="75" spans="1:8" x14ac:dyDescent="0.2">
      <c r="A75" s="1">
        <v>100074</v>
      </c>
      <c r="B75">
        <v>47221778</v>
      </c>
      <c r="C75" s="1" t="s">
        <v>25</v>
      </c>
      <c r="D75" s="1" t="s">
        <v>28</v>
      </c>
      <c r="E75" s="3">
        <v>42318</v>
      </c>
      <c r="F75" s="1" t="s">
        <v>21</v>
      </c>
      <c r="G75">
        <f t="shared" si="1"/>
        <v>11</v>
      </c>
      <c r="H75">
        <v>2015</v>
      </c>
    </row>
    <row r="76" spans="1:8" x14ac:dyDescent="0.2">
      <c r="A76" s="1">
        <v>100075</v>
      </c>
      <c r="B76">
        <v>21714756</v>
      </c>
      <c r="C76" s="1" t="s">
        <v>18</v>
      </c>
      <c r="D76" s="1" t="s">
        <v>19</v>
      </c>
      <c r="E76" s="3">
        <v>42383</v>
      </c>
      <c r="F76" s="1" t="s">
        <v>24</v>
      </c>
      <c r="G76">
        <f t="shared" si="1"/>
        <v>1</v>
      </c>
      <c r="H76">
        <v>2016</v>
      </c>
    </row>
    <row r="77" spans="1:8" x14ac:dyDescent="0.2">
      <c r="A77" s="1">
        <v>100076</v>
      </c>
      <c r="B77">
        <v>20239590</v>
      </c>
      <c r="C77" s="1" t="s">
        <v>18</v>
      </c>
      <c r="D77" s="1" t="s">
        <v>19</v>
      </c>
      <c r="E77" s="3">
        <v>42369</v>
      </c>
      <c r="F77" s="1" t="s">
        <v>26</v>
      </c>
      <c r="G77">
        <f t="shared" si="1"/>
        <v>12</v>
      </c>
      <c r="H77">
        <v>2015</v>
      </c>
    </row>
    <row r="78" spans="1:8" x14ac:dyDescent="0.2">
      <c r="A78" s="1">
        <v>100077</v>
      </c>
      <c r="B78">
        <v>65064398</v>
      </c>
      <c r="C78" s="1" t="s">
        <v>25</v>
      </c>
      <c r="D78" s="1" t="s">
        <v>19</v>
      </c>
      <c r="E78" s="3">
        <v>42281</v>
      </c>
      <c r="F78" s="1" t="s">
        <v>23</v>
      </c>
      <c r="G78">
        <f t="shared" si="1"/>
        <v>10</v>
      </c>
      <c r="H78">
        <v>2015</v>
      </c>
    </row>
    <row r="79" spans="1:8" x14ac:dyDescent="0.2">
      <c r="A79" s="1">
        <v>100078</v>
      </c>
      <c r="B79">
        <v>75960827</v>
      </c>
      <c r="C79" s="1" t="s">
        <v>25</v>
      </c>
      <c r="D79" s="1" t="s">
        <v>28</v>
      </c>
      <c r="E79" s="3">
        <v>42376</v>
      </c>
      <c r="F79" s="1" t="s">
        <v>22</v>
      </c>
      <c r="G79">
        <f t="shared" si="1"/>
        <v>1</v>
      </c>
      <c r="H79">
        <v>2016</v>
      </c>
    </row>
    <row r="80" spans="1:8" x14ac:dyDescent="0.2">
      <c r="A80" s="1">
        <v>100079</v>
      </c>
      <c r="B80">
        <v>16553918</v>
      </c>
      <c r="C80" s="1" t="s">
        <v>18</v>
      </c>
      <c r="D80" s="1" t="s">
        <v>19</v>
      </c>
      <c r="E80" s="3">
        <v>42305</v>
      </c>
      <c r="F80" s="1" t="s">
        <v>27</v>
      </c>
      <c r="G80">
        <f t="shared" si="1"/>
        <v>10</v>
      </c>
      <c r="H80">
        <v>2015</v>
      </c>
    </row>
    <row r="81" spans="1:8" x14ac:dyDescent="0.2">
      <c r="A81" s="1">
        <v>100080</v>
      </c>
      <c r="B81">
        <v>85559840</v>
      </c>
      <c r="C81" s="1" t="s">
        <v>18</v>
      </c>
      <c r="D81" s="1" t="s">
        <v>28</v>
      </c>
      <c r="E81" s="3">
        <v>42319</v>
      </c>
      <c r="F81" s="1" t="s">
        <v>29</v>
      </c>
      <c r="G81">
        <f t="shared" si="1"/>
        <v>11</v>
      </c>
      <c r="H81">
        <v>2015</v>
      </c>
    </row>
    <row r="82" spans="1:8" x14ac:dyDescent="0.2">
      <c r="A82" s="1">
        <v>100081</v>
      </c>
      <c r="B82">
        <v>21327625</v>
      </c>
      <c r="C82" s="1" t="s">
        <v>18</v>
      </c>
      <c r="D82" s="1" t="s">
        <v>19</v>
      </c>
      <c r="E82" s="3">
        <v>42285</v>
      </c>
      <c r="F82" s="1" t="s">
        <v>30</v>
      </c>
      <c r="G82">
        <f t="shared" si="1"/>
        <v>10</v>
      </c>
      <c r="H82">
        <v>2015</v>
      </c>
    </row>
    <row r="83" spans="1:8" x14ac:dyDescent="0.2">
      <c r="A83" s="1">
        <v>100082</v>
      </c>
      <c r="B83">
        <v>85753845</v>
      </c>
      <c r="C83" s="1" t="s">
        <v>18</v>
      </c>
      <c r="D83" s="1" t="s">
        <v>28</v>
      </c>
      <c r="E83" s="3">
        <v>42298</v>
      </c>
      <c r="F83" s="1" t="s">
        <v>20</v>
      </c>
      <c r="G83">
        <f t="shared" si="1"/>
        <v>10</v>
      </c>
      <c r="H83">
        <v>2015</v>
      </c>
    </row>
    <row r="84" spans="1:8" x14ac:dyDescent="0.2">
      <c r="A84" s="1">
        <v>100083</v>
      </c>
      <c r="B84">
        <v>80514663</v>
      </c>
      <c r="C84" s="1" t="s">
        <v>25</v>
      </c>
      <c r="D84" s="1" t="s">
        <v>19</v>
      </c>
      <c r="E84" s="3">
        <v>42405</v>
      </c>
      <c r="F84" s="1" t="s">
        <v>21</v>
      </c>
      <c r="G84">
        <f t="shared" si="1"/>
        <v>2</v>
      </c>
      <c r="H84">
        <v>2016</v>
      </c>
    </row>
    <row r="85" spans="1:8" x14ac:dyDescent="0.2">
      <c r="A85" s="1">
        <v>100084</v>
      </c>
      <c r="B85">
        <v>91593656</v>
      </c>
      <c r="C85" s="1" t="s">
        <v>18</v>
      </c>
      <c r="D85" s="1" t="s">
        <v>19</v>
      </c>
      <c r="E85" s="3">
        <v>42300</v>
      </c>
      <c r="F85" s="1" t="s">
        <v>24</v>
      </c>
      <c r="G85">
        <f t="shared" si="1"/>
        <v>10</v>
      </c>
      <c r="H85">
        <v>2015</v>
      </c>
    </row>
    <row r="86" spans="1:8" x14ac:dyDescent="0.2">
      <c r="A86" s="1">
        <v>100085</v>
      </c>
      <c r="B86">
        <v>44227224</v>
      </c>
      <c r="C86" s="1" t="s">
        <v>18</v>
      </c>
      <c r="D86" s="1" t="s">
        <v>28</v>
      </c>
      <c r="E86" s="3">
        <v>42285</v>
      </c>
      <c r="F86" s="1" t="s">
        <v>26</v>
      </c>
      <c r="G86">
        <f t="shared" si="1"/>
        <v>10</v>
      </c>
      <c r="H86">
        <v>2015</v>
      </c>
    </row>
    <row r="87" spans="1:8" x14ac:dyDescent="0.2">
      <c r="A87" s="1">
        <v>100086</v>
      </c>
      <c r="B87">
        <v>74820304</v>
      </c>
      <c r="C87" s="1" t="s">
        <v>25</v>
      </c>
      <c r="D87" s="1" t="s">
        <v>19</v>
      </c>
      <c r="E87" s="3">
        <v>42378</v>
      </c>
      <c r="F87" s="1" t="s">
        <v>23</v>
      </c>
      <c r="G87">
        <f t="shared" si="1"/>
        <v>1</v>
      </c>
      <c r="H87">
        <v>2016</v>
      </c>
    </row>
    <row r="88" spans="1:8" x14ac:dyDescent="0.2">
      <c r="A88" s="1">
        <v>100087</v>
      </c>
      <c r="B88">
        <v>56789380</v>
      </c>
      <c r="C88" s="1" t="s">
        <v>18</v>
      </c>
      <c r="D88" s="1" t="s">
        <v>19</v>
      </c>
      <c r="E88" s="3">
        <v>42424</v>
      </c>
      <c r="F88" s="1" t="s">
        <v>22</v>
      </c>
      <c r="G88">
        <f t="shared" si="1"/>
        <v>2</v>
      </c>
      <c r="H88">
        <v>2016</v>
      </c>
    </row>
    <row r="89" spans="1:8" x14ac:dyDescent="0.2">
      <c r="A89" s="1">
        <v>100088</v>
      </c>
      <c r="B89">
        <v>17699817</v>
      </c>
      <c r="C89" s="1" t="s">
        <v>18</v>
      </c>
      <c r="D89" s="1" t="s">
        <v>19</v>
      </c>
      <c r="E89" s="3">
        <v>42380</v>
      </c>
      <c r="F89" s="1" t="s">
        <v>27</v>
      </c>
      <c r="G89">
        <f t="shared" si="1"/>
        <v>1</v>
      </c>
      <c r="H89">
        <v>2016</v>
      </c>
    </row>
    <row r="90" spans="1:8" x14ac:dyDescent="0.2">
      <c r="A90" s="1">
        <v>100089</v>
      </c>
      <c r="B90">
        <v>17878044</v>
      </c>
      <c r="C90" s="1" t="s">
        <v>25</v>
      </c>
      <c r="D90" s="1" t="s">
        <v>28</v>
      </c>
      <c r="E90" s="3">
        <v>42275</v>
      </c>
      <c r="F90" s="1" t="s">
        <v>29</v>
      </c>
      <c r="G90">
        <f t="shared" si="1"/>
        <v>9</v>
      </c>
      <c r="H90">
        <v>2015</v>
      </c>
    </row>
    <row r="91" spans="1:8" x14ac:dyDescent="0.2">
      <c r="A91" s="1">
        <v>100090</v>
      </c>
      <c r="B91">
        <v>13012713</v>
      </c>
      <c r="C91" s="1" t="s">
        <v>25</v>
      </c>
      <c r="D91" s="1" t="s">
        <v>19</v>
      </c>
      <c r="E91" s="3">
        <v>42359</v>
      </c>
      <c r="F91" s="1" t="s">
        <v>30</v>
      </c>
      <c r="G91">
        <f t="shared" si="1"/>
        <v>12</v>
      </c>
      <c r="H91">
        <v>2015</v>
      </c>
    </row>
    <row r="92" spans="1:8" x14ac:dyDescent="0.2">
      <c r="A92" s="1">
        <v>100091</v>
      </c>
      <c r="B92">
        <v>89597552</v>
      </c>
      <c r="C92" s="1" t="s">
        <v>18</v>
      </c>
      <c r="D92" s="1" t="s">
        <v>19</v>
      </c>
      <c r="E92" s="3">
        <v>42348</v>
      </c>
      <c r="F92" s="1" t="s">
        <v>20</v>
      </c>
      <c r="G92">
        <f t="shared" si="1"/>
        <v>12</v>
      </c>
      <c r="H92">
        <v>2015</v>
      </c>
    </row>
    <row r="93" spans="1:8" x14ac:dyDescent="0.2">
      <c r="A93" s="1">
        <v>100092</v>
      </c>
      <c r="B93">
        <v>19927440</v>
      </c>
      <c r="C93" s="1" t="s">
        <v>25</v>
      </c>
      <c r="D93" s="1" t="s">
        <v>19</v>
      </c>
      <c r="E93" s="3">
        <v>42352</v>
      </c>
      <c r="F93" s="1" t="s">
        <v>20</v>
      </c>
      <c r="G93">
        <f t="shared" si="1"/>
        <v>12</v>
      </c>
      <c r="H93">
        <v>2015</v>
      </c>
    </row>
    <row r="94" spans="1:8" x14ac:dyDescent="0.2">
      <c r="A94" s="1">
        <v>100093</v>
      </c>
      <c r="B94">
        <v>21292252</v>
      </c>
      <c r="C94" s="1" t="s">
        <v>18</v>
      </c>
      <c r="D94" s="1" t="s">
        <v>28</v>
      </c>
      <c r="E94" s="3">
        <v>42290</v>
      </c>
      <c r="F94" s="1" t="s">
        <v>24</v>
      </c>
      <c r="G94">
        <f t="shared" si="1"/>
        <v>10</v>
      </c>
      <c r="H94">
        <v>2015</v>
      </c>
    </row>
    <row r="95" spans="1:8" x14ac:dyDescent="0.2">
      <c r="A95" s="1">
        <v>100094</v>
      </c>
      <c r="B95">
        <v>19628597</v>
      </c>
      <c r="C95" s="1" t="s">
        <v>18</v>
      </c>
      <c r="D95" s="1" t="s">
        <v>19</v>
      </c>
      <c r="E95" s="3">
        <v>42307</v>
      </c>
      <c r="F95" s="1" t="s">
        <v>22</v>
      </c>
      <c r="G95">
        <f t="shared" si="1"/>
        <v>10</v>
      </c>
      <c r="H95">
        <v>2015</v>
      </c>
    </row>
    <row r="96" spans="1:8" x14ac:dyDescent="0.2">
      <c r="A96" s="1">
        <v>100095</v>
      </c>
      <c r="B96">
        <v>55123213</v>
      </c>
      <c r="C96" s="1" t="s">
        <v>18</v>
      </c>
      <c r="D96" s="1" t="s">
        <v>28</v>
      </c>
      <c r="E96" s="3">
        <v>42422</v>
      </c>
      <c r="F96" s="1" t="s">
        <v>24</v>
      </c>
      <c r="G96">
        <f t="shared" si="1"/>
        <v>2</v>
      </c>
      <c r="H96">
        <v>2016</v>
      </c>
    </row>
    <row r="97" spans="1:8" x14ac:dyDescent="0.2">
      <c r="A97" s="1">
        <v>100096</v>
      </c>
      <c r="B97">
        <v>39439245</v>
      </c>
      <c r="C97" s="1" t="s">
        <v>25</v>
      </c>
      <c r="D97" s="1" t="s">
        <v>19</v>
      </c>
      <c r="E97" s="3">
        <v>42313</v>
      </c>
      <c r="F97" s="1" t="s">
        <v>24</v>
      </c>
      <c r="G97">
        <f t="shared" si="1"/>
        <v>11</v>
      </c>
      <c r="H97">
        <v>2015</v>
      </c>
    </row>
    <row r="98" spans="1:8" x14ac:dyDescent="0.2">
      <c r="A98" s="1">
        <v>100097</v>
      </c>
      <c r="B98">
        <v>47441591</v>
      </c>
      <c r="C98" s="1" t="s">
        <v>25</v>
      </c>
      <c r="D98" s="1" t="s">
        <v>28</v>
      </c>
      <c r="E98" s="3">
        <v>42295</v>
      </c>
      <c r="F98" s="1" t="s">
        <v>24</v>
      </c>
      <c r="G98">
        <f t="shared" si="1"/>
        <v>10</v>
      </c>
      <c r="H98">
        <v>2015</v>
      </c>
    </row>
    <row r="99" spans="1:8" x14ac:dyDescent="0.2">
      <c r="A99" s="1">
        <v>100098</v>
      </c>
      <c r="B99">
        <v>37202052</v>
      </c>
      <c r="C99" s="1" t="s">
        <v>18</v>
      </c>
      <c r="D99" s="1" t="s">
        <v>19</v>
      </c>
      <c r="E99" s="3">
        <v>42350</v>
      </c>
      <c r="F99" s="1" t="s">
        <v>23</v>
      </c>
      <c r="G99">
        <f t="shared" si="1"/>
        <v>12</v>
      </c>
      <c r="H99">
        <v>2015</v>
      </c>
    </row>
    <row r="100" spans="1:8" x14ac:dyDescent="0.2">
      <c r="A100" s="1">
        <v>100099</v>
      </c>
      <c r="B100">
        <v>93808722</v>
      </c>
      <c r="C100" s="1" t="s">
        <v>18</v>
      </c>
      <c r="D100" s="1" t="s">
        <v>19</v>
      </c>
      <c r="E100" s="3">
        <v>42275</v>
      </c>
      <c r="F100" s="1" t="s">
        <v>21</v>
      </c>
      <c r="G100">
        <f t="shared" si="1"/>
        <v>9</v>
      </c>
      <c r="H100">
        <v>2015</v>
      </c>
    </row>
    <row r="101" spans="1:8" x14ac:dyDescent="0.2">
      <c r="A101" s="1">
        <v>100100</v>
      </c>
      <c r="B101">
        <v>67730135</v>
      </c>
      <c r="C101" s="1" t="s">
        <v>18</v>
      </c>
      <c r="D101" s="1" t="s">
        <v>19</v>
      </c>
      <c r="E101" s="3">
        <v>42272</v>
      </c>
      <c r="F101" s="1" t="s">
        <v>21</v>
      </c>
      <c r="G101">
        <f t="shared" si="1"/>
        <v>9</v>
      </c>
      <c r="H101">
        <v>2015</v>
      </c>
    </row>
    <row r="102" spans="1:8" x14ac:dyDescent="0.2">
      <c r="A102" s="1">
        <v>100101</v>
      </c>
      <c r="B102">
        <v>24772562</v>
      </c>
      <c r="C102" s="1" t="s">
        <v>18</v>
      </c>
      <c r="D102" s="1" t="s">
        <v>28</v>
      </c>
      <c r="E102" s="3">
        <v>42290</v>
      </c>
      <c r="F102" s="1" t="s">
        <v>24</v>
      </c>
      <c r="G102">
        <f t="shared" si="1"/>
        <v>10</v>
      </c>
      <c r="H102">
        <v>2015</v>
      </c>
    </row>
    <row r="103" spans="1:8" x14ac:dyDescent="0.2">
      <c r="A103" s="1">
        <v>100102</v>
      </c>
      <c r="B103">
        <v>78032451</v>
      </c>
      <c r="C103" s="1" t="s">
        <v>25</v>
      </c>
      <c r="D103" s="1" t="s">
        <v>19</v>
      </c>
      <c r="E103" s="3">
        <v>42322</v>
      </c>
      <c r="F103" s="1" t="s">
        <v>26</v>
      </c>
      <c r="G103">
        <f t="shared" si="1"/>
        <v>11</v>
      </c>
      <c r="H103">
        <v>2015</v>
      </c>
    </row>
    <row r="104" spans="1:8" x14ac:dyDescent="0.2">
      <c r="A104" s="1">
        <v>100103</v>
      </c>
      <c r="B104">
        <v>67955959</v>
      </c>
      <c r="C104" s="1" t="s">
        <v>18</v>
      </c>
      <c r="D104" s="1" t="s">
        <v>19</v>
      </c>
      <c r="E104" s="3">
        <v>42279</v>
      </c>
      <c r="F104" s="1" t="s">
        <v>23</v>
      </c>
      <c r="G104">
        <f t="shared" si="1"/>
        <v>10</v>
      </c>
      <c r="H104">
        <v>2015</v>
      </c>
    </row>
    <row r="105" spans="1:8" x14ac:dyDescent="0.2">
      <c r="A105" s="1">
        <v>100104</v>
      </c>
      <c r="B105">
        <v>14280862</v>
      </c>
      <c r="C105" s="1" t="s">
        <v>18</v>
      </c>
      <c r="D105" s="1" t="s">
        <v>19</v>
      </c>
      <c r="E105" s="3">
        <v>42360</v>
      </c>
      <c r="F105" s="1" t="s">
        <v>22</v>
      </c>
      <c r="G105">
        <f t="shared" si="1"/>
        <v>12</v>
      </c>
      <c r="H105">
        <v>2015</v>
      </c>
    </row>
    <row r="106" spans="1:8" x14ac:dyDescent="0.2">
      <c r="A106" s="1">
        <v>100105</v>
      </c>
      <c r="B106">
        <v>56373102</v>
      </c>
      <c r="C106" s="1" t="s">
        <v>25</v>
      </c>
      <c r="D106" s="1" t="s">
        <v>28</v>
      </c>
      <c r="E106" s="3">
        <v>42346</v>
      </c>
      <c r="F106" s="1" t="s">
        <v>27</v>
      </c>
      <c r="G106">
        <f t="shared" si="1"/>
        <v>12</v>
      </c>
      <c r="H106">
        <v>2015</v>
      </c>
    </row>
    <row r="107" spans="1:8" x14ac:dyDescent="0.2">
      <c r="A107" s="1">
        <v>100106</v>
      </c>
      <c r="B107">
        <v>33821117</v>
      </c>
      <c r="C107" s="1" t="s">
        <v>18</v>
      </c>
      <c r="D107" s="1" t="s">
        <v>19</v>
      </c>
      <c r="E107" s="3">
        <v>42365</v>
      </c>
      <c r="F107" s="1" t="s">
        <v>29</v>
      </c>
      <c r="G107">
        <f t="shared" si="1"/>
        <v>12</v>
      </c>
      <c r="H107">
        <v>2015</v>
      </c>
    </row>
    <row r="108" spans="1:8" x14ac:dyDescent="0.2">
      <c r="A108" s="1">
        <v>100107</v>
      </c>
      <c r="B108">
        <v>70223107</v>
      </c>
      <c r="C108" s="1" t="s">
        <v>18</v>
      </c>
      <c r="D108" s="1" t="s">
        <v>19</v>
      </c>
      <c r="E108" s="3">
        <v>42395</v>
      </c>
      <c r="F108" s="1" t="s">
        <v>30</v>
      </c>
      <c r="G108">
        <f t="shared" si="1"/>
        <v>1</v>
      </c>
      <c r="H108">
        <v>2016</v>
      </c>
    </row>
    <row r="109" spans="1:8" x14ac:dyDescent="0.2">
      <c r="A109" s="1">
        <v>100108</v>
      </c>
      <c r="B109">
        <v>85927430</v>
      </c>
      <c r="C109" s="1" t="s">
        <v>25</v>
      </c>
      <c r="D109" s="1" t="s">
        <v>28</v>
      </c>
      <c r="E109" s="3">
        <v>42366</v>
      </c>
      <c r="F109" s="1" t="s">
        <v>20</v>
      </c>
      <c r="G109">
        <f t="shared" si="1"/>
        <v>12</v>
      </c>
      <c r="H109">
        <v>2015</v>
      </c>
    </row>
    <row r="110" spans="1:8" x14ac:dyDescent="0.2">
      <c r="A110" s="1">
        <v>100109</v>
      </c>
      <c r="B110">
        <v>28486650</v>
      </c>
      <c r="C110" s="1" t="s">
        <v>25</v>
      </c>
      <c r="D110" s="1" t="s">
        <v>19</v>
      </c>
      <c r="E110" s="3">
        <v>42336</v>
      </c>
      <c r="F110" s="1" t="s">
        <v>23</v>
      </c>
      <c r="G110">
        <f t="shared" si="1"/>
        <v>11</v>
      </c>
      <c r="H110">
        <v>2015</v>
      </c>
    </row>
    <row r="111" spans="1:8" x14ac:dyDescent="0.2">
      <c r="A111" s="1">
        <v>100110</v>
      </c>
      <c r="B111">
        <v>92884194</v>
      </c>
      <c r="C111" s="1" t="s">
        <v>18</v>
      </c>
      <c r="D111" s="1" t="s">
        <v>19</v>
      </c>
      <c r="E111" s="3">
        <v>42334</v>
      </c>
      <c r="F111" s="1" t="s">
        <v>21</v>
      </c>
      <c r="G111">
        <f t="shared" si="1"/>
        <v>11</v>
      </c>
      <c r="H111">
        <v>2015</v>
      </c>
    </row>
    <row r="112" spans="1:8" x14ac:dyDescent="0.2">
      <c r="A112" s="1">
        <v>100111</v>
      </c>
      <c r="B112">
        <v>39803448</v>
      </c>
      <c r="C112" s="1" t="s">
        <v>25</v>
      </c>
      <c r="D112" s="1" t="s">
        <v>19</v>
      </c>
      <c r="E112" s="3">
        <v>42372</v>
      </c>
      <c r="F112" s="1" t="s">
        <v>21</v>
      </c>
      <c r="G112">
        <f t="shared" si="1"/>
        <v>1</v>
      </c>
      <c r="H112">
        <v>2016</v>
      </c>
    </row>
    <row r="113" spans="1:8" x14ac:dyDescent="0.2">
      <c r="A113" s="1">
        <v>100112</v>
      </c>
      <c r="B113">
        <v>49234749</v>
      </c>
      <c r="C113" s="1" t="s">
        <v>25</v>
      </c>
      <c r="D113" s="1" t="s">
        <v>28</v>
      </c>
      <c r="E113" s="3">
        <v>42392</v>
      </c>
      <c r="F113" s="1" t="s">
        <v>24</v>
      </c>
      <c r="G113">
        <f t="shared" si="1"/>
        <v>1</v>
      </c>
      <c r="H113">
        <v>2016</v>
      </c>
    </row>
    <row r="114" spans="1:8" x14ac:dyDescent="0.2">
      <c r="A114" s="1">
        <v>100113</v>
      </c>
      <c r="B114">
        <v>38185107</v>
      </c>
      <c r="C114" s="1" t="s">
        <v>18</v>
      </c>
      <c r="D114" s="1" t="s">
        <v>19</v>
      </c>
      <c r="E114" s="3">
        <v>42408</v>
      </c>
      <c r="F114" s="1" t="s">
        <v>26</v>
      </c>
      <c r="G114">
        <f t="shared" si="1"/>
        <v>2</v>
      </c>
      <c r="H114">
        <v>2016</v>
      </c>
    </row>
    <row r="115" spans="1:8" x14ac:dyDescent="0.2">
      <c r="A115" s="1">
        <v>100114</v>
      </c>
      <c r="B115">
        <v>87964459</v>
      </c>
      <c r="C115" s="1" t="s">
        <v>25</v>
      </c>
      <c r="D115" s="1" t="s">
        <v>19</v>
      </c>
      <c r="E115" s="3">
        <v>42419</v>
      </c>
      <c r="F115" s="1" t="s">
        <v>23</v>
      </c>
      <c r="G115">
        <f t="shared" si="1"/>
        <v>2</v>
      </c>
      <c r="H115">
        <v>2016</v>
      </c>
    </row>
    <row r="116" spans="1:8" x14ac:dyDescent="0.2">
      <c r="A116" s="1">
        <v>100115</v>
      </c>
      <c r="B116">
        <v>23826233</v>
      </c>
      <c r="C116" s="1" t="s">
        <v>18</v>
      </c>
      <c r="D116" s="1" t="s">
        <v>19</v>
      </c>
      <c r="E116" s="3">
        <v>42442</v>
      </c>
      <c r="F116" s="1" t="s">
        <v>22</v>
      </c>
      <c r="G116">
        <f t="shared" si="1"/>
        <v>3</v>
      </c>
      <c r="H116">
        <v>2016</v>
      </c>
    </row>
    <row r="117" spans="1:8" x14ac:dyDescent="0.2">
      <c r="A117" s="1">
        <v>100116</v>
      </c>
      <c r="B117">
        <v>61247570</v>
      </c>
      <c r="C117" s="1" t="s">
        <v>25</v>
      </c>
      <c r="D117" s="1" t="s">
        <v>19</v>
      </c>
      <c r="E117" s="3">
        <v>42299</v>
      </c>
      <c r="F117" s="1" t="s">
        <v>27</v>
      </c>
      <c r="G117">
        <f t="shared" si="1"/>
        <v>10</v>
      </c>
      <c r="H117">
        <v>2015</v>
      </c>
    </row>
    <row r="118" spans="1:8" x14ac:dyDescent="0.2">
      <c r="A118" s="1">
        <v>100117</v>
      </c>
      <c r="B118">
        <v>98359720</v>
      </c>
      <c r="C118" s="1" t="s">
        <v>18</v>
      </c>
      <c r="D118" s="1" t="s">
        <v>19</v>
      </c>
      <c r="E118" s="3">
        <v>42361</v>
      </c>
      <c r="F118" s="1" t="s">
        <v>29</v>
      </c>
      <c r="G118">
        <f t="shared" si="1"/>
        <v>12</v>
      </c>
      <c r="H118">
        <v>2015</v>
      </c>
    </row>
    <row r="119" spans="1:8" x14ac:dyDescent="0.2">
      <c r="A119" s="1">
        <v>100118</v>
      </c>
      <c r="B119">
        <v>38285474</v>
      </c>
      <c r="C119" s="1" t="s">
        <v>25</v>
      </c>
      <c r="D119" s="1" t="s">
        <v>19</v>
      </c>
      <c r="E119" s="3">
        <v>42359</v>
      </c>
      <c r="F119" s="1" t="s">
        <v>30</v>
      </c>
      <c r="G119">
        <f t="shared" si="1"/>
        <v>12</v>
      </c>
      <c r="H119">
        <v>2015</v>
      </c>
    </row>
    <row r="120" spans="1:8" x14ac:dyDescent="0.2">
      <c r="A120" s="1">
        <v>100119</v>
      </c>
      <c r="B120">
        <v>96901353</v>
      </c>
      <c r="C120" s="1" t="s">
        <v>25</v>
      </c>
      <c r="D120" s="1" t="s">
        <v>19</v>
      </c>
      <c r="E120" s="3">
        <v>42273</v>
      </c>
      <c r="F120" s="1" t="s">
        <v>20</v>
      </c>
      <c r="G120">
        <f t="shared" si="1"/>
        <v>9</v>
      </c>
      <c r="H120">
        <v>2015</v>
      </c>
    </row>
    <row r="121" spans="1:8" x14ac:dyDescent="0.2">
      <c r="A121" s="1">
        <v>100120</v>
      </c>
      <c r="B121">
        <v>45774638</v>
      </c>
      <c r="C121" s="1" t="s">
        <v>18</v>
      </c>
      <c r="D121" s="1" t="s">
        <v>19</v>
      </c>
      <c r="E121" s="3">
        <v>42400</v>
      </c>
      <c r="F121" s="1" t="s">
        <v>22</v>
      </c>
      <c r="G121">
        <f t="shared" si="1"/>
        <v>1</v>
      </c>
      <c r="H121">
        <v>2016</v>
      </c>
    </row>
    <row r="122" spans="1:8" x14ac:dyDescent="0.2">
      <c r="A122" s="1">
        <v>100121</v>
      </c>
      <c r="B122">
        <v>79578099</v>
      </c>
      <c r="C122" s="1" t="s">
        <v>25</v>
      </c>
      <c r="D122" s="1" t="s">
        <v>19</v>
      </c>
      <c r="E122" s="3">
        <v>42404</v>
      </c>
      <c r="F122" s="1" t="s">
        <v>27</v>
      </c>
      <c r="G122">
        <f t="shared" si="1"/>
        <v>2</v>
      </c>
      <c r="H122">
        <v>2016</v>
      </c>
    </row>
    <row r="123" spans="1:8" x14ac:dyDescent="0.2">
      <c r="A123" s="1">
        <v>100122</v>
      </c>
      <c r="B123">
        <v>17430745</v>
      </c>
      <c r="C123" s="1" t="s">
        <v>18</v>
      </c>
      <c r="D123" s="1" t="s">
        <v>19</v>
      </c>
      <c r="E123" s="3">
        <v>42378</v>
      </c>
      <c r="F123" s="1" t="s">
        <v>29</v>
      </c>
      <c r="G123">
        <f t="shared" si="1"/>
        <v>1</v>
      </c>
      <c r="H123">
        <v>2016</v>
      </c>
    </row>
    <row r="124" spans="1:8" x14ac:dyDescent="0.2">
      <c r="A124" s="1">
        <v>100123</v>
      </c>
      <c r="B124">
        <v>90077244</v>
      </c>
      <c r="C124" s="1" t="s">
        <v>18</v>
      </c>
      <c r="D124" s="1" t="s">
        <v>19</v>
      </c>
      <c r="E124" s="3">
        <v>42292</v>
      </c>
      <c r="F124" s="1" t="s">
        <v>30</v>
      </c>
      <c r="G124">
        <f t="shared" si="1"/>
        <v>10</v>
      </c>
      <c r="H124">
        <v>2015</v>
      </c>
    </row>
    <row r="125" spans="1:8" x14ac:dyDescent="0.2">
      <c r="A125" s="1">
        <v>100124</v>
      </c>
      <c r="B125">
        <v>32166726</v>
      </c>
      <c r="C125" s="1" t="s">
        <v>25</v>
      </c>
      <c r="D125" s="1" t="s">
        <v>28</v>
      </c>
      <c r="E125" s="3">
        <v>42353</v>
      </c>
      <c r="F125" s="1" t="s">
        <v>20</v>
      </c>
      <c r="G125">
        <f t="shared" si="1"/>
        <v>12</v>
      </c>
      <c r="H125">
        <v>2015</v>
      </c>
    </row>
    <row r="126" spans="1:8" x14ac:dyDescent="0.2">
      <c r="A126" s="1">
        <v>100125</v>
      </c>
      <c r="B126">
        <v>28895425</v>
      </c>
      <c r="C126" s="1" t="s">
        <v>25</v>
      </c>
      <c r="D126" s="1" t="s">
        <v>19</v>
      </c>
      <c r="E126" s="3">
        <v>42318</v>
      </c>
      <c r="F126" s="1" t="s">
        <v>21</v>
      </c>
      <c r="G126">
        <f t="shared" si="1"/>
        <v>11</v>
      </c>
      <c r="H126">
        <v>2015</v>
      </c>
    </row>
    <row r="127" spans="1:8" x14ac:dyDescent="0.2">
      <c r="A127" s="1">
        <v>100126</v>
      </c>
      <c r="B127">
        <v>98153210</v>
      </c>
      <c r="C127" s="1" t="s">
        <v>18</v>
      </c>
      <c r="D127" s="1" t="s">
        <v>28</v>
      </c>
      <c r="E127" s="3">
        <v>42325</v>
      </c>
      <c r="F127" s="1" t="s">
        <v>24</v>
      </c>
      <c r="G127">
        <f t="shared" si="1"/>
        <v>11</v>
      </c>
      <c r="H127">
        <v>2015</v>
      </c>
    </row>
    <row r="128" spans="1:8" x14ac:dyDescent="0.2">
      <c r="A128" s="1">
        <v>100127</v>
      </c>
      <c r="B128">
        <v>26738931</v>
      </c>
      <c r="C128" s="1" t="s">
        <v>25</v>
      </c>
      <c r="D128" s="1" t="s">
        <v>19</v>
      </c>
      <c r="E128" s="3">
        <v>42367</v>
      </c>
      <c r="F128" s="1" t="s">
        <v>26</v>
      </c>
      <c r="G128">
        <f t="shared" si="1"/>
        <v>12</v>
      </c>
      <c r="H128">
        <v>2015</v>
      </c>
    </row>
    <row r="129" spans="1:8" x14ac:dyDescent="0.2">
      <c r="A129" s="1">
        <v>100128</v>
      </c>
      <c r="B129">
        <v>41035500</v>
      </c>
      <c r="C129" s="1" t="s">
        <v>25</v>
      </c>
      <c r="D129" s="1" t="s">
        <v>19</v>
      </c>
      <c r="E129" s="3">
        <v>42297</v>
      </c>
      <c r="F129" s="1" t="s">
        <v>23</v>
      </c>
      <c r="G129">
        <f t="shared" si="1"/>
        <v>10</v>
      </c>
      <c r="H129">
        <v>2015</v>
      </c>
    </row>
    <row r="130" spans="1:8" x14ac:dyDescent="0.2">
      <c r="A130" s="1">
        <v>100129</v>
      </c>
      <c r="B130">
        <v>50313675</v>
      </c>
      <c r="C130" s="1" t="s">
        <v>18</v>
      </c>
      <c r="D130" s="1" t="s">
        <v>19</v>
      </c>
      <c r="E130" s="3">
        <v>42293</v>
      </c>
      <c r="F130" s="1" t="s">
        <v>22</v>
      </c>
      <c r="G130">
        <f t="shared" si="1"/>
        <v>10</v>
      </c>
      <c r="H130">
        <v>2015</v>
      </c>
    </row>
    <row r="131" spans="1:8" x14ac:dyDescent="0.2">
      <c r="A131" s="1">
        <v>100130</v>
      </c>
      <c r="B131">
        <v>70302630</v>
      </c>
      <c r="C131" s="1" t="s">
        <v>18</v>
      </c>
      <c r="D131" s="1" t="s">
        <v>28</v>
      </c>
      <c r="E131" s="3">
        <v>42434</v>
      </c>
      <c r="F131" s="1" t="s">
        <v>27</v>
      </c>
      <c r="G131">
        <f t="shared" ref="G131:G194" si="2">MONTH(E131)</f>
        <v>3</v>
      </c>
      <c r="H131">
        <v>2016</v>
      </c>
    </row>
    <row r="132" spans="1:8" x14ac:dyDescent="0.2">
      <c r="A132" s="1">
        <v>100131</v>
      </c>
      <c r="B132">
        <v>25892965</v>
      </c>
      <c r="C132" s="1" t="s">
        <v>18</v>
      </c>
      <c r="D132" s="1" t="s">
        <v>19</v>
      </c>
      <c r="E132" s="3">
        <v>42277</v>
      </c>
      <c r="F132" s="1" t="s">
        <v>29</v>
      </c>
      <c r="G132">
        <f t="shared" si="2"/>
        <v>9</v>
      </c>
      <c r="H132">
        <v>2015</v>
      </c>
    </row>
    <row r="133" spans="1:8" x14ac:dyDescent="0.2">
      <c r="A133" s="1">
        <v>100132</v>
      </c>
      <c r="B133">
        <v>91794518</v>
      </c>
      <c r="C133" s="1" t="s">
        <v>25</v>
      </c>
      <c r="D133" s="1" t="s">
        <v>19</v>
      </c>
      <c r="E133" s="3">
        <v>42270</v>
      </c>
      <c r="F133" s="1" t="s">
        <v>30</v>
      </c>
      <c r="G133">
        <f t="shared" si="2"/>
        <v>9</v>
      </c>
      <c r="H133">
        <v>2015</v>
      </c>
    </row>
    <row r="134" spans="1:8" x14ac:dyDescent="0.2">
      <c r="A134" s="1">
        <v>100133</v>
      </c>
      <c r="B134">
        <v>26266429</v>
      </c>
      <c r="C134" s="1" t="s">
        <v>25</v>
      </c>
      <c r="D134" s="1" t="s">
        <v>19</v>
      </c>
      <c r="E134" s="3">
        <v>42374</v>
      </c>
      <c r="F134" s="1" t="s">
        <v>21</v>
      </c>
      <c r="G134">
        <f t="shared" si="2"/>
        <v>1</v>
      </c>
      <c r="H134">
        <v>2016</v>
      </c>
    </row>
    <row r="135" spans="1:8" x14ac:dyDescent="0.2">
      <c r="A135" s="1">
        <v>100134</v>
      </c>
      <c r="B135">
        <v>27106038</v>
      </c>
      <c r="C135" s="1" t="s">
        <v>18</v>
      </c>
      <c r="D135" s="1" t="s">
        <v>28</v>
      </c>
      <c r="E135" s="3">
        <v>42307</v>
      </c>
      <c r="F135" s="1" t="s">
        <v>21</v>
      </c>
      <c r="G135">
        <f t="shared" si="2"/>
        <v>10</v>
      </c>
      <c r="H135">
        <v>2015</v>
      </c>
    </row>
    <row r="136" spans="1:8" x14ac:dyDescent="0.2">
      <c r="A136" s="1">
        <v>100135</v>
      </c>
      <c r="B136">
        <v>51121099</v>
      </c>
      <c r="C136" s="1" t="s">
        <v>18</v>
      </c>
      <c r="D136" s="1" t="s">
        <v>19</v>
      </c>
      <c r="E136" s="3">
        <v>42328</v>
      </c>
      <c r="F136" s="1" t="s">
        <v>24</v>
      </c>
      <c r="G136">
        <f t="shared" si="2"/>
        <v>11</v>
      </c>
      <c r="H136">
        <v>2015</v>
      </c>
    </row>
    <row r="137" spans="1:8" x14ac:dyDescent="0.2">
      <c r="A137" s="1">
        <v>100136</v>
      </c>
      <c r="B137">
        <v>59805533</v>
      </c>
      <c r="C137" s="1" t="s">
        <v>18</v>
      </c>
      <c r="D137" s="1" t="s">
        <v>19</v>
      </c>
      <c r="E137" s="3">
        <v>42319</v>
      </c>
      <c r="F137" s="1" t="s">
        <v>26</v>
      </c>
      <c r="G137">
        <f t="shared" si="2"/>
        <v>11</v>
      </c>
      <c r="H137">
        <v>2015</v>
      </c>
    </row>
    <row r="138" spans="1:8" x14ac:dyDescent="0.2">
      <c r="A138" s="1">
        <v>100137</v>
      </c>
      <c r="B138">
        <v>78022323</v>
      </c>
      <c r="C138" s="1" t="s">
        <v>18</v>
      </c>
      <c r="D138" s="1" t="s">
        <v>28</v>
      </c>
      <c r="E138" s="3">
        <v>42293</v>
      </c>
      <c r="F138" s="1" t="s">
        <v>23</v>
      </c>
      <c r="G138">
        <f t="shared" si="2"/>
        <v>10</v>
      </c>
      <c r="H138">
        <v>2015</v>
      </c>
    </row>
    <row r="139" spans="1:8" x14ac:dyDescent="0.2">
      <c r="A139" s="1">
        <v>100138</v>
      </c>
      <c r="B139">
        <v>15642017</v>
      </c>
      <c r="C139" s="1" t="s">
        <v>25</v>
      </c>
      <c r="D139" s="1" t="s">
        <v>19</v>
      </c>
      <c r="E139" s="3">
        <v>42356</v>
      </c>
      <c r="F139" s="1" t="s">
        <v>22</v>
      </c>
      <c r="G139">
        <f t="shared" si="2"/>
        <v>12</v>
      </c>
      <c r="H139">
        <v>2015</v>
      </c>
    </row>
    <row r="140" spans="1:8" x14ac:dyDescent="0.2">
      <c r="A140" s="1">
        <v>100139</v>
      </c>
      <c r="B140">
        <v>70156875</v>
      </c>
      <c r="C140" s="1" t="s">
        <v>18</v>
      </c>
      <c r="D140" s="1" t="s">
        <v>28</v>
      </c>
      <c r="E140" s="3">
        <v>42314</v>
      </c>
      <c r="F140" s="1" t="s">
        <v>27</v>
      </c>
      <c r="G140">
        <f t="shared" si="2"/>
        <v>11</v>
      </c>
      <c r="H140">
        <v>2015</v>
      </c>
    </row>
    <row r="141" spans="1:8" x14ac:dyDescent="0.2">
      <c r="A141" s="1">
        <v>100140</v>
      </c>
      <c r="B141">
        <v>53811240</v>
      </c>
      <c r="C141" s="1" t="s">
        <v>18</v>
      </c>
      <c r="D141" s="1" t="s">
        <v>19</v>
      </c>
      <c r="E141" s="3">
        <v>42315</v>
      </c>
      <c r="F141" s="1" t="s">
        <v>29</v>
      </c>
      <c r="G141">
        <f t="shared" si="2"/>
        <v>11</v>
      </c>
      <c r="H141">
        <v>2015</v>
      </c>
    </row>
    <row r="142" spans="1:8" x14ac:dyDescent="0.2">
      <c r="A142" s="1">
        <v>100141</v>
      </c>
      <c r="B142">
        <v>13763709</v>
      </c>
      <c r="C142" s="1" t="s">
        <v>25</v>
      </c>
      <c r="D142" s="1" t="s">
        <v>19</v>
      </c>
      <c r="E142" s="3">
        <v>42263</v>
      </c>
      <c r="F142" s="1" t="s">
        <v>30</v>
      </c>
      <c r="G142">
        <f t="shared" si="2"/>
        <v>9</v>
      </c>
      <c r="H142">
        <v>2015</v>
      </c>
    </row>
    <row r="143" spans="1:8" x14ac:dyDescent="0.2">
      <c r="A143" s="1">
        <v>100142</v>
      </c>
      <c r="B143">
        <v>24612058</v>
      </c>
      <c r="C143" s="1" t="s">
        <v>18</v>
      </c>
      <c r="D143" s="1" t="s">
        <v>19</v>
      </c>
      <c r="E143" s="3">
        <v>42435</v>
      </c>
      <c r="F143" s="1" t="s">
        <v>20</v>
      </c>
      <c r="G143">
        <f t="shared" si="2"/>
        <v>3</v>
      </c>
      <c r="H143">
        <v>2016</v>
      </c>
    </row>
    <row r="144" spans="1:8" x14ac:dyDescent="0.2">
      <c r="A144" s="1">
        <v>100143</v>
      </c>
      <c r="B144">
        <v>65134124</v>
      </c>
      <c r="C144" s="1" t="s">
        <v>18</v>
      </c>
      <c r="D144" s="1" t="s">
        <v>28</v>
      </c>
      <c r="E144" s="3">
        <v>42393</v>
      </c>
      <c r="F144" s="1" t="s">
        <v>22</v>
      </c>
      <c r="G144">
        <f t="shared" si="2"/>
        <v>1</v>
      </c>
      <c r="H144">
        <v>2016</v>
      </c>
    </row>
    <row r="145" spans="1:8" x14ac:dyDescent="0.2">
      <c r="A145" s="1">
        <v>100144</v>
      </c>
      <c r="B145">
        <v>49645491</v>
      </c>
      <c r="C145" s="1" t="s">
        <v>25</v>
      </c>
      <c r="D145" s="1" t="s">
        <v>19</v>
      </c>
      <c r="E145" s="3">
        <v>42286</v>
      </c>
      <c r="F145" s="1" t="s">
        <v>27</v>
      </c>
      <c r="G145">
        <f t="shared" si="2"/>
        <v>10</v>
      </c>
      <c r="H145">
        <v>2015</v>
      </c>
    </row>
    <row r="146" spans="1:8" x14ac:dyDescent="0.2">
      <c r="A146" s="1">
        <v>100145</v>
      </c>
      <c r="B146">
        <v>65951347</v>
      </c>
      <c r="C146" s="1" t="s">
        <v>25</v>
      </c>
      <c r="D146" s="1" t="s">
        <v>19</v>
      </c>
      <c r="E146" s="3">
        <v>42263</v>
      </c>
      <c r="F146" s="1" t="s">
        <v>29</v>
      </c>
      <c r="G146">
        <f t="shared" si="2"/>
        <v>9</v>
      </c>
      <c r="H146">
        <v>2015</v>
      </c>
    </row>
    <row r="147" spans="1:8" x14ac:dyDescent="0.2">
      <c r="A147" s="1">
        <v>100146</v>
      </c>
      <c r="B147">
        <v>11524001</v>
      </c>
      <c r="C147" s="1" t="s">
        <v>18</v>
      </c>
      <c r="D147" s="1" t="s">
        <v>19</v>
      </c>
      <c r="E147" s="3">
        <v>42359</v>
      </c>
      <c r="F147" s="1" t="s">
        <v>30</v>
      </c>
      <c r="G147">
        <f t="shared" si="2"/>
        <v>12</v>
      </c>
      <c r="H147">
        <v>2015</v>
      </c>
    </row>
    <row r="148" spans="1:8" x14ac:dyDescent="0.2">
      <c r="A148" s="1">
        <v>100147</v>
      </c>
      <c r="B148">
        <v>68050177</v>
      </c>
      <c r="C148" s="1" t="s">
        <v>25</v>
      </c>
      <c r="D148" s="1" t="s">
        <v>19</v>
      </c>
      <c r="E148" s="3">
        <v>42292</v>
      </c>
      <c r="F148" s="1" t="s">
        <v>21</v>
      </c>
      <c r="G148">
        <f t="shared" si="2"/>
        <v>10</v>
      </c>
      <c r="H148">
        <v>2015</v>
      </c>
    </row>
    <row r="149" spans="1:8" x14ac:dyDescent="0.2">
      <c r="A149" s="1">
        <v>100148</v>
      </c>
      <c r="B149">
        <v>49835777</v>
      </c>
      <c r="C149" s="1" t="s">
        <v>25</v>
      </c>
      <c r="D149" s="1" t="s">
        <v>19</v>
      </c>
      <c r="E149" s="3">
        <v>42413</v>
      </c>
      <c r="F149" s="1" t="s">
        <v>21</v>
      </c>
      <c r="G149">
        <f t="shared" si="2"/>
        <v>2</v>
      </c>
      <c r="H149">
        <v>2016</v>
      </c>
    </row>
    <row r="150" spans="1:8" x14ac:dyDescent="0.2">
      <c r="A150" s="1">
        <v>100149</v>
      </c>
      <c r="B150">
        <v>11632492</v>
      </c>
      <c r="C150" s="1" t="s">
        <v>18</v>
      </c>
      <c r="D150" s="1" t="s">
        <v>19</v>
      </c>
      <c r="E150" s="3">
        <v>42404</v>
      </c>
      <c r="F150" s="1" t="s">
        <v>24</v>
      </c>
      <c r="G150">
        <f t="shared" si="2"/>
        <v>2</v>
      </c>
      <c r="H150">
        <v>2016</v>
      </c>
    </row>
    <row r="151" spans="1:8" x14ac:dyDescent="0.2">
      <c r="A151" s="1">
        <v>100150</v>
      </c>
      <c r="B151">
        <v>55366021</v>
      </c>
      <c r="C151" s="1" t="s">
        <v>18</v>
      </c>
      <c r="D151" s="1" t="s">
        <v>19</v>
      </c>
      <c r="E151" s="3">
        <v>42288</v>
      </c>
      <c r="F151" s="1" t="s">
        <v>26</v>
      </c>
      <c r="G151">
        <f t="shared" si="2"/>
        <v>10</v>
      </c>
      <c r="H151">
        <v>2015</v>
      </c>
    </row>
    <row r="152" spans="1:8" x14ac:dyDescent="0.2">
      <c r="A152" s="1">
        <v>100151</v>
      </c>
      <c r="B152">
        <v>56913854</v>
      </c>
      <c r="C152" s="1" t="s">
        <v>18</v>
      </c>
      <c r="D152" s="1" t="s">
        <v>28</v>
      </c>
      <c r="E152" s="3">
        <v>42326</v>
      </c>
      <c r="F152" s="1" t="s">
        <v>23</v>
      </c>
      <c r="G152">
        <f t="shared" si="2"/>
        <v>11</v>
      </c>
      <c r="H152">
        <v>2015</v>
      </c>
    </row>
    <row r="153" spans="1:8" x14ac:dyDescent="0.2">
      <c r="A153" s="1">
        <v>100152</v>
      </c>
      <c r="B153">
        <v>16094749</v>
      </c>
      <c r="C153" s="1" t="s">
        <v>25</v>
      </c>
      <c r="D153" s="1" t="s">
        <v>19</v>
      </c>
      <c r="E153" s="3">
        <v>42357</v>
      </c>
      <c r="F153" s="1" t="s">
        <v>22</v>
      </c>
      <c r="G153">
        <f t="shared" si="2"/>
        <v>12</v>
      </c>
      <c r="H153">
        <v>2015</v>
      </c>
    </row>
    <row r="154" spans="1:8" x14ac:dyDescent="0.2">
      <c r="A154" s="1">
        <v>100153</v>
      </c>
      <c r="B154">
        <v>90527141</v>
      </c>
      <c r="C154" s="1" t="s">
        <v>25</v>
      </c>
      <c r="D154" s="1" t="s">
        <v>28</v>
      </c>
      <c r="E154" s="3">
        <v>42300</v>
      </c>
      <c r="F154" s="1" t="s">
        <v>27</v>
      </c>
      <c r="G154">
        <f t="shared" si="2"/>
        <v>10</v>
      </c>
      <c r="H154">
        <v>2015</v>
      </c>
    </row>
    <row r="155" spans="1:8" x14ac:dyDescent="0.2">
      <c r="A155" s="1">
        <v>100154</v>
      </c>
      <c r="B155">
        <v>61815687</v>
      </c>
      <c r="C155" s="1" t="s">
        <v>18</v>
      </c>
      <c r="D155" s="1" t="s">
        <v>19</v>
      </c>
      <c r="E155" s="3">
        <v>42307</v>
      </c>
      <c r="F155" s="1" t="s">
        <v>29</v>
      </c>
      <c r="G155">
        <f t="shared" si="2"/>
        <v>10</v>
      </c>
      <c r="H155">
        <v>2015</v>
      </c>
    </row>
    <row r="156" spans="1:8" x14ac:dyDescent="0.2">
      <c r="A156" s="1">
        <v>100155</v>
      </c>
      <c r="B156">
        <v>43874759</v>
      </c>
      <c r="C156" s="1" t="s">
        <v>18</v>
      </c>
      <c r="D156" s="1" t="s">
        <v>19</v>
      </c>
      <c r="E156" s="3">
        <v>42397</v>
      </c>
      <c r="F156" s="1" t="s">
        <v>30</v>
      </c>
      <c r="G156">
        <f t="shared" si="2"/>
        <v>1</v>
      </c>
      <c r="H156">
        <v>2016</v>
      </c>
    </row>
    <row r="157" spans="1:8" x14ac:dyDescent="0.2">
      <c r="A157" s="1">
        <v>100156</v>
      </c>
      <c r="B157">
        <v>94521444</v>
      </c>
      <c r="C157" s="1" t="s">
        <v>18</v>
      </c>
      <c r="D157" s="1" t="s">
        <v>19</v>
      </c>
      <c r="E157" s="3">
        <v>42412</v>
      </c>
      <c r="F157" s="1" t="s">
        <v>20</v>
      </c>
      <c r="G157">
        <f t="shared" si="2"/>
        <v>2</v>
      </c>
      <c r="H157">
        <v>2016</v>
      </c>
    </row>
    <row r="158" spans="1:8" x14ac:dyDescent="0.2">
      <c r="A158" s="1">
        <v>100157</v>
      </c>
      <c r="B158">
        <v>40226071</v>
      </c>
      <c r="C158" s="1" t="s">
        <v>18</v>
      </c>
      <c r="D158" s="1" t="s">
        <v>28</v>
      </c>
      <c r="E158" s="3">
        <v>42276</v>
      </c>
      <c r="F158" s="1" t="s">
        <v>22</v>
      </c>
      <c r="G158">
        <f t="shared" si="2"/>
        <v>9</v>
      </c>
      <c r="H158">
        <v>2015</v>
      </c>
    </row>
    <row r="159" spans="1:8" x14ac:dyDescent="0.2">
      <c r="A159" s="1">
        <v>100158</v>
      </c>
      <c r="B159">
        <v>32699302</v>
      </c>
      <c r="C159" s="1" t="s">
        <v>25</v>
      </c>
      <c r="D159" s="1" t="s">
        <v>19</v>
      </c>
      <c r="E159" s="3">
        <v>42357</v>
      </c>
      <c r="F159" s="1" t="s">
        <v>27</v>
      </c>
      <c r="G159">
        <f t="shared" si="2"/>
        <v>12</v>
      </c>
      <c r="H159">
        <v>2015</v>
      </c>
    </row>
    <row r="160" spans="1:8" x14ac:dyDescent="0.2">
      <c r="A160" s="1">
        <v>100159</v>
      </c>
      <c r="B160">
        <v>49639740</v>
      </c>
      <c r="C160" s="1" t="s">
        <v>18</v>
      </c>
      <c r="D160" s="1" t="s">
        <v>19</v>
      </c>
      <c r="E160" s="3">
        <v>42292</v>
      </c>
      <c r="F160" s="1" t="s">
        <v>29</v>
      </c>
      <c r="G160">
        <f t="shared" si="2"/>
        <v>10</v>
      </c>
      <c r="H160">
        <v>2015</v>
      </c>
    </row>
    <row r="161" spans="1:8" x14ac:dyDescent="0.2">
      <c r="A161" s="1">
        <v>100160</v>
      </c>
      <c r="B161">
        <v>24427876</v>
      </c>
      <c r="C161" s="1" t="s">
        <v>18</v>
      </c>
      <c r="D161" s="1" t="s">
        <v>19</v>
      </c>
      <c r="E161" s="3">
        <v>42353</v>
      </c>
      <c r="F161" s="1" t="s">
        <v>30</v>
      </c>
      <c r="G161">
        <f t="shared" si="2"/>
        <v>12</v>
      </c>
      <c r="H161">
        <v>2015</v>
      </c>
    </row>
    <row r="162" spans="1:8" x14ac:dyDescent="0.2">
      <c r="A162" s="1">
        <v>100161</v>
      </c>
      <c r="B162">
        <v>86713397</v>
      </c>
      <c r="C162" s="1" t="s">
        <v>25</v>
      </c>
      <c r="D162" s="1" t="s">
        <v>28</v>
      </c>
      <c r="E162" s="3">
        <v>42429</v>
      </c>
      <c r="F162" s="1" t="s">
        <v>24</v>
      </c>
      <c r="G162">
        <f t="shared" si="2"/>
        <v>2</v>
      </c>
      <c r="H162">
        <v>2016</v>
      </c>
    </row>
    <row r="163" spans="1:8" x14ac:dyDescent="0.2">
      <c r="A163" s="1">
        <v>100162</v>
      </c>
      <c r="B163">
        <v>32046712</v>
      </c>
      <c r="C163" s="1" t="s">
        <v>18</v>
      </c>
      <c r="D163" s="1" t="s">
        <v>19</v>
      </c>
      <c r="E163" s="3">
        <v>42329</v>
      </c>
      <c r="F163" s="1" t="s">
        <v>29</v>
      </c>
      <c r="G163">
        <f t="shared" si="2"/>
        <v>11</v>
      </c>
      <c r="H163">
        <v>2015</v>
      </c>
    </row>
    <row r="164" spans="1:8" x14ac:dyDescent="0.2">
      <c r="A164" s="1">
        <v>100163</v>
      </c>
      <c r="B164">
        <v>30050062</v>
      </c>
      <c r="C164" s="1" t="s">
        <v>18</v>
      </c>
      <c r="D164" s="1" t="s">
        <v>28</v>
      </c>
      <c r="E164" s="3">
        <v>42292</v>
      </c>
      <c r="F164" s="1" t="s">
        <v>30</v>
      </c>
      <c r="G164">
        <f t="shared" si="2"/>
        <v>10</v>
      </c>
      <c r="H164">
        <v>2015</v>
      </c>
    </row>
    <row r="165" spans="1:8" x14ac:dyDescent="0.2">
      <c r="A165" s="1">
        <v>100164</v>
      </c>
      <c r="B165">
        <v>56735521</v>
      </c>
      <c r="C165" s="1" t="s">
        <v>25</v>
      </c>
      <c r="D165" s="1" t="s">
        <v>19</v>
      </c>
      <c r="E165" s="3">
        <v>42306</v>
      </c>
      <c r="F165" s="1" t="s">
        <v>20</v>
      </c>
      <c r="G165">
        <f t="shared" si="2"/>
        <v>10</v>
      </c>
      <c r="H165">
        <v>2015</v>
      </c>
    </row>
    <row r="166" spans="1:8" x14ac:dyDescent="0.2">
      <c r="A166" s="1">
        <v>100165</v>
      </c>
      <c r="B166">
        <v>71353147</v>
      </c>
      <c r="C166" s="1" t="s">
        <v>25</v>
      </c>
      <c r="D166" s="1" t="s">
        <v>28</v>
      </c>
      <c r="E166" s="3">
        <v>42422</v>
      </c>
      <c r="F166" s="1" t="s">
        <v>22</v>
      </c>
      <c r="G166">
        <f t="shared" si="2"/>
        <v>2</v>
      </c>
      <c r="H166">
        <v>2016</v>
      </c>
    </row>
    <row r="167" spans="1:8" x14ac:dyDescent="0.2">
      <c r="A167" s="1">
        <v>100166</v>
      </c>
      <c r="B167">
        <v>67214701</v>
      </c>
      <c r="C167" s="1" t="s">
        <v>18</v>
      </c>
      <c r="D167" s="1" t="s">
        <v>19</v>
      </c>
      <c r="E167" s="3">
        <v>42440</v>
      </c>
      <c r="F167" s="1" t="s">
        <v>27</v>
      </c>
      <c r="G167">
        <f t="shared" si="2"/>
        <v>3</v>
      </c>
      <c r="H167">
        <v>2016</v>
      </c>
    </row>
    <row r="168" spans="1:8" x14ac:dyDescent="0.2">
      <c r="A168" s="1">
        <v>100167</v>
      </c>
      <c r="B168">
        <v>13471590</v>
      </c>
      <c r="C168" s="1" t="s">
        <v>25</v>
      </c>
      <c r="D168" s="1" t="s">
        <v>19</v>
      </c>
      <c r="E168" s="3">
        <v>42277</v>
      </c>
      <c r="F168" s="1" t="s">
        <v>29</v>
      </c>
      <c r="G168">
        <f t="shared" si="2"/>
        <v>9</v>
      </c>
      <c r="H168">
        <v>2015</v>
      </c>
    </row>
    <row r="169" spans="1:8" x14ac:dyDescent="0.2">
      <c r="A169" s="1">
        <v>100168</v>
      </c>
      <c r="B169">
        <v>21029639</v>
      </c>
      <c r="C169" s="1" t="s">
        <v>25</v>
      </c>
      <c r="D169" s="1" t="s">
        <v>28</v>
      </c>
      <c r="E169" s="3">
        <v>42440</v>
      </c>
      <c r="F169" s="1" t="s">
        <v>30</v>
      </c>
      <c r="G169">
        <f t="shared" si="2"/>
        <v>3</v>
      </c>
      <c r="H169">
        <v>2016</v>
      </c>
    </row>
    <row r="170" spans="1:8" x14ac:dyDescent="0.2">
      <c r="A170" s="1">
        <v>100169</v>
      </c>
      <c r="B170">
        <v>21058357</v>
      </c>
      <c r="C170" s="1" t="s">
        <v>18</v>
      </c>
      <c r="D170" s="1" t="s">
        <v>19</v>
      </c>
      <c r="E170" s="3">
        <v>42274</v>
      </c>
      <c r="F170" s="1" t="s">
        <v>20</v>
      </c>
      <c r="G170">
        <f t="shared" si="2"/>
        <v>9</v>
      </c>
      <c r="H170">
        <v>2015</v>
      </c>
    </row>
    <row r="171" spans="1:8" x14ac:dyDescent="0.2">
      <c r="A171" s="1">
        <v>100170</v>
      </c>
      <c r="B171">
        <v>70170410</v>
      </c>
      <c r="C171" s="1" t="s">
        <v>18</v>
      </c>
      <c r="D171" s="1" t="s">
        <v>19</v>
      </c>
      <c r="E171" s="3">
        <v>42342</v>
      </c>
      <c r="F171" s="1" t="s">
        <v>21</v>
      </c>
      <c r="G171">
        <f t="shared" si="2"/>
        <v>12</v>
      </c>
      <c r="H171">
        <v>2015</v>
      </c>
    </row>
    <row r="172" spans="1:8" x14ac:dyDescent="0.2">
      <c r="A172" s="1">
        <v>100171</v>
      </c>
      <c r="B172">
        <v>19920482</v>
      </c>
      <c r="C172" s="1" t="s">
        <v>18</v>
      </c>
      <c r="D172" s="1" t="s">
        <v>19</v>
      </c>
      <c r="E172" s="3">
        <v>42408</v>
      </c>
      <c r="F172" s="1" t="s">
        <v>24</v>
      </c>
      <c r="G172">
        <f t="shared" si="2"/>
        <v>2</v>
      </c>
      <c r="H172">
        <v>2016</v>
      </c>
    </row>
    <row r="173" spans="1:8" x14ac:dyDescent="0.2">
      <c r="A173" s="1">
        <v>100172</v>
      </c>
      <c r="B173">
        <v>98459324</v>
      </c>
      <c r="C173" s="1" t="s">
        <v>25</v>
      </c>
      <c r="D173" s="1" t="s">
        <v>28</v>
      </c>
      <c r="E173" s="3">
        <v>42299</v>
      </c>
      <c r="F173" s="1" t="s">
        <v>26</v>
      </c>
      <c r="G173">
        <f t="shared" si="2"/>
        <v>10</v>
      </c>
      <c r="H173">
        <v>2015</v>
      </c>
    </row>
    <row r="174" spans="1:8" x14ac:dyDescent="0.2">
      <c r="A174" s="1">
        <v>100173</v>
      </c>
      <c r="B174">
        <v>34937765</v>
      </c>
      <c r="C174" s="1" t="s">
        <v>25</v>
      </c>
      <c r="D174" s="1" t="s">
        <v>19</v>
      </c>
      <c r="E174" s="3">
        <v>42343</v>
      </c>
      <c r="F174" s="1" t="s">
        <v>23</v>
      </c>
      <c r="G174">
        <f t="shared" si="2"/>
        <v>12</v>
      </c>
      <c r="H174">
        <v>2015</v>
      </c>
    </row>
    <row r="175" spans="1:8" x14ac:dyDescent="0.2">
      <c r="A175" s="1">
        <v>100174</v>
      </c>
      <c r="B175">
        <v>54817211</v>
      </c>
      <c r="C175" s="1" t="s">
        <v>18</v>
      </c>
      <c r="D175" s="1" t="s">
        <v>19</v>
      </c>
      <c r="E175" s="3">
        <v>42326</v>
      </c>
      <c r="F175" s="1" t="s">
        <v>22</v>
      </c>
      <c r="G175">
        <f t="shared" si="2"/>
        <v>11</v>
      </c>
      <c r="H175">
        <v>2015</v>
      </c>
    </row>
    <row r="176" spans="1:8" x14ac:dyDescent="0.2">
      <c r="A176" s="1">
        <v>100175</v>
      </c>
      <c r="B176">
        <v>23027627</v>
      </c>
      <c r="C176" s="1" t="s">
        <v>18</v>
      </c>
      <c r="D176" s="1" t="s">
        <v>19</v>
      </c>
      <c r="E176" s="3">
        <v>42407</v>
      </c>
      <c r="F176" s="1" t="s">
        <v>27</v>
      </c>
      <c r="G176">
        <f t="shared" si="2"/>
        <v>2</v>
      </c>
      <c r="H176">
        <v>2016</v>
      </c>
    </row>
    <row r="177" spans="1:8" x14ac:dyDescent="0.2">
      <c r="A177" s="1">
        <v>100176</v>
      </c>
      <c r="B177">
        <v>14075849</v>
      </c>
      <c r="C177" s="1" t="s">
        <v>18</v>
      </c>
      <c r="D177" s="1" t="s">
        <v>28</v>
      </c>
      <c r="E177" s="3">
        <v>42267</v>
      </c>
      <c r="F177" s="1" t="s">
        <v>29</v>
      </c>
      <c r="G177">
        <f t="shared" si="2"/>
        <v>9</v>
      </c>
      <c r="H177">
        <v>2015</v>
      </c>
    </row>
    <row r="178" spans="1:8" x14ac:dyDescent="0.2">
      <c r="A178" s="1">
        <v>100177</v>
      </c>
      <c r="B178">
        <v>29463893</v>
      </c>
      <c r="C178" s="1" t="s">
        <v>18</v>
      </c>
      <c r="D178" s="1" t="s">
        <v>19</v>
      </c>
      <c r="E178" s="3">
        <v>42298</v>
      </c>
      <c r="F178" s="1" t="s">
        <v>30</v>
      </c>
      <c r="G178">
        <f t="shared" si="2"/>
        <v>10</v>
      </c>
      <c r="H178">
        <v>2015</v>
      </c>
    </row>
    <row r="179" spans="1:8" x14ac:dyDescent="0.2">
      <c r="A179" s="1">
        <v>100178</v>
      </c>
      <c r="B179">
        <v>90103411</v>
      </c>
      <c r="C179" s="1" t="s">
        <v>25</v>
      </c>
      <c r="D179" s="1" t="s">
        <v>28</v>
      </c>
      <c r="E179" s="3">
        <v>42285</v>
      </c>
      <c r="F179" s="1" t="s">
        <v>21</v>
      </c>
      <c r="G179">
        <f t="shared" si="2"/>
        <v>10</v>
      </c>
      <c r="H179">
        <v>2015</v>
      </c>
    </row>
    <row r="180" spans="1:8" x14ac:dyDescent="0.2">
      <c r="A180" s="1">
        <v>100179</v>
      </c>
      <c r="B180">
        <v>16846707</v>
      </c>
      <c r="C180" s="1" t="s">
        <v>18</v>
      </c>
      <c r="D180" s="1" t="s">
        <v>19</v>
      </c>
      <c r="E180" s="3">
        <v>42393</v>
      </c>
      <c r="F180" s="1" t="s">
        <v>29</v>
      </c>
      <c r="G180">
        <f t="shared" si="2"/>
        <v>1</v>
      </c>
      <c r="H180">
        <v>2016</v>
      </c>
    </row>
    <row r="181" spans="1:8" x14ac:dyDescent="0.2">
      <c r="A181" s="1">
        <v>100180</v>
      </c>
      <c r="B181">
        <v>27591666</v>
      </c>
      <c r="C181" s="1" t="s">
        <v>18</v>
      </c>
      <c r="D181" s="1" t="s">
        <v>28</v>
      </c>
      <c r="E181" s="3">
        <v>42289</v>
      </c>
      <c r="F181" s="1" t="s">
        <v>30</v>
      </c>
      <c r="G181">
        <f t="shared" si="2"/>
        <v>10</v>
      </c>
      <c r="H181">
        <v>2015</v>
      </c>
    </row>
    <row r="182" spans="1:8" x14ac:dyDescent="0.2">
      <c r="A182" s="1">
        <v>100181</v>
      </c>
      <c r="B182">
        <v>18511345</v>
      </c>
      <c r="C182" s="1" t="s">
        <v>25</v>
      </c>
      <c r="D182" s="1" t="s">
        <v>19</v>
      </c>
      <c r="E182" s="3">
        <v>42399</v>
      </c>
      <c r="F182" s="1" t="s">
        <v>20</v>
      </c>
      <c r="G182">
        <f t="shared" si="2"/>
        <v>1</v>
      </c>
      <c r="H182">
        <v>2016</v>
      </c>
    </row>
    <row r="183" spans="1:8" x14ac:dyDescent="0.2">
      <c r="A183" s="1">
        <v>100182</v>
      </c>
      <c r="B183">
        <v>36776859</v>
      </c>
      <c r="C183" s="1" t="s">
        <v>18</v>
      </c>
      <c r="D183" s="1" t="s">
        <v>28</v>
      </c>
      <c r="E183" s="3">
        <v>42432</v>
      </c>
      <c r="F183" s="1" t="s">
        <v>22</v>
      </c>
      <c r="G183">
        <f t="shared" si="2"/>
        <v>3</v>
      </c>
      <c r="H183">
        <v>2016</v>
      </c>
    </row>
    <row r="184" spans="1:8" x14ac:dyDescent="0.2">
      <c r="A184" s="1">
        <v>100183</v>
      </c>
      <c r="B184">
        <v>75007162</v>
      </c>
      <c r="C184" s="1" t="s">
        <v>18</v>
      </c>
      <c r="D184" s="1" t="s">
        <v>19</v>
      </c>
      <c r="E184" s="3">
        <v>42356</v>
      </c>
      <c r="F184" s="1" t="s">
        <v>27</v>
      </c>
      <c r="G184">
        <f t="shared" si="2"/>
        <v>12</v>
      </c>
      <c r="H184">
        <v>2015</v>
      </c>
    </row>
    <row r="185" spans="1:8" x14ac:dyDescent="0.2">
      <c r="A185" s="1">
        <v>100184</v>
      </c>
      <c r="B185">
        <v>68449443</v>
      </c>
      <c r="C185" s="1" t="s">
        <v>25</v>
      </c>
      <c r="D185" s="1" t="s">
        <v>28</v>
      </c>
      <c r="E185" s="3">
        <v>42408</v>
      </c>
      <c r="F185" s="1" t="s">
        <v>29</v>
      </c>
      <c r="G185">
        <f t="shared" si="2"/>
        <v>2</v>
      </c>
      <c r="H185">
        <v>2016</v>
      </c>
    </row>
    <row r="186" spans="1:8" x14ac:dyDescent="0.2">
      <c r="A186" s="1">
        <v>100185</v>
      </c>
      <c r="B186">
        <v>51047027</v>
      </c>
      <c r="C186" s="1" t="s">
        <v>25</v>
      </c>
      <c r="D186" s="1" t="s">
        <v>19</v>
      </c>
      <c r="E186" s="3">
        <v>42276</v>
      </c>
      <c r="F186" s="1" t="s">
        <v>30</v>
      </c>
      <c r="G186">
        <f t="shared" si="2"/>
        <v>9</v>
      </c>
      <c r="H186">
        <v>2015</v>
      </c>
    </row>
    <row r="187" spans="1:8" x14ac:dyDescent="0.2">
      <c r="A187" s="1">
        <v>100186</v>
      </c>
      <c r="B187">
        <v>96215839</v>
      </c>
      <c r="C187" s="1" t="s">
        <v>18</v>
      </c>
      <c r="D187" s="1" t="s">
        <v>19</v>
      </c>
      <c r="E187" s="3">
        <v>42380</v>
      </c>
      <c r="F187" s="1" t="s">
        <v>20</v>
      </c>
      <c r="G187">
        <f t="shared" si="2"/>
        <v>1</v>
      </c>
      <c r="H187">
        <v>2016</v>
      </c>
    </row>
    <row r="188" spans="1:8" x14ac:dyDescent="0.2">
      <c r="A188" s="1">
        <v>100187</v>
      </c>
      <c r="B188">
        <v>75259379</v>
      </c>
      <c r="C188" s="1" t="s">
        <v>25</v>
      </c>
      <c r="D188" s="1" t="s">
        <v>19</v>
      </c>
      <c r="E188" s="3">
        <v>42309</v>
      </c>
      <c r="F188" s="1" t="s">
        <v>21</v>
      </c>
      <c r="G188">
        <f t="shared" si="2"/>
        <v>11</v>
      </c>
      <c r="H188">
        <v>2015</v>
      </c>
    </row>
    <row r="189" spans="1:8" x14ac:dyDescent="0.2">
      <c r="A189" s="1">
        <v>100188</v>
      </c>
      <c r="B189">
        <v>83820543</v>
      </c>
      <c r="C189" s="1" t="s">
        <v>18</v>
      </c>
      <c r="D189" s="1" t="s">
        <v>28</v>
      </c>
      <c r="E189" s="3">
        <v>42286</v>
      </c>
      <c r="F189" s="1" t="s">
        <v>24</v>
      </c>
      <c r="G189">
        <f t="shared" si="2"/>
        <v>10</v>
      </c>
      <c r="H189">
        <v>2015</v>
      </c>
    </row>
    <row r="190" spans="1:8" x14ac:dyDescent="0.2">
      <c r="A190" s="1">
        <v>100189</v>
      </c>
      <c r="B190">
        <v>35627133</v>
      </c>
      <c r="C190" s="1" t="s">
        <v>18</v>
      </c>
      <c r="D190" s="1" t="s">
        <v>19</v>
      </c>
      <c r="E190" s="3">
        <v>42399</v>
      </c>
      <c r="F190" s="1" t="s">
        <v>26</v>
      </c>
      <c r="G190">
        <f t="shared" si="2"/>
        <v>1</v>
      </c>
      <c r="H190">
        <v>2016</v>
      </c>
    </row>
    <row r="191" spans="1:8" x14ac:dyDescent="0.2">
      <c r="A191" s="1">
        <v>100190</v>
      </c>
      <c r="B191">
        <v>55426862</v>
      </c>
      <c r="C191" s="1" t="s">
        <v>18</v>
      </c>
      <c r="D191" s="1" t="s">
        <v>19</v>
      </c>
      <c r="E191" s="3">
        <v>42355</v>
      </c>
      <c r="F191" s="1" t="s">
        <v>23</v>
      </c>
      <c r="G191">
        <f t="shared" si="2"/>
        <v>12</v>
      </c>
      <c r="H191">
        <v>2015</v>
      </c>
    </row>
    <row r="192" spans="1:8" x14ac:dyDescent="0.2">
      <c r="A192" s="1">
        <v>100191</v>
      </c>
      <c r="B192">
        <v>88600506</v>
      </c>
      <c r="C192" s="1" t="s">
        <v>25</v>
      </c>
      <c r="D192" s="1" t="s">
        <v>19</v>
      </c>
      <c r="E192" s="3">
        <v>42266</v>
      </c>
      <c r="F192" s="1" t="s">
        <v>22</v>
      </c>
      <c r="G192">
        <f t="shared" si="2"/>
        <v>9</v>
      </c>
      <c r="H192">
        <v>2015</v>
      </c>
    </row>
    <row r="193" spans="1:8" x14ac:dyDescent="0.2">
      <c r="A193" s="1">
        <v>100192</v>
      </c>
      <c r="B193">
        <v>62126661</v>
      </c>
      <c r="C193" s="1" t="s">
        <v>25</v>
      </c>
      <c r="D193" s="1" t="s">
        <v>19</v>
      </c>
      <c r="E193" s="3">
        <v>42352</v>
      </c>
      <c r="F193" s="1" t="s">
        <v>27</v>
      </c>
      <c r="G193">
        <f t="shared" si="2"/>
        <v>12</v>
      </c>
      <c r="H193">
        <v>2015</v>
      </c>
    </row>
    <row r="194" spans="1:8" x14ac:dyDescent="0.2">
      <c r="A194" s="1">
        <v>100193</v>
      </c>
      <c r="B194">
        <v>64453340</v>
      </c>
      <c r="C194" s="1" t="s">
        <v>18</v>
      </c>
      <c r="D194" s="1" t="s">
        <v>19</v>
      </c>
      <c r="E194" s="3">
        <v>42392</v>
      </c>
      <c r="F194" s="1" t="s">
        <v>29</v>
      </c>
      <c r="G194">
        <f t="shared" si="2"/>
        <v>1</v>
      </c>
      <c r="H194">
        <v>2016</v>
      </c>
    </row>
    <row r="195" spans="1:8" x14ac:dyDescent="0.2">
      <c r="A195" s="1">
        <v>100194</v>
      </c>
      <c r="B195">
        <v>70794401</v>
      </c>
      <c r="C195" s="1" t="s">
        <v>18</v>
      </c>
      <c r="D195" s="1" t="s">
        <v>19</v>
      </c>
      <c r="E195" s="3">
        <v>42311</v>
      </c>
      <c r="F195" s="1" t="s">
        <v>30</v>
      </c>
      <c r="G195">
        <f t="shared" ref="G195:G210" si="3">MONTH(E195)</f>
        <v>11</v>
      </c>
      <c r="H195">
        <v>2015</v>
      </c>
    </row>
    <row r="196" spans="1:8" x14ac:dyDescent="0.2">
      <c r="A196" s="1">
        <v>100195</v>
      </c>
      <c r="B196">
        <v>88082386</v>
      </c>
      <c r="C196" s="1" t="s">
        <v>18</v>
      </c>
      <c r="D196" s="1" t="s">
        <v>19</v>
      </c>
      <c r="E196" s="3">
        <v>42441</v>
      </c>
      <c r="F196" s="1" t="s">
        <v>21</v>
      </c>
      <c r="G196">
        <f t="shared" si="3"/>
        <v>3</v>
      </c>
      <c r="H196">
        <v>2016</v>
      </c>
    </row>
    <row r="197" spans="1:8" x14ac:dyDescent="0.2">
      <c r="A197" s="1">
        <v>100196</v>
      </c>
      <c r="B197">
        <v>11317792</v>
      </c>
      <c r="C197" s="1" t="s">
        <v>18</v>
      </c>
      <c r="D197" s="1" t="s">
        <v>28</v>
      </c>
      <c r="E197" s="3">
        <v>42330</v>
      </c>
      <c r="F197" s="1" t="s">
        <v>30</v>
      </c>
      <c r="G197">
        <f t="shared" si="3"/>
        <v>11</v>
      </c>
      <c r="H197">
        <v>2015</v>
      </c>
    </row>
    <row r="198" spans="1:8" x14ac:dyDescent="0.2">
      <c r="A198" s="1">
        <v>100197</v>
      </c>
      <c r="B198">
        <v>11765421</v>
      </c>
      <c r="C198" s="1" t="s">
        <v>25</v>
      </c>
      <c r="D198" s="1" t="s">
        <v>19</v>
      </c>
      <c r="E198" s="3">
        <v>42276</v>
      </c>
      <c r="F198" s="1" t="s">
        <v>24</v>
      </c>
      <c r="G198">
        <f t="shared" si="3"/>
        <v>9</v>
      </c>
      <c r="H198">
        <v>2015</v>
      </c>
    </row>
    <row r="199" spans="1:8" x14ac:dyDescent="0.2">
      <c r="A199" s="1">
        <v>100198</v>
      </c>
      <c r="B199">
        <v>56365081</v>
      </c>
      <c r="C199" s="1" t="s">
        <v>18</v>
      </c>
      <c r="D199" s="1" t="s">
        <v>28</v>
      </c>
      <c r="E199" s="3">
        <v>42374</v>
      </c>
      <c r="F199" s="1" t="s">
        <v>29</v>
      </c>
      <c r="G199">
        <f t="shared" si="3"/>
        <v>1</v>
      </c>
      <c r="H199">
        <v>2016</v>
      </c>
    </row>
    <row r="200" spans="1:8" x14ac:dyDescent="0.2">
      <c r="A200" s="1">
        <v>100199</v>
      </c>
      <c r="B200">
        <v>54777343</v>
      </c>
      <c r="C200" s="1" t="s">
        <v>18</v>
      </c>
      <c r="D200" s="1" t="s">
        <v>19</v>
      </c>
      <c r="E200" s="3">
        <v>42343</v>
      </c>
      <c r="F200" s="1" t="s">
        <v>30</v>
      </c>
      <c r="G200">
        <f t="shared" si="3"/>
        <v>12</v>
      </c>
      <c r="H200">
        <v>2015</v>
      </c>
    </row>
    <row r="201" spans="1:8" x14ac:dyDescent="0.2">
      <c r="A201" s="1">
        <v>100200</v>
      </c>
      <c r="B201">
        <v>21738420</v>
      </c>
      <c r="C201" s="1" t="s">
        <v>25</v>
      </c>
      <c r="D201" s="1" t="s">
        <v>19</v>
      </c>
      <c r="E201" s="3">
        <v>42309</v>
      </c>
      <c r="F201" s="1" t="s">
        <v>20</v>
      </c>
      <c r="G201">
        <f t="shared" si="3"/>
        <v>11</v>
      </c>
      <c r="H201">
        <v>2015</v>
      </c>
    </row>
    <row r="202" spans="1:8" x14ac:dyDescent="0.2">
      <c r="A202" s="1">
        <v>100201</v>
      </c>
      <c r="B202">
        <v>46015868</v>
      </c>
      <c r="C202" s="1" t="s">
        <v>18</v>
      </c>
      <c r="D202" s="1" t="s">
        <v>19</v>
      </c>
      <c r="E202" s="3">
        <v>42420</v>
      </c>
      <c r="F202" s="1" t="s">
        <v>22</v>
      </c>
      <c r="G202">
        <f t="shared" si="3"/>
        <v>2</v>
      </c>
      <c r="H202">
        <v>2016</v>
      </c>
    </row>
    <row r="203" spans="1:8" x14ac:dyDescent="0.2">
      <c r="A203" s="1">
        <v>100202</v>
      </c>
      <c r="B203">
        <v>39680951</v>
      </c>
      <c r="C203" s="1" t="s">
        <v>18</v>
      </c>
      <c r="D203" s="1" t="s">
        <v>28</v>
      </c>
      <c r="E203" s="3">
        <v>42392</v>
      </c>
      <c r="F203" s="1" t="s">
        <v>27</v>
      </c>
      <c r="G203">
        <f t="shared" si="3"/>
        <v>1</v>
      </c>
      <c r="H203">
        <v>2016</v>
      </c>
    </row>
    <row r="204" spans="1:8" x14ac:dyDescent="0.2">
      <c r="A204" s="1">
        <v>100203</v>
      </c>
      <c r="B204">
        <v>96467759</v>
      </c>
      <c r="C204" s="1" t="s">
        <v>25</v>
      </c>
      <c r="D204" s="1" t="s">
        <v>19</v>
      </c>
      <c r="E204" s="3">
        <v>42333</v>
      </c>
      <c r="F204" s="1" t="s">
        <v>29</v>
      </c>
      <c r="G204">
        <f t="shared" si="3"/>
        <v>11</v>
      </c>
      <c r="H204">
        <v>2015</v>
      </c>
    </row>
    <row r="205" spans="1:8" x14ac:dyDescent="0.2">
      <c r="A205" s="1">
        <v>100204</v>
      </c>
      <c r="B205">
        <v>13240411</v>
      </c>
      <c r="C205" s="1" t="s">
        <v>25</v>
      </c>
      <c r="D205" s="1" t="s">
        <v>19</v>
      </c>
      <c r="E205" s="3">
        <v>42416</v>
      </c>
      <c r="F205" s="1" t="s">
        <v>30</v>
      </c>
      <c r="G205">
        <f t="shared" si="3"/>
        <v>2</v>
      </c>
      <c r="H205">
        <v>2016</v>
      </c>
    </row>
    <row r="206" spans="1:8" x14ac:dyDescent="0.2">
      <c r="A206" s="1">
        <v>100205</v>
      </c>
      <c r="B206">
        <v>31274265</v>
      </c>
      <c r="C206" s="1" t="s">
        <v>18</v>
      </c>
      <c r="D206" s="1" t="s">
        <v>19</v>
      </c>
      <c r="E206" s="3">
        <v>42314</v>
      </c>
      <c r="F206" s="1" t="s">
        <v>20</v>
      </c>
      <c r="G206">
        <f t="shared" si="3"/>
        <v>11</v>
      </c>
      <c r="H206">
        <v>2015</v>
      </c>
    </row>
    <row r="207" spans="1:8" x14ac:dyDescent="0.2">
      <c r="A207" s="1">
        <v>100206</v>
      </c>
      <c r="B207">
        <v>37283030</v>
      </c>
      <c r="C207" s="1" t="s">
        <v>25</v>
      </c>
      <c r="D207" s="1" t="s">
        <v>19</v>
      </c>
      <c r="E207" s="3">
        <v>42301</v>
      </c>
      <c r="F207" s="1" t="s">
        <v>21</v>
      </c>
      <c r="G207">
        <f t="shared" si="3"/>
        <v>10</v>
      </c>
      <c r="H207">
        <v>2015</v>
      </c>
    </row>
    <row r="208" spans="1:8" x14ac:dyDescent="0.2">
      <c r="A208" s="1">
        <v>100207</v>
      </c>
      <c r="B208">
        <v>68598053</v>
      </c>
      <c r="C208" s="1" t="s">
        <v>25</v>
      </c>
      <c r="D208" s="1" t="s">
        <v>19</v>
      </c>
      <c r="E208" s="3">
        <v>42413</v>
      </c>
      <c r="F208" s="1" t="s">
        <v>24</v>
      </c>
      <c r="G208">
        <f t="shared" si="3"/>
        <v>2</v>
      </c>
      <c r="H208">
        <v>2016</v>
      </c>
    </row>
    <row r="209" spans="1:8" x14ac:dyDescent="0.2">
      <c r="A209" s="1">
        <v>100208</v>
      </c>
      <c r="B209">
        <v>67762300</v>
      </c>
      <c r="C209" s="1" t="s">
        <v>18</v>
      </c>
      <c r="D209" s="1" t="s">
        <v>19</v>
      </c>
      <c r="E209" s="3">
        <v>42363</v>
      </c>
      <c r="F209" s="1" t="s">
        <v>26</v>
      </c>
      <c r="G209">
        <f t="shared" si="3"/>
        <v>12</v>
      </c>
      <c r="H209">
        <v>2015</v>
      </c>
    </row>
    <row r="210" spans="1:8" x14ac:dyDescent="0.2">
      <c r="A210" s="1">
        <v>100209</v>
      </c>
      <c r="B210">
        <v>79358352</v>
      </c>
      <c r="C210" s="1" t="s">
        <v>25</v>
      </c>
      <c r="D210" s="1" t="s">
        <v>28</v>
      </c>
      <c r="E210" s="3">
        <v>42294</v>
      </c>
      <c r="F210" s="1" t="s">
        <v>23</v>
      </c>
      <c r="G210">
        <f t="shared" si="3"/>
        <v>10</v>
      </c>
      <c r="H210">
        <v>2015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27"/>
  <sheetViews>
    <sheetView tabSelected="1" zoomScale="70" zoomScaleNormal="70" workbookViewId="0">
      <selection activeCell="K29" sqref="K29"/>
    </sheetView>
  </sheetViews>
  <sheetFormatPr baseColWidth="10" defaultColWidth="11.5703125" defaultRowHeight="12.75" x14ac:dyDescent="0.2"/>
  <cols>
    <col min="1" max="1" width="83" style="5" bestFit="1" customWidth="1"/>
    <col min="2" max="9" width="12.28515625" customWidth="1"/>
    <col min="10" max="10" width="13.28515625" customWidth="1"/>
    <col min="12" max="12" width="12.28515625" bestFit="1" customWidth="1"/>
    <col min="22" max="22" width="12.28515625" bestFit="1" customWidth="1"/>
    <col min="25" max="25" width="16.42578125" bestFit="1" customWidth="1"/>
  </cols>
  <sheetData>
    <row r="3" spans="1:25" ht="13.5" thickBot="1" x14ac:dyDescent="0.25">
      <c r="U3" t="s">
        <v>55</v>
      </c>
      <c r="V3" t="s">
        <v>54</v>
      </c>
      <c r="W3" t="s">
        <v>53</v>
      </c>
      <c r="Y3" t="s">
        <v>56</v>
      </c>
    </row>
    <row r="4" spans="1:25" ht="13.5" thickBot="1" x14ac:dyDescent="0.25">
      <c r="A4" s="5" t="s">
        <v>32</v>
      </c>
      <c r="B4" t="s">
        <v>31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50</v>
      </c>
      <c r="L4" s="13" t="s">
        <v>51</v>
      </c>
      <c r="M4" t="s">
        <v>33</v>
      </c>
      <c r="N4" t="s">
        <v>34</v>
      </c>
      <c r="O4" t="s">
        <v>35</v>
      </c>
      <c r="P4" t="s">
        <v>36</v>
      </c>
      <c r="Q4" t="s">
        <v>37</v>
      </c>
      <c r="R4" t="s">
        <v>38</v>
      </c>
      <c r="S4" t="s">
        <v>39</v>
      </c>
      <c r="T4" t="s">
        <v>40</v>
      </c>
      <c r="U4" s="6">
        <v>42005</v>
      </c>
      <c r="V4" s="14">
        <f>YEAR(U4)</f>
        <v>2015</v>
      </c>
      <c r="W4" s="14">
        <f>MONTH(U4)</f>
        <v>1</v>
      </c>
      <c r="X4" s="14"/>
      <c r="Y4" s="7">
        <f>COUNTIFS(Datos!C:C,"ordenador",Datos!H:H,V4,Datos!G:G,Resultados!W4)</f>
        <v>0</v>
      </c>
    </row>
    <row r="5" spans="1:25" ht="13.5" thickBot="1" x14ac:dyDescent="0.25">
      <c r="A5" s="5" t="s">
        <v>57</v>
      </c>
      <c r="B5">
        <v>23</v>
      </c>
      <c r="C5">
        <v>23</v>
      </c>
      <c r="D5">
        <v>21</v>
      </c>
      <c r="E5">
        <v>31</v>
      </c>
      <c r="F5">
        <v>26</v>
      </c>
      <c r="G5">
        <v>21</v>
      </c>
      <c r="H5">
        <v>25</v>
      </c>
      <c r="I5">
        <v>24</v>
      </c>
      <c r="J5">
        <v>15</v>
      </c>
      <c r="L5" s="7">
        <f>COUNTIF(Datos!F:F,"sala1")</f>
        <v>23</v>
      </c>
      <c r="M5" s="10">
        <f>COUNTIF(Datos!F:F,"sala2")</f>
        <v>23</v>
      </c>
      <c r="N5" s="11">
        <f>COUNTIF(Datos!F:F,"sala3")</f>
        <v>21</v>
      </c>
      <c r="O5" s="11">
        <f>COUNTIF(Datos!F:F,"sala4")</f>
        <v>31</v>
      </c>
      <c r="P5" s="11">
        <f>COUNTIF(Datos!F:F,"sala5")</f>
        <v>26</v>
      </c>
      <c r="Q5" s="11">
        <f>COUNTIF(Datos!F:F,"sala6")</f>
        <v>21</v>
      </c>
      <c r="R5" s="11">
        <f>COUNTIF(Datos!F:F,"sala7")</f>
        <v>25</v>
      </c>
      <c r="S5" s="11">
        <f>COUNTIF(Datos!F:F,"sala8")</f>
        <v>24</v>
      </c>
      <c r="T5" s="12">
        <f>COUNTIF(Datos!F:F,"sala9")</f>
        <v>15</v>
      </c>
      <c r="U5" s="6">
        <v>42036</v>
      </c>
      <c r="V5" s="14">
        <f t="shared" ref="V5:V27" si="0">YEAR(U5)</f>
        <v>2015</v>
      </c>
      <c r="W5" s="14">
        <f t="shared" ref="W5:W27" si="1">MONTH(U5)</f>
        <v>2</v>
      </c>
      <c r="X5" s="14"/>
      <c r="Y5" s="8">
        <f>COUNTIFS(Datos!C:C,"ordenador",Datos!H:H,V5,Datos!G:G,Resultados!W5)</f>
        <v>0</v>
      </c>
    </row>
    <row r="6" spans="1:25" x14ac:dyDescent="0.2">
      <c r="A6" s="5" t="s">
        <v>49</v>
      </c>
      <c r="L6" s="8">
        <f>COUNTIF(Datos!C:C,"ordenador")</f>
        <v>125</v>
      </c>
      <c r="U6" s="6">
        <v>42064</v>
      </c>
      <c r="V6" s="14">
        <f t="shared" si="0"/>
        <v>2015</v>
      </c>
      <c r="W6" s="14">
        <f t="shared" si="1"/>
        <v>3</v>
      </c>
      <c r="X6" s="14"/>
      <c r="Y6" s="8">
        <f>COUNTIFS(Datos!C:C,"ordenador",Datos!H:H,V6,Datos!G:G,Resultados!W6)</f>
        <v>0</v>
      </c>
    </row>
    <row r="7" spans="1:25" x14ac:dyDescent="0.2">
      <c r="A7" s="5" t="s">
        <v>48</v>
      </c>
      <c r="L7" s="8">
        <f>COUNTIF(Datos!C:C,"monitor")</f>
        <v>84</v>
      </c>
      <c r="U7" s="6">
        <v>42095</v>
      </c>
      <c r="V7" s="14">
        <f t="shared" si="0"/>
        <v>2015</v>
      </c>
      <c r="W7" s="14">
        <f t="shared" si="1"/>
        <v>4</v>
      </c>
      <c r="X7" s="14"/>
      <c r="Y7" s="8">
        <f>COUNTIFS(Datos!C:C,"ordenador",Datos!H:H,V7,Datos!G:G,Resultados!W7)</f>
        <v>0</v>
      </c>
    </row>
    <row r="8" spans="1:25" x14ac:dyDescent="0.2">
      <c r="A8" s="5" t="s">
        <v>42</v>
      </c>
      <c r="L8" s="8">
        <f>COUNTIF(Datos!D:D,"operativo")</f>
        <v>156</v>
      </c>
      <c r="U8" s="6">
        <v>42125</v>
      </c>
      <c r="V8" s="14">
        <f t="shared" si="0"/>
        <v>2015</v>
      </c>
      <c r="W8" s="14">
        <f t="shared" si="1"/>
        <v>5</v>
      </c>
      <c r="X8" s="14"/>
      <c r="Y8" s="8">
        <f>COUNTIFS(Datos!C:C,"ordenador",Datos!H:H,V8,Datos!G:G,Resultados!W8)</f>
        <v>0</v>
      </c>
    </row>
    <row r="9" spans="1:25" x14ac:dyDescent="0.2">
      <c r="A9" s="5" t="s">
        <v>47</v>
      </c>
      <c r="L9" s="8">
        <f>COUNTIFS(Datos!C:C,"ordenador",Datos!D:D,"operativo")</f>
        <v>92</v>
      </c>
      <c r="U9" s="6">
        <v>42156</v>
      </c>
      <c r="V9" s="14">
        <f t="shared" si="0"/>
        <v>2015</v>
      </c>
      <c r="W9" s="14">
        <f t="shared" si="1"/>
        <v>6</v>
      </c>
      <c r="X9" s="14"/>
      <c r="Y9" s="8">
        <f>COUNTIFS(Datos!C:C,"ordenador",Datos!H:H,V9,Datos!G:G,Resultados!W9)</f>
        <v>0</v>
      </c>
    </row>
    <row r="10" spans="1:25" x14ac:dyDescent="0.2">
      <c r="A10" s="5" t="s">
        <v>46</v>
      </c>
      <c r="L10" s="8">
        <f>COUNTIFS(Datos!C:C,"monitor",Datos!D:D,"averiado")</f>
        <v>20</v>
      </c>
      <c r="U10" s="6">
        <v>42186</v>
      </c>
      <c r="V10" s="14">
        <f t="shared" si="0"/>
        <v>2015</v>
      </c>
      <c r="W10" s="14">
        <f t="shared" si="1"/>
        <v>7</v>
      </c>
      <c r="X10" s="14"/>
      <c r="Y10" s="8">
        <f>COUNTIFS(Datos!C:C,"ordenador",Datos!H:H,V10,Datos!G:G,Resultados!W10)</f>
        <v>0</v>
      </c>
    </row>
    <row r="11" spans="1:25" x14ac:dyDescent="0.2">
      <c r="A11" s="5" t="s">
        <v>43</v>
      </c>
      <c r="L11" s="8">
        <f>COUNTIFS(Datos!C:C,"ordenador",Datos!H:H,2015)</f>
        <v>78</v>
      </c>
      <c r="U11" s="6">
        <v>42217</v>
      </c>
      <c r="V11" s="14">
        <f t="shared" si="0"/>
        <v>2015</v>
      </c>
      <c r="W11" s="14">
        <f t="shared" si="1"/>
        <v>8</v>
      </c>
      <c r="X11" s="14"/>
      <c r="Y11" s="8">
        <f>COUNTIFS(Datos!C:C,"ordenador",Datos!H:H,V11,Datos!G:G,Resultados!W11)</f>
        <v>0</v>
      </c>
    </row>
    <row r="12" spans="1:25" x14ac:dyDescent="0.2">
      <c r="A12" s="5" t="s">
        <v>44</v>
      </c>
      <c r="L12" s="8">
        <f>COUNTIFS(Datos!C:C,"monitor",Datos!H:H,2016)</f>
        <v>30</v>
      </c>
      <c r="U12" s="6">
        <v>42248</v>
      </c>
      <c r="V12" s="14">
        <f t="shared" si="0"/>
        <v>2015</v>
      </c>
      <c r="W12" s="14">
        <f t="shared" si="1"/>
        <v>9</v>
      </c>
      <c r="X12" s="14"/>
      <c r="Y12" s="8">
        <f>COUNTIFS(Datos!C:C,"ordenador",Datos!H:H,V12,Datos!G:G,Resultados!W12)</f>
        <v>11</v>
      </c>
    </row>
    <row r="13" spans="1:25" ht="13.5" thickBot="1" x14ac:dyDescent="0.25">
      <c r="A13" s="5" t="s">
        <v>45</v>
      </c>
      <c r="L13" s="9">
        <v>45</v>
      </c>
      <c r="U13" s="6">
        <v>42278</v>
      </c>
      <c r="V13" s="14">
        <f t="shared" si="0"/>
        <v>2015</v>
      </c>
      <c r="W13" s="14">
        <f t="shared" si="1"/>
        <v>10</v>
      </c>
      <c r="X13" s="14"/>
      <c r="Y13" s="8">
        <f>COUNTIFS(Datos!C:C,"ordenador",Datos!H:H,V13,Datos!G:G,Resultados!W13)</f>
        <v>25</v>
      </c>
    </row>
    <row r="14" spans="1:25" ht="13.5" thickBot="1" x14ac:dyDescent="0.25">
      <c r="L14" s="9">
        <f>COUNTIFS(Datos!C:C,"ordenador",Datos!H:H,V4,Datos!G:G,Resultados!W4)</f>
        <v>0</v>
      </c>
      <c r="U14" s="6">
        <v>42309</v>
      </c>
      <c r="V14" s="14">
        <f t="shared" si="0"/>
        <v>2015</v>
      </c>
      <c r="W14" s="14">
        <f t="shared" si="1"/>
        <v>11</v>
      </c>
      <c r="X14" s="14"/>
      <c r="Y14" s="8">
        <f>COUNTIFS(Datos!C:C,"ordenador",Datos!H:H,V14,Datos!G:G,Resultados!W14)</f>
        <v>22</v>
      </c>
    </row>
    <row r="15" spans="1:25" x14ac:dyDescent="0.2">
      <c r="U15" s="6">
        <v>42339</v>
      </c>
      <c r="V15" s="14">
        <f t="shared" si="0"/>
        <v>2015</v>
      </c>
      <c r="W15" s="14">
        <f t="shared" si="1"/>
        <v>12</v>
      </c>
      <c r="X15" s="14"/>
      <c r="Y15" s="8">
        <f>COUNTIFS(Datos!C:C,"ordenador",Datos!H:H,V15,Datos!G:G,Resultados!W15)</f>
        <v>20</v>
      </c>
    </row>
    <row r="16" spans="1:25" x14ac:dyDescent="0.2">
      <c r="U16" s="6">
        <v>42370</v>
      </c>
      <c r="V16" s="14">
        <f t="shared" si="0"/>
        <v>2016</v>
      </c>
      <c r="W16" s="14">
        <f t="shared" si="1"/>
        <v>1</v>
      </c>
      <c r="X16" s="14"/>
      <c r="Y16" s="8">
        <f>COUNTIFS(Datos!C:C,"ordenador",Datos!H:H,V16,Datos!G:G,Resultados!W16)</f>
        <v>25</v>
      </c>
    </row>
    <row r="17" spans="2:25" x14ac:dyDescent="0.2">
      <c r="U17" s="6">
        <v>42401</v>
      </c>
      <c r="V17" s="14">
        <f t="shared" si="0"/>
        <v>2016</v>
      </c>
      <c r="W17" s="14">
        <f t="shared" si="1"/>
        <v>2</v>
      </c>
      <c r="X17" s="14"/>
      <c r="Y17" s="8">
        <f>COUNTIFS(Datos!C:C,"ordenador",Datos!H:H,V17,Datos!G:G,Resultados!W17)</f>
        <v>14</v>
      </c>
    </row>
    <row r="18" spans="2:25" x14ac:dyDescent="0.2">
      <c r="B18" t="s">
        <v>41</v>
      </c>
      <c r="U18" s="6">
        <v>42430</v>
      </c>
      <c r="V18" s="14">
        <f t="shared" si="0"/>
        <v>2016</v>
      </c>
      <c r="W18" s="14">
        <f t="shared" si="1"/>
        <v>3</v>
      </c>
      <c r="X18" s="14"/>
      <c r="Y18" s="8">
        <f>COUNTIFS(Datos!C:C,"ordenador",Datos!H:H,V18,Datos!G:G,Resultados!W18)</f>
        <v>8</v>
      </c>
    </row>
    <row r="19" spans="2:25" x14ac:dyDescent="0.2">
      <c r="U19" s="6">
        <v>42461</v>
      </c>
      <c r="V19" s="14">
        <f t="shared" si="0"/>
        <v>2016</v>
      </c>
      <c r="W19" s="14">
        <f t="shared" si="1"/>
        <v>4</v>
      </c>
      <c r="X19" s="14"/>
      <c r="Y19" s="8">
        <f>COUNTIFS(Datos!C:C,"ordenador",Datos!H:H,V19,Datos!G:G,Resultados!W19)</f>
        <v>0</v>
      </c>
    </row>
    <row r="20" spans="2:25" x14ac:dyDescent="0.2">
      <c r="U20" s="6">
        <v>42491</v>
      </c>
      <c r="V20" s="14">
        <f t="shared" si="0"/>
        <v>2016</v>
      </c>
      <c r="W20" s="14">
        <f t="shared" si="1"/>
        <v>5</v>
      </c>
      <c r="X20" s="14"/>
      <c r="Y20" s="8">
        <f>COUNTIFS(Datos!C:C,"ordenador",Datos!H:H,V20,Datos!G:G,Resultados!W20)</f>
        <v>0</v>
      </c>
    </row>
    <row r="21" spans="2:25" x14ac:dyDescent="0.2">
      <c r="U21" s="6">
        <v>42522</v>
      </c>
      <c r="V21" s="14">
        <f t="shared" si="0"/>
        <v>2016</v>
      </c>
      <c r="W21" s="14">
        <f t="shared" si="1"/>
        <v>6</v>
      </c>
      <c r="X21" s="14"/>
      <c r="Y21" s="8">
        <f>COUNTIFS(Datos!C:C,"ordenador",Datos!H:H,V21,Datos!G:G,Resultados!W21)</f>
        <v>0</v>
      </c>
    </row>
    <row r="22" spans="2:25" x14ac:dyDescent="0.2">
      <c r="M22" t="s">
        <v>52</v>
      </c>
      <c r="U22" s="6">
        <v>42552</v>
      </c>
      <c r="V22" s="14">
        <f t="shared" si="0"/>
        <v>2016</v>
      </c>
      <c r="W22" s="14">
        <f t="shared" si="1"/>
        <v>7</v>
      </c>
      <c r="X22" s="14"/>
      <c r="Y22" s="8">
        <f>COUNTIFS(Datos!C:C,"ordenador",Datos!H:H,V22,Datos!G:G,Resultados!W22)</f>
        <v>0</v>
      </c>
    </row>
    <row r="23" spans="2:25" x14ac:dyDescent="0.2">
      <c r="U23" s="6">
        <v>42583</v>
      </c>
      <c r="V23" s="14">
        <f t="shared" si="0"/>
        <v>2016</v>
      </c>
      <c r="W23" s="14">
        <f t="shared" si="1"/>
        <v>8</v>
      </c>
      <c r="X23" s="14"/>
      <c r="Y23" s="8">
        <f>COUNTIFS(Datos!C:C,"ordenador",Datos!H:H,V23,Datos!G:G,Resultados!W23)</f>
        <v>0</v>
      </c>
    </row>
    <row r="24" spans="2:25" x14ac:dyDescent="0.2">
      <c r="R24" t="s">
        <v>52</v>
      </c>
      <c r="U24" s="6">
        <v>42614</v>
      </c>
      <c r="V24" s="14">
        <f t="shared" si="0"/>
        <v>2016</v>
      </c>
      <c r="W24" s="14">
        <f t="shared" si="1"/>
        <v>9</v>
      </c>
      <c r="X24" s="14"/>
      <c r="Y24" s="8">
        <f>COUNTIFS(Datos!C:C,"ordenador",Datos!H:H,V24,Datos!G:G,Resultados!W24)</f>
        <v>0</v>
      </c>
    </row>
    <row r="25" spans="2:25" x14ac:dyDescent="0.2">
      <c r="U25" s="6">
        <v>42644</v>
      </c>
      <c r="V25" s="14">
        <f t="shared" si="0"/>
        <v>2016</v>
      </c>
      <c r="W25" s="14">
        <f t="shared" si="1"/>
        <v>10</v>
      </c>
      <c r="X25" s="14"/>
      <c r="Y25" s="8">
        <f>COUNTIFS(Datos!C:C,"ordenador",Datos!H:H,V25,Datos!G:G,Resultados!W25)</f>
        <v>0</v>
      </c>
    </row>
    <row r="26" spans="2:25" x14ac:dyDescent="0.2">
      <c r="U26" s="6">
        <v>42675</v>
      </c>
      <c r="V26" s="14">
        <f t="shared" si="0"/>
        <v>2016</v>
      </c>
      <c r="W26" s="14">
        <f t="shared" si="1"/>
        <v>11</v>
      </c>
      <c r="X26" s="14"/>
      <c r="Y26" s="8">
        <f>COUNTIFS(Datos!C:C,"ordenador",Datos!H:H,V26,Datos!G:G,Resultados!W26)</f>
        <v>0</v>
      </c>
    </row>
    <row r="27" spans="2:25" ht="13.5" thickBot="1" x14ac:dyDescent="0.25">
      <c r="U27" s="6">
        <v>42705</v>
      </c>
      <c r="V27" s="14">
        <f t="shared" si="0"/>
        <v>2016</v>
      </c>
      <c r="W27" s="14">
        <f t="shared" si="1"/>
        <v>12</v>
      </c>
      <c r="X27" s="14"/>
      <c r="Y27" s="9">
        <f>COUNTIFS(Datos!C:C,"ordenador",Datos!H:H,V27,Datos!G:G,Resultados!W27)</f>
        <v>0</v>
      </c>
    </row>
  </sheetData>
  <dataConsolidate/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&amp;CPágina &amp;P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Instrucciones</vt:lpstr>
      <vt:lpstr>Datos</vt:lpstr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Prieto Alarcón</dc:creator>
  <dc:description/>
  <cp:lastModifiedBy>martinez20623</cp:lastModifiedBy>
  <cp:revision>3</cp:revision>
  <dcterms:created xsi:type="dcterms:W3CDTF">2020-11-19T11:26:43Z</dcterms:created>
  <dcterms:modified xsi:type="dcterms:W3CDTF">2020-11-26T13:01:51Z</dcterms:modified>
  <dc:language>es-ES</dc:language>
</cp:coreProperties>
</file>