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's files\Desktop\"/>
    </mc:Choice>
  </mc:AlternateContent>
  <xr:revisionPtr revIDLastSave="0" documentId="8_{2045C832-D09E-4711-9B06-55419205F967}" xr6:coauthVersionLast="37" xr6:coauthVersionMax="37" xr10:uidLastSave="{00000000-0000-0000-0000-000000000000}"/>
  <bookViews>
    <workbookView xWindow="0" yWindow="0" windowWidth="17256" windowHeight="5748" xr2:uid="{F1018AB4-F87C-4B7A-9231-FA8A474914C6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8" i="1" l="1"/>
  <c r="G17" i="1"/>
  <c r="D17" i="1"/>
  <c r="D3" i="1" s="1"/>
  <c r="D4" i="1" s="1"/>
  <c r="G16" i="1"/>
  <c r="G15" i="1"/>
  <c r="G14" i="1"/>
  <c r="D14" i="1" s="1"/>
  <c r="D8" i="1"/>
  <c r="D7" i="1"/>
  <c r="D5" i="1"/>
  <c r="D15" i="1" l="1"/>
  <c r="D10" i="1" s="1"/>
  <c r="D19" i="1" l="1"/>
  <c r="D11" i="1"/>
  <c r="D12" i="1" s="1"/>
  <c r="D9" i="1" l="1"/>
  <c r="D6" i="1" s="1"/>
  <c r="D21" i="1" l="1"/>
  <c r="D22" i="1" s="1"/>
  <c r="D23" i="1" s="1"/>
</calcChain>
</file>

<file path=xl/sharedStrings.xml><?xml version="1.0" encoding="utf-8"?>
<sst xmlns="http://schemas.openxmlformats.org/spreadsheetml/2006/main" count="48" uniqueCount="47">
  <si>
    <t>Таблица 1</t>
  </si>
  <si>
    <t>Наименование</t>
  </si>
  <si>
    <t>Оборудование и программное обеспечение, руб.</t>
  </si>
  <si>
    <t>АЧобор</t>
  </si>
  <si>
    <t>Транспортно-заготовительные расходы, %</t>
  </si>
  <si>
    <t>Аобор</t>
  </si>
  <si>
    <t>Количество рабочих дней в месяце</t>
  </si>
  <si>
    <t>Тобор</t>
  </si>
  <si>
    <t>Продолжительность рабочего дня, ч.</t>
  </si>
  <si>
    <t>Спр</t>
  </si>
  <si>
    <t>Премия, % от основной ЗП</t>
  </si>
  <si>
    <t>Зм</t>
  </si>
  <si>
    <t>Дополнительная заработная плата, % от основной ЗП</t>
  </si>
  <si>
    <t>ТЗР</t>
  </si>
  <si>
    <t>Отчисления в ФСЗН и БГС</t>
  </si>
  <si>
    <t>ЗП</t>
  </si>
  <si>
    <t>Срок эксплуатации ПК и ПО, лет</t>
  </si>
  <si>
    <t>Зпосн</t>
  </si>
  <si>
    <t>Стоимость коммунальных услуг за сутки, руб.</t>
  </si>
  <si>
    <t>Зпдоп</t>
  </si>
  <si>
    <t>Стоимость аренды помещения в сутки, руб.</t>
  </si>
  <si>
    <t>ФСЗН</t>
  </si>
  <si>
    <t>Накладные расходы, % от основной ЗП</t>
  </si>
  <si>
    <t>Плановая рентабельность, %</t>
  </si>
  <si>
    <t>ЗПпр</t>
  </si>
  <si>
    <t>ЗПпр1</t>
  </si>
  <si>
    <t>Постановка задачи</t>
  </si>
  <si>
    <t>П</t>
  </si>
  <si>
    <t>ЗПпр2</t>
  </si>
  <si>
    <t>Разработка сайта</t>
  </si>
  <si>
    <t>Таблица 2</t>
  </si>
  <si>
    <t>ЗПпр3</t>
  </si>
  <si>
    <t>Отладка сайта</t>
  </si>
  <si>
    <t>Цена материалов</t>
  </si>
  <si>
    <t>Тэкспл</t>
  </si>
  <si>
    <t>ЗПпр4</t>
  </si>
  <si>
    <t>Выпуск технической документации</t>
  </si>
  <si>
    <t>Диск CD-RW, за 1 шт.</t>
  </si>
  <si>
    <t>АрК</t>
  </si>
  <si>
    <t>Бумага, за 1 уп.</t>
  </si>
  <si>
    <t>HP</t>
  </si>
  <si>
    <t>Ручка шариковая, за 1 шт.</t>
  </si>
  <si>
    <t>Прибыль</t>
  </si>
  <si>
    <t>Таблица 3</t>
  </si>
  <si>
    <t>Ц</t>
  </si>
  <si>
    <t>ЦсНДС</t>
  </si>
  <si>
    <t>Оклад месячный,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</si>
</sst>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justify" vertical="top" wrapText="1"/>
    </xf>
    <xf numFmtId="0" fontId="1" fillId="2" borderId="1" xfId="1" applyFill="1" applyBorder="1"/>
    <xf numFmtId="2" fontId="2" fillId="2" borderId="1" xfId="1" applyNumberFormat="1" applyFont="1" applyFill="1" applyBorder="1" applyAlignme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2" fontId="2" fillId="2" borderId="1" xfId="1" applyNumberFormat="1" applyFont="1" applyFill="1" applyBorder="1" applyAlignment="1">
      <alignment horizontal="right" wrapText="1"/>
    </xf>
    <xf numFmtId="0" fontId="2" fillId="0" borderId="0" xfId="1" applyFont="1" applyFill="1" applyBorder="1" applyAlignment="1">
      <alignment horizontal="justify" vertical="top" wrapText="1"/>
    </xf>
    <xf numFmtId="2" fontId="2" fillId="2" borderId="1" xfId="1" applyNumberFormat="1" applyFont="1" applyFill="1" applyBorder="1" applyAlignment="1">
      <alignment horizontal="right" vertical="top" wrapText="1"/>
    </xf>
    <xf numFmtId="2" fontId="1" fillId="2" borderId="1" xfId="1" applyNumberFormat="1" applyFill="1" applyBorder="1" applyAlignment="1">
      <alignment horizontal="right"/>
    </xf>
    <xf numFmtId="0" fontId="1" fillId="0" borderId="0" xfId="1" applyBorder="1"/>
    <xf numFmtId="0" fontId="2" fillId="0" borderId="1" xfId="1" applyFont="1" applyFill="1" applyBorder="1" applyAlignment="1">
      <alignment horizontal="justify" vertical="top" wrapText="1"/>
    </xf>
  </cellXfs>
  <cellStyles count="2">
    <cellStyle name="Обычный" xfId="0" builtinId="0"/>
    <cellStyle name="Обычный 2" xfId="1" xr:uid="{48A4237F-1E6E-4910-BCB5-2DBDBC9D15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A34FF-2ABC-4B85-BED7-94EF506BE1CE}">
  <dimension ref="A1:H24"/>
  <sheetViews>
    <sheetView tabSelected="1" workbookViewId="0">
      <selection activeCell="L8" sqref="L8"/>
    </sheetView>
  </sheetViews>
  <sheetFormatPr defaultRowHeight="14.4" x14ac:dyDescent="0.3"/>
  <cols>
    <col min="1" max="1" width="28.88671875" customWidth="1"/>
    <col min="3" max="3" width="20" customWidth="1"/>
    <col min="8" max="8" width="21.6640625" customWidth="1"/>
  </cols>
  <sheetData>
    <row r="1" spans="1:8" x14ac:dyDescent="0.3">
      <c r="A1" s="1" t="s">
        <v>0</v>
      </c>
    </row>
    <row r="2" spans="1:8" ht="15.6" x14ac:dyDescent="0.3">
      <c r="A2" s="2" t="s">
        <v>1</v>
      </c>
      <c r="B2" s="3">
        <v>7</v>
      </c>
    </row>
    <row r="3" spans="1:8" ht="46.8" x14ac:dyDescent="0.3">
      <c r="A3" s="2" t="s">
        <v>2</v>
      </c>
      <c r="B3" s="4">
        <v>2700</v>
      </c>
      <c r="C3" s="5" t="s">
        <v>3</v>
      </c>
      <c r="D3" s="6">
        <f>B3/D17</f>
        <v>0.34477474716518541</v>
      </c>
    </row>
    <row r="4" spans="1:8" ht="31.2" x14ac:dyDescent="0.3">
      <c r="A4" s="2" t="s">
        <v>4</v>
      </c>
      <c r="B4" s="4">
        <v>16</v>
      </c>
      <c r="C4" s="5" t="s">
        <v>5</v>
      </c>
      <c r="D4" s="6">
        <f>D5*D3</f>
        <v>13.446215139442231</v>
      </c>
    </row>
    <row r="5" spans="1:8" ht="31.2" x14ac:dyDescent="0.3">
      <c r="A5" s="2" t="s">
        <v>6</v>
      </c>
      <c r="B5" s="4">
        <v>21</v>
      </c>
      <c r="C5" s="5" t="s">
        <v>7</v>
      </c>
      <c r="D5" s="6">
        <f>6+25+3+5</f>
        <v>39</v>
      </c>
    </row>
    <row r="6" spans="1:8" ht="31.2" x14ac:dyDescent="0.3">
      <c r="A6" s="2" t="s">
        <v>8</v>
      </c>
      <c r="B6" s="4">
        <v>7.8</v>
      </c>
      <c r="C6" s="5" t="s">
        <v>9</v>
      </c>
      <c r="D6" s="7">
        <f>D7+D8+D9+D19</f>
        <v>1784.1583928571426</v>
      </c>
    </row>
    <row r="7" spans="1:8" ht="15.6" x14ac:dyDescent="0.3">
      <c r="A7" s="2" t="s">
        <v>10</v>
      </c>
      <c r="B7" s="4">
        <v>35</v>
      </c>
      <c r="C7" s="5" t="s">
        <v>11</v>
      </c>
      <c r="D7" s="7">
        <f>B18*1+B19*0.2+B20*1</f>
        <v>2.7</v>
      </c>
    </row>
    <row r="8" spans="1:8" ht="31.2" x14ac:dyDescent="0.3">
      <c r="A8" s="2" t="s">
        <v>12</v>
      </c>
      <c r="B8" s="4">
        <v>17</v>
      </c>
      <c r="C8" s="5" t="s">
        <v>13</v>
      </c>
      <c r="D8" s="6">
        <f>D7*B4/100</f>
        <v>0.43200000000000005</v>
      </c>
    </row>
    <row r="9" spans="1:8" ht="15.6" x14ac:dyDescent="0.3">
      <c r="A9" s="2" t="s">
        <v>14</v>
      </c>
      <c r="B9" s="8">
        <v>34.6</v>
      </c>
      <c r="C9" s="5" t="s">
        <v>15</v>
      </c>
      <c r="D9" s="6">
        <f>D10+D11+D12+D13</f>
        <v>784.59782142857136</v>
      </c>
    </row>
    <row r="10" spans="1:8" ht="31.2" x14ac:dyDescent="0.3">
      <c r="A10" s="2" t="s">
        <v>16</v>
      </c>
      <c r="B10" s="4">
        <v>4</v>
      </c>
      <c r="C10" s="5" t="s">
        <v>17</v>
      </c>
      <c r="D10" s="7">
        <f>D14+D15</f>
        <v>498.21428571428567</v>
      </c>
    </row>
    <row r="11" spans="1:8" ht="31.2" x14ac:dyDescent="0.3">
      <c r="A11" s="2" t="s">
        <v>18</v>
      </c>
      <c r="B11" s="4">
        <v>2.8</v>
      </c>
      <c r="C11" s="5" t="s">
        <v>19</v>
      </c>
      <c r="D11" s="6">
        <f>D10*B8/100</f>
        <v>84.696428571428569</v>
      </c>
    </row>
    <row r="12" spans="1:8" ht="31.2" x14ac:dyDescent="0.3">
      <c r="A12" s="2" t="s">
        <v>20</v>
      </c>
      <c r="B12" s="4">
        <v>25</v>
      </c>
      <c r="C12" s="5" t="s">
        <v>21</v>
      </c>
      <c r="D12" s="6">
        <f>(D10+D11)*B9/100</f>
        <v>201.68710714285714</v>
      </c>
    </row>
    <row r="13" spans="1:8" ht="31.2" x14ac:dyDescent="0.3">
      <c r="A13" s="2" t="s">
        <v>22</v>
      </c>
      <c r="B13" s="4">
        <v>200</v>
      </c>
      <c r="C13" s="5"/>
      <c r="D13" s="6"/>
    </row>
    <row r="14" spans="1:8" ht="15.6" x14ac:dyDescent="0.3">
      <c r="A14" s="2" t="s">
        <v>23</v>
      </c>
      <c r="B14" s="4">
        <v>17</v>
      </c>
      <c r="C14" s="5" t="s">
        <v>24</v>
      </c>
      <c r="D14" s="6">
        <f>G14+G15+G16+G17</f>
        <v>369.04761904761904</v>
      </c>
      <c r="F14" s="5" t="s">
        <v>25</v>
      </c>
      <c r="G14">
        <f>(B24*6)/(B5*B6)</f>
        <v>56.776556776556781</v>
      </c>
      <c r="H14" s="1" t="s">
        <v>26</v>
      </c>
    </row>
    <row r="15" spans="1:8" x14ac:dyDescent="0.3">
      <c r="C15" s="5" t="s">
        <v>27</v>
      </c>
      <c r="D15" s="6">
        <f>D14*B7/100</f>
        <v>129.16666666666666</v>
      </c>
      <c r="F15" s="5" t="s">
        <v>28</v>
      </c>
      <c r="G15">
        <f>(B24*25)/(B5*B6)</f>
        <v>236.56898656898659</v>
      </c>
      <c r="H15" s="1" t="s">
        <v>29</v>
      </c>
    </row>
    <row r="16" spans="1:8" ht="15.6" x14ac:dyDescent="0.3">
      <c r="A16" s="9" t="s">
        <v>30</v>
      </c>
      <c r="B16" s="1"/>
      <c r="C16" s="5"/>
      <c r="D16" s="6"/>
      <c r="F16" s="5" t="s">
        <v>31</v>
      </c>
      <c r="G16">
        <f>(B24*3)/(B5*B6)</f>
        <v>28.38827838827839</v>
      </c>
      <c r="H16" s="1" t="s">
        <v>32</v>
      </c>
    </row>
    <row r="17" spans="1:8" ht="15.6" x14ac:dyDescent="0.3">
      <c r="A17" s="2" t="s">
        <v>33</v>
      </c>
      <c r="B17" s="3">
        <v>5</v>
      </c>
      <c r="C17" s="5" t="s">
        <v>34</v>
      </c>
      <c r="D17" s="6">
        <f>B10*251*B6</f>
        <v>7831.2</v>
      </c>
      <c r="F17" s="5" t="s">
        <v>35</v>
      </c>
      <c r="G17">
        <f>(B24*5)/(B5*B6)</f>
        <v>47.313797313797316</v>
      </c>
      <c r="H17" s="1" t="s">
        <v>36</v>
      </c>
    </row>
    <row r="18" spans="1:8" ht="15.6" x14ac:dyDescent="0.3">
      <c r="A18" s="2" t="s">
        <v>37</v>
      </c>
      <c r="B18" s="10">
        <v>1.3</v>
      </c>
      <c r="C18" s="5" t="s">
        <v>38</v>
      </c>
      <c r="D18" s="6">
        <f>(B12/B6+B11/B6)*D5</f>
        <v>139</v>
      </c>
    </row>
    <row r="19" spans="1:8" ht="15.6" x14ac:dyDescent="0.3">
      <c r="A19" s="2" t="s">
        <v>39</v>
      </c>
      <c r="B19" s="10">
        <v>5.5</v>
      </c>
      <c r="C19" s="5" t="s">
        <v>40</v>
      </c>
      <c r="D19" s="6">
        <f>D10*B13/100</f>
        <v>996.42857142857133</v>
      </c>
    </row>
    <row r="20" spans="1:8" ht="15.6" x14ac:dyDescent="0.3">
      <c r="A20" s="2" t="s">
        <v>41</v>
      </c>
      <c r="B20" s="11">
        <v>0.3</v>
      </c>
      <c r="C20" s="5"/>
      <c r="D20" s="6"/>
    </row>
    <row r="21" spans="1:8" x14ac:dyDescent="0.3">
      <c r="A21" s="12"/>
      <c r="B21" s="1"/>
      <c r="C21" s="5" t="s">
        <v>42</v>
      </c>
      <c r="D21" s="6">
        <f>D6*B14/100</f>
        <v>303.30692678571427</v>
      </c>
    </row>
    <row r="22" spans="1:8" ht="15.6" x14ac:dyDescent="0.3">
      <c r="A22" s="9" t="s">
        <v>43</v>
      </c>
      <c r="B22" s="1"/>
      <c r="C22" s="5" t="s">
        <v>44</v>
      </c>
      <c r="D22" s="7">
        <f>D6+D21</f>
        <v>2087.4653196428571</v>
      </c>
    </row>
    <row r="23" spans="1:8" ht="15.6" x14ac:dyDescent="0.3">
      <c r="A23" s="2" t="s">
        <v>1</v>
      </c>
      <c r="B23" s="3">
        <v>5</v>
      </c>
      <c r="C23" s="5" t="s">
        <v>45</v>
      </c>
      <c r="D23" s="6">
        <f>D22+D22*20/100</f>
        <v>2504.9583835714284</v>
      </c>
    </row>
    <row r="24" spans="1:8" ht="15.6" x14ac:dyDescent="0.3">
      <c r="A24" s="13" t="s">
        <v>46</v>
      </c>
      <c r="B24" s="3">
        <v>1550</v>
      </c>
      <c r="C24" s="5"/>
      <c r="D2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Ivanshka</dc:creator>
  <cp:lastModifiedBy>Ivanshka</cp:lastModifiedBy>
  <dcterms:created xsi:type="dcterms:W3CDTF">2021-11-06T09:17:07Z</dcterms:created>
  <dcterms:modified xsi:type="dcterms:W3CDTF">2021-11-06T09:17:35Z</dcterms:modified>
</cp:coreProperties>
</file>