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12" i="1"/>
  <c r="D19" i="1"/>
  <c r="D18" i="1"/>
  <c r="D3" i="1"/>
  <c r="D4" i="1"/>
  <c r="G17" i="1"/>
  <c r="G16" i="1"/>
  <c r="G15" i="1"/>
  <c r="G14" i="1"/>
  <c r="D5" i="1"/>
  <c r="D17" i="1"/>
  <c r="D14" i="1" l="1"/>
  <c r="D15" i="1" s="1"/>
  <c r="D10" i="1" s="1"/>
  <c r="D8" i="1"/>
  <c r="D6" i="1" s="1"/>
  <c r="D21" i="1" l="1"/>
  <c r="D22" i="1" s="1"/>
  <c r="D23" i="1" s="1"/>
  <c r="D11" i="1"/>
  <c r="D9" i="1" s="1"/>
</calcChain>
</file>

<file path=xl/sharedStrings.xml><?xml version="1.0" encoding="utf-8"?>
<sst xmlns="http://schemas.openxmlformats.org/spreadsheetml/2006/main" count="48" uniqueCount="47">
  <si>
    <t>Наименование</t>
  </si>
  <si>
    <t>Оборудование и программное обеспечение, руб.</t>
  </si>
  <si>
    <t>Транспортно-заготовительные расходы, %</t>
  </si>
  <si>
    <t>Количество рабочих дней в месяце</t>
  </si>
  <si>
    <t>Продолжительность рабочего дня, ч.</t>
  </si>
  <si>
    <t>Премия, % от основной ЗП</t>
  </si>
  <si>
    <t>Дополнительная заработная плата, % от основной ЗП</t>
  </si>
  <si>
    <t>Отчисления в ФСЗН и БГС</t>
  </si>
  <si>
    <t>Срок эксплуатации ПК и ПО, лет</t>
  </si>
  <si>
    <t>Стоимость коммунальных услуг за сутки, руб.</t>
  </si>
  <si>
    <t>Стоимость аренды помещения в сутки, руб.</t>
  </si>
  <si>
    <t>Накладные расходы, % от основной ЗП</t>
  </si>
  <si>
    <t>Плановая рентабельность, %</t>
  </si>
  <si>
    <t>Таблица 2</t>
  </si>
  <si>
    <t>Цена материалов</t>
  </si>
  <si>
    <t>Диск CD-RW, за 1 шт.</t>
  </si>
  <si>
    <t>Бумага, за 1 уп.</t>
  </si>
  <si>
    <t>Ручка шариковая, за 1 шт.</t>
  </si>
  <si>
    <t>Таблица 3</t>
  </si>
  <si>
    <t>Оклад месячный, руб.</t>
  </si>
  <si>
    <t>Таблица 1</t>
  </si>
  <si>
    <t>АЧобор</t>
  </si>
  <si>
    <t>Аобор</t>
  </si>
  <si>
    <t>Тэкспл</t>
  </si>
  <si>
    <t>Спр</t>
  </si>
  <si>
    <t>Зм</t>
  </si>
  <si>
    <t>ТЗР</t>
  </si>
  <si>
    <t>ЗП</t>
  </si>
  <si>
    <t>ЗПпр</t>
  </si>
  <si>
    <t>Зпдоп</t>
  </si>
  <si>
    <t>ФСЗН</t>
  </si>
  <si>
    <t>Зпосн</t>
  </si>
  <si>
    <t>ЗПпр1</t>
  </si>
  <si>
    <t>ЗПпр2</t>
  </si>
  <si>
    <t>ЗПпр3</t>
  </si>
  <si>
    <t>ЗПпр4</t>
  </si>
  <si>
    <t>Постановка задачи</t>
  </si>
  <si>
    <t>Разработка сайта</t>
  </si>
  <si>
    <t>Отладка сайта</t>
  </si>
  <si>
    <t>Выпуск технической документации</t>
  </si>
  <si>
    <t>П</t>
  </si>
  <si>
    <t>Тобор</t>
  </si>
  <si>
    <t>АрК</t>
  </si>
  <si>
    <t>HP</t>
  </si>
  <si>
    <t>Прибыль</t>
  </si>
  <si>
    <t>Ц</t>
  </si>
  <si>
    <t>ЦсНДС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</si>
</sst>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justify" vertical="top" wrapText="1"/>
    </xf>
    <xf numFmtId="0" fontId="1" fillId="0" borderId="0" xfId="1" applyBorder="1"/>
    <xf numFmtId="0" fontId="2" fillId="0" borderId="0" xfId="1" applyFont="1" applyFill="1" applyBorder="1" applyAlignment="1">
      <alignment horizontal="justify" vertical="top" wrapText="1"/>
    </xf>
    <xf numFmtId="0" fontId="2" fillId="0" borderId="1" xfId="1" applyFont="1" applyFill="1" applyBorder="1" applyAlignment="1">
      <alignment horizontal="justify" vertical="top" wrapText="1"/>
    </xf>
    <xf numFmtId="0" fontId="1" fillId="0" borderId="0" xfId="1"/>
    <xf numFmtId="0" fontId="1" fillId="2" borderId="1" xfId="1" applyFill="1" applyBorder="1"/>
    <xf numFmtId="2" fontId="2" fillId="2" borderId="1" xfId="1" applyNumberFormat="1" applyFont="1" applyFill="1" applyBorder="1" applyAlignment="1">
      <alignment horizontal="right" wrapText="1"/>
    </xf>
    <xf numFmtId="2" fontId="2" fillId="2" borderId="1" xfId="1" applyNumberFormat="1" applyFont="1" applyFill="1" applyBorder="1" applyAlignment="1"/>
    <xf numFmtId="2" fontId="2" fillId="2" borderId="1" xfId="1" applyNumberFormat="1" applyFont="1" applyFill="1" applyBorder="1" applyAlignment="1">
      <alignment horizontal="right" vertical="top" wrapText="1"/>
    </xf>
    <xf numFmtId="2" fontId="1" fillId="2" borderId="1" xfId="1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4" workbookViewId="0">
      <selection activeCell="D7" sqref="D7"/>
    </sheetView>
  </sheetViews>
  <sheetFormatPr defaultRowHeight="15" x14ac:dyDescent="0.25"/>
  <cols>
    <col min="1" max="1" width="28.85546875" customWidth="1"/>
    <col min="3" max="3" width="20" customWidth="1"/>
    <col min="8" max="8" width="21.7109375" customWidth="1"/>
  </cols>
  <sheetData>
    <row r="1" spans="1:8" x14ac:dyDescent="0.25">
      <c r="A1" s="1" t="s">
        <v>20</v>
      </c>
    </row>
    <row r="2" spans="1:8" ht="15.75" x14ac:dyDescent="0.25">
      <c r="A2" s="2" t="s">
        <v>0</v>
      </c>
      <c r="B2" s="7">
        <v>7</v>
      </c>
    </row>
    <row r="3" spans="1:8" ht="47.25" x14ac:dyDescent="0.25">
      <c r="A3" s="2" t="s">
        <v>1</v>
      </c>
      <c r="B3" s="9">
        <v>2000</v>
      </c>
      <c r="C3" s="12" t="s">
        <v>21</v>
      </c>
      <c r="D3" s="13">
        <f>B3/D17</f>
        <v>0.25215593322910884</v>
      </c>
    </row>
    <row r="4" spans="1:8" ht="47.25" x14ac:dyDescent="0.25">
      <c r="A4" s="2" t="s">
        <v>2</v>
      </c>
      <c r="B4" s="9">
        <v>15</v>
      </c>
      <c r="C4" s="12" t="s">
        <v>22</v>
      </c>
      <c r="D4" s="13">
        <f>D5*D3</f>
        <v>9.8340813959352449</v>
      </c>
    </row>
    <row r="5" spans="1:8" ht="31.5" x14ac:dyDescent="0.25">
      <c r="A5" s="2" t="s">
        <v>3</v>
      </c>
      <c r="B5" s="9">
        <v>20</v>
      </c>
      <c r="C5" s="12" t="s">
        <v>41</v>
      </c>
      <c r="D5" s="13">
        <f>6+25+3+5</f>
        <v>39</v>
      </c>
    </row>
    <row r="6" spans="1:8" ht="31.5" x14ac:dyDescent="0.25">
      <c r="A6" s="2" t="s">
        <v>4</v>
      </c>
      <c r="B6" s="9">
        <v>7.9</v>
      </c>
      <c r="C6" s="12" t="s">
        <v>24</v>
      </c>
      <c r="D6" s="14">
        <f>D7+D8+D9+D19</f>
        <v>1622.8122468354427</v>
      </c>
    </row>
    <row r="7" spans="1:8" ht="15.75" x14ac:dyDescent="0.25">
      <c r="A7" s="2" t="s">
        <v>5</v>
      </c>
      <c r="B7" s="9">
        <v>30</v>
      </c>
      <c r="C7" s="12" t="s">
        <v>25</v>
      </c>
      <c r="D7" s="14">
        <f>B18*1+B19*0.2+B20*1</f>
        <v>2.8000000000000003</v>
      </c>
    </row>
    <row r="8" spans="1:8" ht="47.25" x14ac:dyDescent="0.25">
      <c r="A8" s="2" t="s">
        <v>6</v>
      </c>
      <c r="B8" s="9">
        <v>25</v>
      </c>
      <c r="C8" s="12" t="s">
        <v>26</v>
      </c>
      <c r="D8" s="13">
        <f>D7*B4/100</f>
        <v>0.4200000000000001</v>
      </c>
    </row>
    <row r="9" spans="1:8" ht="15.75" x14ac:dyDescent="0.25">
      <c r="A9" s="2" t="s">
        <v>7</v>
      </c>
      <c r="B9" s="8">
        <v>34.6</v>
      </c>
      <c r="C9" s="12" t="s">
        <v>27</v>
      </c>
      <c r="D9" s="13">
        <f>D10+D11+D12+D13</f>
        <v>701.85806962025299</v>
      </c>
    </row>
    <row r="10" spans="1:8" ht="31.5" x14ac:dyDescent="0.25">
      <c r="A10" s="2" t="s">
        <v>8</v>
      </c>
      <c r="B10" s="9">
        <v>4</v>
      </c>
      <c r="C10" s="12" t="s">
        <v>31</v>
      </c>
      <c r="D10" s="14">
        <f>D14+D15</f>
        <v>417.15189873417717</v>
      </c>
    </row>
    <row r="11" spans="1:8" ht="31.5" x14ac:dyDescent="0.25">
      <c r="A11" s="2" t="s">
        <v>9</v>
      </c>
      <c r="B11" s="9">
        <v>4</v>
      </c>
      <c r="C11" s="12" t="s">
        <v>29</v>
      </c>
      <c r="D11" s="13">
        <f>D10*B8/100</f>
        <v>104.28797468354429</v>
      </c>
    </row>
    <row r="12" spans="1:8" ht="31.5" x14ac:dyDescent="0.25">
      <c r="A12" s="2" t="s">
        <v>10</v>
      </c>
      <c r="B12" s="9">
        <v>24</v>
      </c>
      <c r="C12" s="12" t="s">
        <v>30</v>
      </c>
      <c r="D12" s="13">
        <f>(D10+D11)*B9/100</f>
        <v>180.41819620253162</v>
      </c>
    </row>
    <row r="13" spans="1:8" ht="31.5" x14ac:dyDescent="0.25">
      <c r="A13" s="2" t="s">
        <v>11</v>
      </c>
      <c r="B13" s="9">
        <v>220</v>
      </c>
      <c r="C13" s="12"/>
      <c r="D13" s="13"/>
    </row>
    <row r="14" spans="1:8" ht="31.5" x14ac:dyDescent="0.25">
      <c r="A14" s="2" t="s">
        <v>12</v>
      </c>
      <c r="B14" s="9">
        <v>21</v>
      </c>
      <c r="C14" s="12" t="s">
        <v>28</v>
      </c>
      <c r="D14" s="13">
        <f>G14+G15+G16+G17</f>
        <v>320.88607594936707</v>
      </c>
      <c r="F14" s="12" t="s">
        <v>32</v>
      </c>
      <c r="G14">
        <f>(B24*6)/(B5*B6)</f>
        <v>49.367088607594937</v>
      </c>
      <c r="H14" s="6" t="s">
        <v>36</v>
      </c>
    </row>
    <row r="15" spans="1:8" x14ac:dyDescent="0.25">
      <c r="C15" s="12" t="s">
        <v>40</v>
      </c>
      <c r="D15" s="13">
        <f>D14*B7/100</f>
        <v>96.265822784810112</v>
      </c>
      <c r="F15" s="12" t="s">
        <v>33</v>
      </c>
      <c r="G15">
        <f>(B24*25)/(B5*B6)</f>
        <v>205.69620253164558</v>
      </c>
      <c r="H15" s="6" t="s">
        <v>37</v>
      </c>
    </row>
    <row r="16" spans="1:8" ht="15.75" x14ac:dyDescent="0.25">
      <c r="A16" s="4" t="s">
        <v>13</v>
      </c>
      <c r="B16" s="6"/>
      <c r="C16" s="12"/>
      <c r="D16" s="13"/>
      <c r="F16" s="12" t="s">
        <v>34</v>
      </c>
      <c r="G16">
        <f>(B24*3)/(B5*B6)</f>
        <v>24.683544303797468</v>
      </c>
      <c r="H16" s="6" t="s">
        <v>38</v>
      </c>
    </row>
    <row r="17" spans="1:8" ht="15.75" x14ac:dyDescent="0.25">
      <c r="A17" s="2" t="s">
        <v>14</v>
      </c>
      <c r="B17" s="7">
        <v>7</v>
      </c>
      <c r="C17" s="12" t="s">
        <v>23</v>
      </c>
      <c r="D17" s="13">
        <f>B10*251*B6</f>
        <v>7931.6</v>
      </c>
      <c r="F17" s="12" t="s">
        <v>35</v>
      </c>
      <c r="G17">
        <f>(B24*5)/(B5*B6)</f>
        <v>41.139240506329116</v>
      </c>
      <c r="H17" s="6" t="s">
        <v>39</v>
      </c>
    </row>
    <row r="18" spans="1:8" ht="15.75" x14ac:dyDescent="0.25">
      <c r="A18" s="2" t="s">
        <v>15</v>
      </c>
      <c r="B18" s="10">
        <v>1</v>
      </c>
      <c r="C18" s="12" t="s">
        <v>42</v>
      </c>
      <c r="D18" s="13">
        <f>(B12/B6+B11/B6)*D5</f>
        <v>138.22784810126581</v>
      </c>
    </row>
    <row r="19" spans="1:8" ht="15.75" x14ac:dyDescent="0.25">
      <c r="A19" s="2" t="s">
        <v>16</v>
      </c>
      <c r="B19" s="10">
        <v>6</v>
      </c>
      <c r="C19" s="12" t="s">
        <v>43</v>
      </c>
      <c r="D19" s="13">
        <f>D10*B13/100</f>
        <v>917.73417721518967</v>
      </c>
    </row>
    <row r="20" spans="1:8" ht="15.75" x14ac:dyDescent="0.25">
      <c r="A20" s="2" t="s">
        <v>17</v>
      </c>
      <c r="B20" s="11">
        <v>0.6</v>
      </c>
      <c r="C20" s="12"/>
      <c r="D20" s="13"/>
    </row>
    <row r="21" spans="1:8" x14ac:dyDescent="0.25">
      <c r="A21" s="3"/>
      <c r="B21" s="6"/>
      <c r="C21" s="12" t="s">
        <v>44</v>
      </c>
      <c r="D21" s="13">
        <f>D6*B14/100</f>
        <v>340.79057183544296</v>
      </c>
    </row>
    <row r="22" spans="1:8" ht="15.75" x14ac:dyDescent="0.25">
      <c r="A22" s="4" t="s">
        <v>18</v>
      </c>
      <c r="B22" s="6"/>
      <c r="C22" s="12" t="s">
        <v>45</v>
      </c>
      <c r="D22" s="14">
        <f>D6+D21</f>
        <v>1963.6028186708857</v>
      </c>
    </row>
    <row r="23" spans="1:8" ht="15.75" x14ac:dyDescent="0.25">
      <c r="A23" s="2" t="s">
        <v>0</v>
      </c>
      <c r="B23" s="7">
        <v>7</v>
      </c>
      <c r="C23" s="12" t="s">
        <v>46</v>
      </c>
      <c r="D23" s="13">
        <f>D22+D22*20/100</f>
        <v>2356.3233824050626</v>
      </c>
    </row>
    <row r="24" spans="1:8" ht="15.75" x14ac:dyDescent="0.25">
      <c r="A24" s="5" t="s">
        <v>19</v>
      </c>
      <c r="B24" s="7">
        <v>1300</v>
      </c>
      <c r="C24" s="12"/>
      <c r="D24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2021-11-04T12:46:56Z</dcterms:modified>
</cp:coreProperties>
</file>