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 Science\R\"/>
    </mc:Choice>
  </mc:AlternateContent>
  <xr:revisionPtr revIDLastSave="0" documentId="13_ncr:1_{F98B364D-BF68-4FC2-9B05-41AB07688115}" xr6:coauthVersionLast="47" xr6:coauthVersionMax="47" xr10:uidLastSave="{00000000-0000-0000-0000-000000000000}"/>
  <bookViews>
    <workbookView minimized="1" xWindow="26235" yWindow="9915" windowWidth="9180" windowHeight="5940" xr2:uid="{00000000-000D-0000-FFFF-FFFF00000000}"/>
  </bookViews>
  <sheets>
    <sheet name="tabelas_comparando_model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/>
  <c r="Q34" i="1"/>
  <c r="Z46" i="1" s="1"/>
  <c r="S34" i="1"/>
  <c r="Y46" i="1" s="1"/>
  <c r="AA48" i="1"/>
  <c r="AA45" i="1"/>
  <c r="Z45" i="1"/>
  <c r="Y45" i="1"/>
  <c r="AA44" i="1"/>
  <c r="Z44" i="1"/>
  <c r="Y44" i="1"/>
  <c r="Z37" i="1"/>
  <c r="Y33" i="1"/>
  <c r="Z33" i="1"/>
  <c r="AA33" i="1"/>
  <c r="AA34" i="1"/>
  <c r="Z34" i="1"/>
  <c r="Y34" i="1"/>
  <c r="AA23" i="1"/>
  <c r="Z22" i="1"/>
  <c r="Y22" i="1"/>
  <c r="AA22" i="1"/>
  <c r="Z23" i="1"/>
  <c r="Y23" i="1"/>
  <c r="B58" i="1"/>
  <c r="T58" i="1"/>
  <c r="S58" i="1"/>
  <c r="Y48" i="1" s="1"/>
  <c r="R58" i="1"/>
  <c r="Q58" i="1"/>
  <c r="Z48" i="1" s="1"/>
  <c r="P58" i="1"/>
  <c r="M58" i="1"/>
  <c r="AA37" i="1" s="1"/>
  <c r="L58" i="1"/>
  <c r="Y37" i="1" s="1"/>
  <c r="K58" i="1"/>
  <c r="J58" i="1"/>
  <c r="I58" i="1"/>
  <c r="F58" i="1"/>
  <c r="AA26" i="1" s="1"/>
  <c r="E58" i="1"/>
  <c r="Y26" i="1" s="1"/>
  <c r="D58" i="1"/>
  <c r="C58" i="1"/>
  <c r="Z26" i="1" s="1"/>
  <c r="T46" i="1"/>
  <c r="AA47" i="1" s="1"/>
  <c r="R46" i="1"/>
  <c r="Q46" i="1"/>
  <c r="P46" i="1"/>
  <c r="M46" i="1"/>
  <c r="AA36" i="1" s="1"/>
  <c r="L46" i="1"/>
  <c r="Z36" i="1" s="1"/>
  <c r="K46" i="1"/>
  <c r="J46" i="1"/>
  <c r="I46" i="1"/>
  <c r="F46" i="1"/>
  <c r="AA25" i="1" s="1"/>
  <c r="E46" i="1"/>
  <c r="Z25" i="1" s="1"/>
  <c r="D46" i="1"/>
  <c r="C46" i="1"/>
  <c r="B46" i="1"/>
  <c r="T34" i="1"/>
  <c r="AA13" i="1" s="1"/>
  <c r="AA14" i="1" s="1" a="1"/>
  <c r="AA14" i="1" s="1"/>
  <c r="R34" i="1"/>
  <c r="P34" i="1"/>
  <c r="M34" i="1"/>
  <c r="AA35" i="1" s="1"/>
  <c r="L34" i="1"/>
  <c r="Y35" i="1" s="1"/>
  <c r="K34" i="1"/>
  <c r="J34" i="1"/>
  <c r="X9" i="1" s="1"/>
  <c r="X10" i="1" s="1" a="1"/>
  <c r="X10" i="1" s="1"/>
  <c r="I34" i="1"/>
  <c r="C34" i="1"/>
  <c r="Z24" i="1" s="1"/>
  <c r="D34" i="1"/>
  <c r="E34" i="1"/>
  <c r="F34" i="1"/>
  <c r="AA5" i="1" s="1"/>
  <c r="AA6" i="1" s="1" a="1"/>
  <c r="AA6" i="1" s="1"/>
  <c r="B34" i="1"/>
  <c r="Y9" i="1" l="1"/>
  <c r="Y10" i="1" s="1" a="1"/>
  <c r="Y10" i="1" s="1"/>
  <c r="Z35" i="1"/>
  <c r="Y25" i="1"/>
  <c r="Y36" i="1"/>
  <c r="X5" i="1"/>
  <c r="X6" i="1" s="1" a="1"/>
  <c r="X6" i="1" s="1"/>
  <c r="W9" i="1"/>
  <c r="W10" i="1" s="1" a="1"/>
  <c r="W10" i="1" s="1"/>
  <c r="Z5" i="1"/>
  <c r="Z6" i="1" s="1" a="1"/>
  <c r="Z6" i="1" s="1"/>
  <c r="AA24" i="1"/>
  <c r="AA46" i="1"/>
  <c r="Y24" i="1"/>
  <c r="AA9" i="1"/>
  <c r="AA10" i="1" s="1" a="1"/>
  <c r="AA10" i="1" s="1"/>
  <c r="W13" i="1"/>
  <c r="W14" i="1" s="1" a="1"/>
  <c r="W14" i="1" s="1"/>
  <c r="X13" i="1"/>
  <c r="X14" i="1" s="1" a="1"/>
  <c r="X14" i="1" s="1"/>
  <c r="Y13" i="1"/>
  <c r="Y14" i="1" s="1" a="1"/>
  <c r="Y14" i="1" s="1"/>
  <c r="Y5" i="1"/>
  <c r="Y6" i="1" s="1" a="1"/>
  <c r="Y6" i="1" s="1"/>
  <c r="W5" i="1"/>
  <c r="W6" i="1" s="1" a="1"/>
  <c r="W6" i="1" s="1"/>
  <c r="Z10" i="1" a="1"/>
  <c r="Z10" i="1" s="1"/>
  <c r="S46" i="1"/>
  <c r="Z47" i="1" l="1"/>
  <c r="Y47" i="1"/>
  <c r="Z13" i="1"/>
  <c r="Z14" i="1" s="1" a="1"/>
  <c r="Z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<sst xmlns="http://schemas.openxmlformats.org/spreadsheetml/2006/main" count="188" uniqueCount="27">
  <si>
    <t>Excecucão</t>
  </si>
  <si>
    <t>VGG16</t>
  </si>
  <si>
    <t>10 epochs</t>
  </si>
  <si>
    <t>20 epochs</t>
  </si>
  <si>
    <t>30 epochs</t>
  </si>
  <si>
    <t>val_loss</t>
  </si>
  <si>
    <t>val_acc</t>
  </si>
  <si>
    <t>loss</t>
  </si>
  <si>
    <t>accucary</t>
  </si>
  <si>
    <t>time (s)</t>
  </si>
  <si>
    <t>Média</t>
  </si>
  <si>
    <t>RESNET50</t>
  </si>
  <si>
    <t>DENSENET121</t>
  </si>
  <si>
    <t>MOBILENET</t>
  </si>
  <si>
    <t>RESUTADOS FINAIS (MELHORES)</t>
  </si>
  <si>
    <t>Melhores: loss e tempo menor / acuracidade maior</t>
  </si>
  <si>
    <t>EFFICIENTNET0</t>
  </si>
  <si>
    <t>ResNet50</t>
  </si>
  <si>
    <t>DenseNet121</t>
  </si>
  <si>
    <t>MobileNet</t>
  </si>
  <si>
    <t>EfficientNet</t>
  </si>
  <si>
    <t>Arquitetura</t>
  </si>
  <si>
    <t>Validação</t>
  </si>
  <si>
    <t>Treino</t>
  </si>
  <si>
    <t>Tempo (s)</t>
  </si>
  <si>
    <t>Acurácia (%)</t>
  </si>
  <si>
    <t>10 épocas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</si>
</sst>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00"/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16" fillId="0" borderId="10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4" fontId="1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2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7" fontId="16" fillId="0" borderId="10" xfId="0" applyNumberFormat="1" applyFont="1" applyBorder="1" applyAlignment="1">
      <alignment horizontal="center" vertical="center"/>
    </xf>
    <xf numFmtId="166" fontId="16" fillId="0" borderId="10" xfId="0" applyNumberFormat="1" applyFon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activeCell="AE9" sqref="AE9"/>
    </sheetView>
  </sheetViews>
  <sheetFormatPr defaultRowHeight="15" x14ac:dyDescent="0.25"/>
  <cols>
    <col min="23" max="26" width="13.28515625" bestFit="1" customWidth="1"/>
    <col min="27" max="27" width="11.140625" bestFit="1" customWidth="1"/>
    <col min="30" max="30" width="9.5703125" bestFit="1" customWidth="1"/>
    <col min="31" max="33" width="13.28515625" bestFit="1" customWidth="1"/>
    <col min="34" max="34" width="11.140625" bestFit="1" customWidth="1"/>
  </cols>
  <sheetData>
    <row r="1" spans="1:27" x14ac:dyDescent="0.25">
      <c r="A1" s="17" t="s">
        <v>0</v>
      </c>
      <c r="B1" s="17" t="s">
        <v>1</v>
      </c>
      <c r="C1" s="17"/>
      <c r="D1" s="17"/>
      <c r="E1" s="17"/>
      <c r="F1" s="17"/>
      <c r="G1" s="2"/>
      <c r="H1" s="18" t="s">
        <v>0</v>
      </c>
      <c r="I1" s="17" t="s">
        <v>1</v>
      </c>
      <c r="J1" s="17"/>
      <c r="K1" s="17"/>
      <c r="L1" s="17"/>
      <c r="M1" s="17"/>
      <c r="N1" s="2"/>
      <c r="O1" s="18" t="s">
        <v>0</v>
      </c>
      <c r="P1" s="17" t="s">
        <v>1</v>
      </c>
      <c r="Q1" s="17"/>
      <c r="R1" s="17"/>
      <c r="S1" s="17"/>
      <c r="T1" s="17"/>
      <c r="W1" s="21" t="s">
        <v>14</v>
      </c>
      <c r="X1" s="21"/>
      <c r="Y1" s="21"/>
      <c r="Z1" s="21"/>
      <c r="AA1" s="21"/>
    </row>
    <row r="2" spans="1:27" x14ac:dyDescent="0.25">
      <c r="A2" s="17"/>
      <c r="B2" s="17"/>
      <c r="C2" s="17"/>
      <c r="D2" s="17"/>
      <c r="E2" s="17"/>
      <c r="F2" s="17"/>
      <c r="G2" s="2"/>
      <c r="H2" s="19"/>
      <c r="I2" s="17"/>
      <c r="J2" s="17"/>
      <c r="K2" s="17"/>
      <c r="L2" s="17"/>
      <c r="M2" s="17"/>
      <c r="N2" s="2"/>
      <c r="O2" s="19"/>
      <c r="P2" s="17"/>
      <c r="Q2" s="17"/>
      <c r="R2" s="17"/>
      <c r="S2" s="17"/>
      <c r="T2" s="17"/>
      <c r="W2" s="21" t="s">
        <v>15</v>
      </c>
      <c r="X2" s="21"/>
      <c r="Y2" s="21"/>
      <c r="Z2" s="21"/>
      <c r="AA2" s="21"/>
    </row>
    <row r="3" spans="1:27" x14ac:dyDescent="0.25">
      <c r="A3" s="17"/>
      <c r="B3" s="17" t="s">
        <v>2</v>
      </c>
      <c r="C3" s="17"/>
      <c r="D3" s="17"/>
      <c r="E3" s="17"/>
      <c r="F3" s="17"/>
      <c r="G3" s="2"/>
      <c r="H3" s="19"/>
      <c r="I3" s="17" t="s">
        <v>3</v>
      </c>
      <c r="J3" s="17"/>
      <c r="K3" s="17"/>
      <c r="L3" s="17"/>
      <c r="M3" s="17"/>
      <c r="N3" s="2"/>
      <c r="O3" s="19"/>
      <c r="P3" s="17" t="s">
        <v>4</v>
      </c>
      <c r="Q3" s="17"/>
      <c r="R3" s="17"/>
      <c r="S3" s="17"/>
      <c r="T3" s="17"/>
      <c r="W3" s="22" t="s">
        <v>2</v>
      </c>
      <c r="X3" s="22"/>
      <c r="Y3" s="22"/>
      <c r="Z3" s="22"/>
      <c r="AA3" s="22"/>
    </row>
    <row r="4" spans="1:27" x14ac:dyDescent="0.25">
      <c r="A4" s="17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/>
      <c r="H4" s="20"/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2"/>
      <c r="O4" s="20"/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W4" s="1" t="s">
        <v>5</v>
      </c>
      <c r="X4" s="1" t="s">
        <v>6</v>
      </c>
      <c r="Y4" s="1" t="s">
        <v>7</v>
      </c>
      <c r="Z4" s="1" t="s">
        <v>8</v>
      </c>
      <c r="AA4" s="1" t="s">
        <v>9</v>
      </c>
    </row>
    <row r="5" spans="1:27" x14ac:dyDescent="0.25">
      <c r="A5" s="1">
        <v>1</v>
      </c>
      <c r="B5" s="15">
        <v>9.4E-2</v>
      </c>
      <c r="C5" s="5">
        <v>0.97</v>
      </c>
      <c r="D5" s="1">
        <v>9.74E-2</v>
      </c>
      <c r="E5" s="5">
        <v>0.96619999999999995</v>
      </c>
      <c r="F5" s="12">
        <v>852.75</v>
      </c>
      <c r="G5" s="2"/>
      <c r="H5" s="1">
        <v>1</v>
      </c>
      <c r="I5" s="15">
        <v>3.3799999999999997E-2</v>
      </c>
      <c r="J5" s="5">
        <v>0.99</v>
      </c>
      <c r="K5" s="15">
        <v>4.3569999999999998E-2</v>
      </c>
      <c r="L5" s="5">
        <v>0.98319999999999996</v>
      </c>
      <c r="M5" s="12">
        <v>2207.1799999999998</v>
      </c>
      <c r="N5" s="2"/>
      <c r="O5" s="1">
        <v>1</v>
      </c>
      <c r="P5" s="15">
        <v>5.1000000000000004E-3</v>
      </c>
      <c r="Q5" s="5">
        <v>0.99750000000000005</v>
      </c>
      <c r="R5" s="15">
        <v>8.8100000000000001E-3</v>
      </c>
      <c r="S5" s="5">
        <v>0.99750000000000005</v>
      </c>
      <c r="T5" s="12">
        <v>3160.31</v>
      </c>
      <c r="W5" s="4">
        <f>MIN(B10,B22,B34,B46,B58)</f>
        <v>1.04E-2</v>
      </c>
      <c r="X5" s="11">
        <f t="shared" ref="X5" si="0">MAX(C10,C22,C34,C46,C58)</f>
        <v>0.997</v>
      </c>
      <c r="Y5" s="4">
        <f>MIN(D10,D22,D34,D46,D58)</f>
        <v>1.6299999999999999E-2</v>
      </c>
      <c r="Z5" s="11">
        <f>MAX(E10,E22,E34,E46,E58)</f>
        <v>0.995</v>
      </c>
      <c r="AA5" s="16">
        <f>MIN(F10,F22,F34,F46,F58)</f>
        <v>207.8</v>
      </c>
    </row>
    <row r="6" spans="1:27" x14ac:dyDescent="0.25">
      <c r="A6" s="1">
        <v>2</v>
      </c>
      <c r="B6" s="15">
        <v>1.7100000000000001E-2</v>
      </c>
      <c r="C6" s="5">
        <v>0.99199999999999999</v>
      </c>
      <c r="D6" s="1">
        <v>5.3499999999999999E-2</v>
      </c>
      <c r="E6" s="5">
        <v>0.97889999999999999</v>
      </c>
      <c r="F6" s="12">
        <v>967.9</v>
      </c>
      <c r="G6" s="2"/>
      <c r="H6" s="1">
        <v>2</v>
      </c>
      <c r="I6" s="15">
        <v>2.5100000000000001E-2</v>
      </c>
      <c r="J6" s="5">
        <v>0.99199999999999999</v>
      </c>
      <c r="K6" s="15">
        <v>2.605E-2</v>
      </c>
      <c r="L6" s="5">
        <v>0.99119999999999997</v>
      </c>
      <c r="M6" s="12">
        <v>2126.25</v>
      </c>
      <c r="N6" s="2"/>
      <c r="O6" s="1">
        <v>2</v>
      </c>
      <c r="P6" s="15">
        <v>4.1000000000000003E-3</v>
      </c>
      <c r="Q6" s="5">
        <v>0.99750000000000005</v>
      </c>
      <c r="R6" s="15">
        <v>7.8200000000000006E-3</v>
      </c>
      <c r="S6" s="5">
        <v>0.998</v>
      </c>
      <c r="T6" s="12">
        <v>3063.41</v>
      </c>
      <c r="W6" s="4" t="str" cm="1">
        <f t="array" ref="W6">IF(B10=W5,$B$1,IF(B22=W5,$B$13,IF(B34=W5,$B$25,IF(B46=W5,$B$37,IF(B58=W5,$B$49,ERRO)))))</f>
        <v>DENSENET121</v>
      </c>
      <c r="X6" s="4" t="str" cm="1">
        <f t="array" ref="X6">IF(C10=X5,$B$1,IF(C22=X5,$B$13,IF(C34=X5,$B$25,IF(C46=X5,$B$37,IF(C58=X5,$B$49,ERRO)))))</f>
        <v>DENSENET121</v>
      </c>
      <c r="Y6" s="4" t="str" cm="1">
        <f t="array" ref="Y6">IF(D10=Y5,$B$1,IF(D22=Y5,$B$13,IF(D34=Y5,$B$25,IF(D46=Y5,$B$37,IF(D58=Y5,$B$49,ERRO)))))</f>
        <v>DENSENET121</v>
      </c>
      <c r="Z6" s="4" t="str" cm="1">
        <f t="array" ref="Z6">IF(E10=Z5,$B$1,IF(E22=Z5,$B$13,IF(E34=Z5,$B$25,IF(E46=Z5,$B$37,IF(E58=Z5,$B$49,ERRO)))))</f>
        <v>DENSENET121</v>
      </c>
      <c r="AA6" s="4" t="str" cm="1">
        <f t="array" ref="AA6">IF(F10=AA5,$B$1,IF(F22=AA5,$B$13,IF(F34=AA5,$B$25,IF(F46=AA5,$B$37,IF(F58=AA5,$B$49,ERRO)))))</f>
        <v>MOBILENET</v>
      </c>
    </row>
    <row r="7" spans="1:27" x14ac:dyDescent="0.25">
      <c r="A7" s="1">
        <v>3</v>
      </c>
      <c r="B7" s="15">
        <v>3.0099999999999998E-2</v>
      </c>
      <c r="C7" s="5">
        <v>0.98499999999999999</v>
      </c>
      <c r="D7" s="1">
        <v>2.92E-2</v>
      </c>
      <c r="E7" s="5">
        <v>0.98970000000000002</v>
      </c>
      <c r="F7" s="12">
        <v>983.89</v>
      </c>
      <c r="G7" s="2"/>
      <c r="H7" s="1">
        <v>3</v>
      </c>
      <c r="I7" s="15">
        <v>5.8999999999999999E-3</v>
      </c>
      <c r="J7" s="5">
        <v>1</v>
      </c>
      <c r="K7" s="15">
        <v>1.3990000000000001E-2</v>
      </c>
      <c r="L7" s="5">
        <v>0.99550000000000005</v>
      </c>
      <c r="M7" s="12">
        <v>2134.14</v>
      </c>
      <c r="N7" s="2"/>
      <c r="O7" s="1">
        <v>3</v>
      </c>
      <c r="P7" s="15">
        <v>5.5999999999999999E-3</v>
      </c>
      <c r="Q7" s="5">
        <v>1</v>
      </c>
      <c r="R7" s="15">
        <v>9.4000000000000004E-3</v>
      </c>
      <c r="S7" s="5">
        <v>0.99724999999999997</v>
      </c>
      <c r="T7" s="12">
        <v>3039.23</v>
      </c>
      <c r="W7" s="23" t="s">
        <v>3</v>
      </c>
      <c r="X7" s="24"/>
      <c r="Y7" s="24"/>
      <c r="Z7" s="24"/>
      <c r="AA7" s="25"/>
    </row>
    <row r="8" spans="1:27" x14ac:dyDescent="0.25">
      <c r="A8" s="1">
        <v>4</v>
      </c>
      <c r="B8" s="15">
        <v>6.1999999999999998E-3</v>
      </c>
      <c r="C8" s="5">
        <v>1</v>
      </c>
      <c r="D8" s="1">
        <v>2.29E-2</v>
      </c>
      <c r="E8" s="5">
        <v>0.99250000000000005</v>
      </c>
      <c r="F8" s="12">
        <v>953.78</v>
      </c>
      <c r="G8" s="2"/>
      <c r="H8" s="1">
        <v>4</v>
      </c>
      <c r="I8" s="15">
        <v>2.8400000000000002E-2</v>
      </c>
      <c r="J8" s="5">
        <v>0.98699999999999999</v>
      </c>
      <c r="K8" s="15">
        <v>1.436E-2</v>
      </c>
      <c r="L8" s="5">
        <v>0.99650000000000005</v>
      </c>
      <c r="M8" s="12">
        <v>2115.3000000000002</v>
      </c>
      <c r="N8" s="2"/>
      <c r="O8" s="1">
        <v>4</v>
      </c>
      <c r="P8" s="15">
        <v>2.7000000000000001E-3</v>
      </c>
      <c r="Q8" s="5">
        <v>1</v>
      </c>
      <c r="R8" s="15">
        <v>8.5699999999999995E-3</v>
      </c>
      <c r="S8" s="5">
        <v>0.998</v>
      </c>
      <c r="T8" s="12">
        <v>3020.64</v>
      </c>
      <c r="W8" s="1" t="s">
        <v>5</v>
      </c>
      <c r="X8" s="1" t="s">
        <v>6</v>
      </c>
      <c r="Y8" s="1" t="s">
        <v>7</v>
      </c>
      <c r="Z8" s="1" t="s">
        <v>8</v>
      </c>
      <c r="AA8" s="1" t="s">
        <v>9</v>
      </c>
    </row>
    <row r="9" spans="1:27" x14ac:dyDescent="0.25">
      <c r="A9" s="1">
        <v>5</v>
      </c>
      <c r="B9" s="15">
        <v>1.7100000000000001E-2</v>
      </c>
      <c r="C9" s="5">
        <v>0.99199999999999999</v>
      </c>
      <c r="D9" s="1">
        <v>2.1299999999999999E-2</v>
      </c>
      <c r="E9" s="5">
        <v>0.99399999999999999</v>
      </c>
      <c r="F9" s="12">
        <v>977.82</v>
      </c>
      <c r="G9" s="2"/>
      <c r="H9" s="1">
        <v>5</v>
      </c>
      <c r="I9" s="15">
        <v>4.7000000000000002E-3</v>
      </c>
      <c r="J9" s="5">
        <v>1</v>
      </c>
      <c r="K9" s="15">
        <v>8.4399999999999996E-3</v>
      </c>
      <c r="L9" s="5">
        <v>0.99750000000000005</v>
      </c>
      <c r="M9" s="12">
        <v>2170.89</v>
      </c>
      <c r="N9" s="2"/>
      <c r="O9" s="1">
        <v>5</v>
      </c>
      <c r="P9" s="15">
        <v>9.7000000000000003E-3</v>
      </c>
      <c r="Q9" s="5">
        <v>1</v>
      </c>
      <c r="R9" s="15">
        <v>9.4999999999999998E-3</v>
      </c>
      <c r="S9" s="5">
        <v>0.99699000000000004</v>
      </c>
      <c r="T9" s="12">
        <v>3029.4</v>
      </c>
      <c r="W9" s="4">
        <f>MIN(I10,I22,I34,I46,I58)</f>
        <v>8.5000000000000006E-3</v>
      </c>
      <c r="X9" s="11">
        <f>MAX(J10,J22,J34,J46,J58)</f>
        <v>1</v>
      </c>
      <c r="Y9" s="4">
        <f>MIN(K10,K22,K34,K46,K58)</f>
        <v>1.0999999999999999E-2</v>
      </c>
      <c r="Z9" s="11">
        <f>MAX(L10,L22,L34,L46,L58)</f>
        <v>0.996</v>
      </c>
      <c r="AA9" s="16">
        <f>MIN(M10,M22,M34,M46,M58)</f>
        <v>403.27</v>
      </c>
    </row>
    <row r="10" spans="1:27" x14ac:dyDescent="0.25">
      <c r="A10" s="3" t="s">
        <v>10</v>
      </c>
      <c r="B10" s="3">
        <v>3.2899999999999999E-2</v>
      </c>
      <c r="C10" s="14">
        <v>0.98780000000000001</v>
      </c>
      <c r="D10" s="13">
        <v>4.4859999999999997E-2</v>
      </c>
      <c r="E10" s="14">
        <v>0.98426000000000002</v>
      </c>
      <c r="F10" s="10">
        <v>947.22799999999995</v>
      </c>
      <c r="G10" s="2"/>
      <c r="H10" s="3" t="s">
        <v>10</v>
      </c>
      <c r="I10" s="13">
        <v>1.958E-2</v>
      </c>
      <c r="J10" s="14">
        <v>0.99380000000000002</v>
      </c>
      <c r="K10" s="13">
        <v>2.1281999999999999E-2</v>
      </c>
      <c r="L10" s="14">
        <v>0.99278</v>
      </c>
      <c r="M10" s="10">
        <v>2150.752</v>
      </c>
      <c r="N10" s="2"/>
      <c r="O10" s="3" t="s">
        <v>10</v>
      </c>
      <c r="P10" s="13">
        <v>5.4400000000000004E-3</v>
      </c>
      <c r="Q10" s="3">
        <v>0.998</v>
      </c>
      <c r="R10" s="13">
        <v>8.8199999999999997E-3</v>
      </c>
      <c r="S10" s="14">
        <v>0.99754799999999999</v>
      </c>
      <c r="T10" s="10">
        <v>3062.598</v>
      </c>
      <c r="W10" s="4" t="str" cm="1">
        <f t="array" ref="W10">IF(I10=W9,$B$1,IF(I22=W9,$B$13,IF(I34=W9,$B$25,IF(I46=W9,$B$37,IF(I58=W9,$B$49,ERRO)))))</f>
        <v>RESNET50</v>
      </c>
      <c r="X10" s="4" t="str" cm="1">
        <f t="array" ref="X10">IF(J10=X9,$B$1,IF(J22=X9,$B$13,IF(J34=X9,$B$25,IF(J46=X9,$B$37,IF(J58=X9,$B$49,ERRO)))))</f>
        <v>DENSENET121</v>
      </c>
      <c r="Y10" s="4" t="str" cm="1">
        <f t="array" ref="Y10">IF(K10=Y9,$B$1,IF(K22=Y9,$B$13,IF(K34=Y9,$B$25,IF(K46=Y9,$B$37,IF(K58=Y9,$B$49,ERRO)))))</f>
        <v>DENSENET121</v>
      </c>
      <c r="Z10" s="4" t="str" cm="1">
        <f t="array" ref="Z10">IF(L10=Z9,$B$1,IF(L22=Z9,$B$13,IF(L34=Z9,$B$25,IF(L46=Z9,$B$37,IF(L58=Z9,$B$49,ERRO)))))</f>
        <v>DENSENET121</v>
      </c>
      <c r="AA10" s="4" t="str" cm="1">
        <f t="array" ref="AA10">IF(M10=AA9,$B$1,IF(M22=AA9,$B$13,IF(M34=AA9,$B$25,IF(M46=AA9,$B$37,IF(M58=AA9,$B$49,ERRO)))))</f>
        <v>MOBILENET</v>
      </c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23" t="s">
        <v>4</v>
      </c>
      <c r="X11" s="24"/>
      <c r="Y11" s="24"/>
      <c r="Z11" s="24"/>
      <c r="AA11" s="25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s="1" t="s">
        <v>5</v>
      </c>
      <c r="X12" s="1" t="s">
        <v>6</v>
      </c>
      <c r="Y12" s="1" t="s">
        <v>7</v>
      </c>
      <c r="Z12" s="1" t="s">
        <v>8</v>
      </c>
      <c r="AA12" s="1" t="s">
        <v>9</v>
      </c>
    </row>
    <row r="13" spans="1:27" x14ac:dyDescent="0.25">
      <c r="A13" s="18" t="s">
        <v>0</v>
      </c>
      <c r="B13" s="17" t="s">
        <v>11</v>
      </c>
      <c r="C13" s="17"/>
      <c r="D13" s="17"/>
      <c r="E13" s="17"/>
      <c r="F13" s="17"/>
      <c r="G13" s="2"/>
      <c r="H13" s="18" t="s">
        <v>0</v>
      </c>
      <c r="I13" s="17" t="s">
        <v>11</v>
      </c>
      <c r="J13" s="17"/>
      <c r="K13" s="17"/>
      <c r="L13" s="17"/>
      <c r="M13" s="17"/>
      <c r="N13" s="2"/>
      <c r="O13" s="18" t="s">
        <v>0</v>
      </c>
      <c r="P13" s="17" t="s">
        <v>11</v>
      </c>
      <c r="Q13" s="17"/>
      <c r="R13" s="17"/>
      <c r="S13" s="17"/>
      <c r="T13" s="17"/>
      <c r="W13" s="4">
        <f>MIN(P10,P22,P34,P46,P58)</f>
        <v>3.7000000000000002E-3</v>
      </c>
      <c r="X13" s="11">
        <f>MAX(Q10,Q22,Q34,Q46,Q58)</f>
        <v>1</v>
      </c>
      <c r="Y13" s="4">
        <f>MIN(R10,R22,R34,R46,R58)</f>
        <v>8.8199999999999997E-3</v>
      </c>
      <c r="Z13" s="11">
        <f>MAX(S10,S22,S34,S46,S58)</f>
        <v>0.99754799999999999</v>
      </c>
      <c r="AA13" s="16">
        <f>MIN(T10,T22,T34,T46,T58)</f>
        <v>602.62</v>
      </c>
    </row>
    <row r="14" spans="1:27" x14ac:dyDescent="0.25">
      <c r="A14" s="19"/>
      <c r="B14" s="17"/>
      <c r="C14" s="17"/>
      <c r="D14" s="17"/>
      <c r="E14" s="17"/>
      <c r="F14" s="17"/>
      <c r="G14" s="2"/>
      <c r="H14" s="19"/>
      <c r="I14" s="17"/>
      <c r="J14" s="17"/>
      <c r="K14" s="17"/>
      <c r="L14" s="17"/>
      <c r="M14" s="17"/>
      <c r="N14" s="2"/>
      <c r="O14" s="19"/>
      <c r="P14" s="17"/>
      <c r="Q14" s="17"/>
      <c r="R14" s="17"/>
      <c r="S14" s="17"/>
      <c r="T14" s="17"/>
      <c r="W14" s="4" t="str" cm="1">
        <f t="array" ref="W14">IF(P10=W13,$B$1,IF(P22=W13,$B$13,IF(P34=W13,$B$25,IF(P46=W13,$B$37,IF(P58=W13,$B$49,ERRO)))))</f>
        <v>RESNET50</v>
      </c>
      <c r="X14" s="4" t="str" cm="1">
        <f t="array" ref="X14">IF(Q10=X13,$B$1,IF(Q22=X13,$B$13,IF(Q34=X13,$B$25,IF(Q46=X13,$B$37,IF(Q58=X13,$B$49,ERRO)))))</f>
        <v>DENSENET121</v>
      </c>
      <c r="Y14" s="4" t="str" cm="1">
        <f t="array" ref="Y14">IF(R10=Y13,$B$1,IF(R22=Y13,$B$13,IF(R34=Y13,$B$25,IF(R46=Y13,$B$37,IF(R58=Y13,$B$49,ERRO)))))</f>
        <v>VGG16</v>
      </c>
      <c r="Z14" s="4" t="str" cm="1">
        <f t="array" ref="Z14">IF(S10=Z13,$B$1,IF(S22=Z13,$B$13,IF(S34=Z13,$B$25,IF(S46=Z13,$B$37,IF(S58=Z13,$B$49,ERRO)))))</f>
        <v>VGG16</v>
      </c>
      <c r="AA14" s="4" t="str" cm="1">
        <f t="array" ref="AA14">IF(T10=AA13,$B$1,IF(T22=AA13,$B$13,IF(T34=AA13,$B$25,IF(T46=AA13,$B$37,IF(T58=AA13,$B$49,ERRO)))))</f>
        <v>MOBILENET</v>
      </c>
    </row>
    <row r="15" spans="1:27" x14ac:dyDescent="0.25">
      <c r="A15" s="19"/>
      <c r="B15" s="17" t="s">
        <v>2</v>
      </c>
      <c r="C15" s="17"/>
      <c r="D15" s="17"/>
      <c r="E15" s="17"/>
      <c r="F15" s="17"/>
      <c r="G15" s="2"/>
      <c r="H15" s="19"/>
      <c r="I15" s="17" t="s">
        <v>3</v>
      </c>
      <c r="J15" s="17"/>
      <c r="K15" s="17"/>
      <c r="L15" s="17"/>
      <c r="M15" s="17"/>
      <c r="N15" s="2"/>
      <c r="O15" s="19"/>
      <c r="P15" s="17" t="s">
        <v>4</v>
      </c>
      <c r="Q15" s="17"/>
      <c r="R15" s="17"/>
      <c r="S15" s="17"/>
      <c r="T15" s="17"/>
    </row>
    <row r="16" spans="1:27" x14ac:dyDescent="0.25">
      <c r="A16" s="20"/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2"/>
      <c r="H16" s="20"/>
      <c r="I16" s="1" t="s">
        <v>5</v>
      </c>
      <c r="J16" s="1" t="s">
        <v>6</v>
      </c>
      <c r="K16" s="1" t="s">
        <v>7</v>
      </c>
      <c r="L16" s="1" t="s">
        <v>8</v>
      </c>
      <c r="M16" s="1" t="s">
        <v>9</v>
      </c>
      <c r="N16" s="2"/>
      <c r="O16" s="20"/>
      <c r="P16" s="1" t="s">
        <v>5</v>
      </c>
      <c r="Q16" s="1" t="s">
        <v>6</v>
      </c>
      <c r="R16" s="1" t="s">
        <v>7</v>
      </c>
      <c r="S16" s="1" t="s">
        <v>8</v>
      </c>
      <c r="T16" s="1" t="s">
        <v>9</v>
      </c>
    </row>
    <row r="17" spans="1:27" x14ac:dyDescent="0.25">
      <c r="A17" s="1">
        <v>1</v>
      </c>
      <c r="B17" s="15">
        <v>0.1386</v>
      </c>
      <c r="C17" s="5">
        <v>0.96750000000000003</v>
      </c>
      <c r="D17" s="15">
        <v>0.14910000000000001</v>
      </c>
      <c r="E17" s="15">
        <v>0.95899999999999996</v>
      </c>
      <c r="F17" s="12">
        <v>1091.3699999999999</v>
      </c>
      <c r="G17" s="2"/>
      <c r="H17" s="1">
        <v>1</v>
      </c>
      <c r="I17" s="15">
        <v>1.7999999999999999E-2</v>
      </c>
      <c r="J17" s="5">
        <v>0.995</v>
      </c>
      <c r="K17" s="15">
        <v>2.2200000000000001E-2</v>
      </c>
      <c r="L17" s="5">
        <v>0.99150000000000005</v>
      </c>
      <c r="M17" s="1">
        <v>2090.9499999999998</v>
      </c>
      <c r="N17" s="2"/>
      <c r="O17" s="1">
        <v>1</v>
      </c>
      <c r="P17" s="1">
        <v>4.4999999999999997E-3</v>
      </c>
      <c r="Q17" s="5">
        <v>1</v>
      </c>
      <c r="R17" s="1">
        <v>1.14E-2</v>
      </c>
      <c r="S17" s="5">
        <v>0.99650000000000005</v>
      </c>
      <c r="T17" s="1">
        <v>3027.44</v>
      </c>
    </row>
    <row r="18" spans="1:27" x14ac:dyDescent="0.25">
      <c r="A18" s="1">
        <v>2</v>
      </c>
      <c r="B18" s="15">
        <v>9.7000000000000003E-3</v>
      </c>
      <c r="C18" s="5">
        <v>0.99750000000000005</v>
      </c>
      <c r="D18" s="15">
        <v>3.1600000000000003E-2</v>
      </c>
      <c r="E18" s="15">
        <v>0.99019999999999997</v>
      </c>
      <c r="F18" s="12">
        <v>1061.8900000000001</v>
      </c>
      <c r="G18" s="2"/>
      <c r="H18" s="1">
        <v>2</v>
      </c>
      <c r="I18" s="1">
        <v>1.3299999999999999E-2</v>
      </c>
      <c r="J18" s="5">
        <v>0.99750000000000005</v>
      </c>
      <c r="K18" s="15">
        <v>1.018E-2</v>
      </c>
      <c r="L18" s="5">
        <v>0.99719999999999998</v>
      </c>
      <c r="M18" s="1">
        <v>1971.25</v>
      </c>
      <c r="N18" s="2"/>
      <c r="O18" s="1">
        <v>2</v>
      </c>
      <c r="P18" s="1">
        <v>8.3000000000000001E-3</v>
      </c>
      <c r="Q18" s="5">
        <v>1</v>
      </c>
      <c r="R18" s="1">
        <v>1.7399999999999999E-2</v>
      </c>
      <c r="S18" s="5">
        <v>0.99519999999999997</v>
      </c>
      <c r="T18" s="1">
        <v>3025.11</v>
      </c>
    </row>
    <row r="19" spans="1:27" x14ac:dyDescent="0.25">
      <c r="A19" s="1">
        <v>3</v>
      </c>
      <c r="B19" s="15">
        <v>1.41E-2</v>
      </c>
      <c r="C19" s="5">
        <v>1</v>
      </c>
      <c r="D19" s="15">
        <v>1.8499999999999999E-2</v>
      </c>
      <c r="E19" s="15">
        <v>0.995</v>
      </c>
      <c r="F19" s="12">
        <v>1035.24</v>
      </c>
      <c r="G19" s="2"/>
      <c r="H19" s="1">
        <v>3</v>
      </c>
      <c r="I19" s="1">
        <v>1.2999999999999999E-3</v>
      </c>
      <c r="J19" s="5">
        <v>1</v>
      </c>
      <c r="K19" s="15">
        <v>9.1400000000000006E-3</v>
      </c>
      <c r="L19" s="5">
        <v>0.99670000000000003</v>
      </c>
      <c r="M19" s="1">
        <v>1962.69</v>
      </c>
      <c r="N19" s="2"/>
      <c r="O19" s="1">
        <v>3</v>
      </c>
      <c r="P19" s="1">
        <v>2.3999999999999998E-3</v>
      </c>
      <c r="Q19" s="5">
        <v>1</v>
      </c>
      <c r="R19" s="1">
        <v>5.3E-3</v>
      </c>
      <c r="S19" s="5">
        <v>0.99819999999999998</v>
      </c>
      <c r="T19" s="1">
        <v>3027.45</v>
      </c>
      <c r="X19" s="30" t="s">
        <v>26</v>
      </c>
      <c r="Y19" s="30"/>
      <c r="Z19" s="30"/>
      <c r="AA19" s="30"/>
    </row>
    <row r="20" spans="1:27" x14ac:dyDescent="0.25">
      <c r="A20" s="1">
        <v>4</v>
      </c>
      <c r="B20" s="15">
        <v>5.0000000000000001E-3</v>
      </c>
      <c r="C20" s="5">
        <v>1</v>
      </c>
      <c r="D20" s="15">
        <v>1.9300000000000001E-2</v>
      </c>
      <c r="E20" s="15">
        <v>0.99439999999999995</v>
      </c>
      <c r="F20" s="12">
        <v>1069.53</v>
      </c>
      <c r="G20" s="2"/>
      <c r="H20" s="1">
        <v>4</v>
      </c>
      <c r="I20" s="1">
        <v>6.6E-3</v>
      </c>
      <c r="J20" s="5">
        <v>1</v>
      </c>
      <c r="K20" s="15">
        <v>1.4E-2</v>
      </c>
      <c r="L20" s="5">
        <v>0.995</v>
      </c>
      <c r="M20" s="1">
        <v>2023.69</v>
      </c>
      <c r="N20" s="2"/>
      <c r="O20" s="1">
        <v>4</v>
      </c>
      <c r="P20" s="1">
        <v>1.5E-3</v>
      </c>
      <c r="Q20" s="5">
        <v>1</v>
      </c>
      <c r="R20" s="1">
        <v>8.6E-3</v>
      </c>
      <c r="S20" s="5">
        <v>0.99719999999999998</v>
      </c>
      <c r="T20" s="1">
        <v>3028.65</v>
      </c>
      <c r="X20" s="29" t="s">
        <v>21</v>
      </c>
      <c r="Y20" s="29" t="s">
        <v>25</v>
      </c>
      <c r="Z20" s="29"/>
      <c r="AA20" s="29" t="s">
        <v>24</v>
      </c>
    </row>
    <row r="21" spans="1:27" x14ac:dyDescent="0.25">
      <c r="A21" s="1">
        <v>5</v>
      </c>
      <c r="B21" s="15">
        <v>4.0000000000000001E-3</v>
      </c>
      <c r="C21" s="5">
        <v>1</v>
      </c>
      <c r="D21" s="15">
        <v>2.29E-2</v>
      </c>
      <c r="E21" s="15">
        <v>0.99319999999999997</v>
      </c>
      <c r="F21" s="12">
        <v>980.94</v>
      </c>
      <c r="G21" s="2"/>
      <c r="H21" s="1">
        <v>5</v>
      </c>
      <c r="I21" s="1">
        <v>3.3999999999999998E-3</v>
      </c>
      <c r="J21" s="5">
        <v>1</v>
      </c>
      <c r="K21" s="15">
        <v>1.9099999999999999E-2</v>
      </c>
      <c r="L21" s="5">
        <v>0.99399999999999999</v>
      </c>
      <c r="M21" s="1">
        <v>2034.56</v>
      </c>
      <c r="N21" s="2"/>
      <c r="O21" s="1">
        <v>5</v>
      </c>
      <c r="P21" s="1">
        <v>1.9E-3</v>
      </c>
      <c r="Q21" s="5">
        <v>1</v>
      </c>
      <c r="R21" s="1">
        <v>1.4800000000000001E-2</v>
      </c>
      <c r="S21" s="5">
        <v>0.99550000000000005</v>
      </c>
      <c r="T21" s="1">
        <v>3129.77</v>
      </c>
      <c r="X21" s="31"/>
      <c r="Y21" s="27" t="s">
        <v>23</v>
      </c>
      <c r="Z21" s="27" t="s">
        <v>22</v>
      </c>
      <c r="AA21" s="31"/>
    </row>
    <row r="22" spans="1:27" x14ac:dyDescent="0.25">
      <c r="A22" s="3" t="s">
        <v>10</v>
      </c>
      <c r="B22" s="13">
        <v>3.4279999999999998E-2</v>
      </c>
      <c r="C22" s="3">
        <v>0.99199999999999999</v>
      </c>
      <c r="D22" s="13">
        <v>4.8280000000000003E-2</v>
      </c>
      <c r="E22" s="13">
        <v>0.98636000000000001</v>
      </c>
      <c r="F22" s="10">
        <v>1047.7940000000001</v>
      </c>
      <c r="G22" s="2"/>
      <c r="H22" s="3" t="s">
        <v>10</v>
      </c>
      <c r="I22" s="3">
        <v>8.5000000000000006E-3</v>
      </c>
      <c r="J22" s="3">
        <v>0.997</v>
      </c>
      <c r="K22" s="13">
        <v>1.4919999999999999E-2</v>
      </c>
      <c r="L22" s="14">
        <v>0.99490000000000001</v>
      </c>
      <c r="M22" s="3">
        <v>2016.63</v>
      </c>
      <c r="N22" s="2"/>
      <c r="O22" s="3" t="s">
        <v>10</v>
      </c>
      <c r="P22" s="3">
        <v>3.7000000000000002E-3</v>
      </c>
      <c r="Q22" s="14">
        <v>0.99850000000000005</v>
      </c>
      <c r="R22" s="3">
        <v>1.15E-2</v>
      </c>
      <c r="S22" s="14">
        <v>0.99650000000000005</v>
      </c>
      <c r="T22" s="3">
        <v>3047.68</v>
      </c>
      <c r="X22" s="2" t="s">
        <v>1</v>
      </c>
      <c r="Y22" s="26">
        <f>E10*100</f>
        <v>98.426000000000002</v>
      </c>
      <c r="Z22" s="26">
        <f>C10*100</f>
        <v>98.78</v>
      </c>
      <c r="AA22" s="26">
        <f>F10</f>
        <v>947.22799999999995</v>
      </c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X23" s="2" t="s">
        <v>17</v>
      </c>
      <c r="Y23" s="26">
        <f>E22*100</f>
        <v>98.635999999999996</v>
      </c>
      <c r="Z23" s="26">
        <f>C22*100</f>
        <v>99.2</v>
      </c>
      <c r="AA23" s="26">
        <f>F22</f>
        <v>1047.7940000000001</v>
      </c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X24" s="2" t="s">
        <v>18</v>
      </c>
      <c r="Y24" s="26">
        <f>E34*100</f>
        <v>99.5</v>
      </c>
      <c r="Z24" s="26">
        <f>C34*100</f>
        <v>99.7</v>
      </c>
      <c r="AA24" s="26">
        <f>F34</f>
        <v>623.75</v>
      </c>
    </row>
    <row r="25" spans="1:27" x14ac:dyDescent="0.25">
      <c r="A25" s="17" t="s">
        <v>0</v>
      </c>
      <c r="B25" s="17" t="s">
        <v>12</v>
      </c>
      <c r="C25" s="17"/>
      <c r="D25" s="17"/>
      <c r="E25" s="17"/>
      <c r="F25" s="17"/>
      <c r="G25" s="2"/>
      <c r="H25" s="17" t="s">
        <v>0</v>
      </c>
      <c r="I25" s="17" t="s">
        <v>12</v>
      </c>
      <c r="J25" s="17"/>
      <c r="K25" s="17"/>
      <c r="L25" s="17"/>
      <c r="M25" s="17"/>
      <c r="N25" s="2"/>
      <c r="O25" s="17" t="s">
        <v>0</v>
      </c>
      <c r="P25" s="17" t="s">
        <v>12</v>
      </c>
      <c r="Q25" s="17"/>
      <c r="R25" s="17"/>
      <c r="S25" s="17"/>
      <c r="T25" s="17"/>
      <c r="X25" s="2" t="s">
        <v>19</v>
      </c>
      <c r="Y25" s="26">
        <f>E46*100</f>
        <v>98.8</v>
      </c>
      <c r="Z25" s="26">
        <f>E46*100</f>
        <v>98.8</v>
      </c>
      <c r="AA25" s="26">
        <f>F46</f>
        <v>207.8</v>
      </c>
    </row>
    <row r="26" spans="1:27" x14ac:dyDescent="0.25">
      <c r="A26" s="17"/>
      <c r="B26" s="17"/>
      <c r="C26" s="17"/>
      <c r="D26" s="17"/>
      <c r="E26" s="17"/>
      <c r="F26" s="17"/>
      <c r="G26" s="2"/>
      <c r="H26" s="17"/>
      <c r="I26" s="17"/>
      <c r="J26" s="17"/>
      <c r="K26" s="17"/>
      <c r="L26" s="17"/>
      <c r="M26" s="17"/>
      <c r="N26" s="2"/>
      <c r="O26" s="17"/>
      <c r="P26" s="17"/>
      <c r="Q26" s="17"/>
      <c r="R26" s="17"/>
      <c r="S26" s="17"/>
      <c r="T26" s="17"/>
      <c r="X26" s="27" t="s">
        <v>20</v>
      </c>
      <c r="Y26" s="28">
        <f>E58*100</f>
        <v>98.6</v>
      </c>
      <c r="Z26" s="28">
        <f>C58*100</f>
        <v>99</v>
      </c>
      <c r="AA26" s="28">
        <f>F58</f>
        <v>295.67</v>
      </c>
    </row>
    <row r="27" spans="1:27" x14ac:dyDescent="0.25">
      <c r="A27" s="17"/>
      <c r="B27" s="17" t="s">
        <v>2</v>
      </c>
      <c r="C27" s="17"/>
      <c r="D27" s="17"/>
      <c r="E27" s="17"/>
      <c r="F27" s="17"/>
      <c r="G27" s="2"/>
      <c r="H27" s="17"/>
      <c r="I27" s="17" t="s">
        <v>3</v>
      </c>
      <c r="J27" s="17"/>
      <c r="K27" s="17"/>
      <c r="L27" s="17"/>
      <c r="M27" s="17"/>
      <c r="N27" s="2"/>
      <c r="O27" s="17"/>
      <c r="P27" s="17" t="s">
        <v>4</v>
      </c>
      <c r="Q27" s="17"/>
      <c r="R27" s="17"/>
      <c r="S27" s="17"/>
      <c r="T27" s="17"/>
    </row>
    <row r="28" spans="1:27" x14ac:dyDescent="0.25">
      <c r="A28" s="17"/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2"/>
      <c r="H28" s="17"/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2"/>
      <c r="O28" s="17"/>
      <c r="P28" s="1" t="s">
        <v>5</v>
      </c>
      <c r="Q28" s="1" t="s">
        <v>6</v>
      </c>
      <c r="R28" s="1" t="s">
        <v>7</v>
      </c>
      <c r="S28" s="1" t="s">
        <v>8</v>
      </c>
      <c r="T28" s="1" t="s">
        <v>9</v>
      </c>
    </row>
    <row r="29" spans="1:27" x14ac:dyDescent="0.25">
      <c r="A29" s="1">
        <v>1</v>
      </c>
      <c r="B29" s="4">
        <v>4.3299999999999998E-2</v>
      </c>
      <c r="C29" s="5">
        <v>0.98499999999999999</v>
      </c>
      <c r="D29" s="1">
        <v>2.0400000000000001E-2</v>
      </c>
      <c r="E29" s="11">
        <v>0.99370000000000003</v>
      </c>
      <c r="F29" s="1">
        <v>703.81</v>
      </c>
      <c r="G29" s="2"/>
      <c r="H29" s="1">
        <v>1</v>
      </c>
      <c r="I29" s="4">
        <v>1.2500000000000001E-2</v>
      </c>
      <c r="J29" s="5">
        <v>1</v>
      </c>
      <c r="K29" s="4">
        <v>1.5100000000000001E-2</v>
      </c>
      <c r="L29" s="5">
        <v>0.996</v>
      </c>
      <c r="M29" s="1">
        <v>1246.81</v>
      </c>
      <c r="N29" s="2"/>
      <c r="O29" s="1">
        <v>1</v>
      </c>
      <c r="P29" s="4">
        <v>9.4999999999999998E-3</v>
      </c>
      <c r="Q29" s="5">
        <v>0.997</v>
      </c>
      <c r="R29" s="1">
        <v>1.2200000000000001E-2</v>
      </c>
      <c r="S29" s="5">
        <v>0.996</v>
      </c>
      <c r="T29" s="1">
        <v>1246.81</v>
      </c>
    </row>
    <row r="30" spans="1:27" x14ac:dyDescent="0.25">
      <c r="A30" s="1">
        <v>2</v>
      </c>
      <c r="B30" s="4">
        <v>1.6000000000000001E-3</v>
      </c>
      <c r="C30" s="5">
        <v>1</v>
      </c>
      <c r="D30" s="1">
        <v>1.3100000000000001E-2</v>
      </c>
      <c r="E30" s="11">
        <v>0.99570000000000003</v>
      </c>
      <c r="F30" s="1">
        <v>618.49</v>
      </c>
      <c r="G30" s="2"/>
      <c r="H30" s="1">
        <v>2</v>
      </c>
      <c r="I30" s="9">
        <v>3.2000000000000002E-3</v>
      </c>
      <c r="J30" s="5">
        <v>1</v>
      </c>
      <c r="K30" s="4">
        <v>9.9000000000000008E-3</v>
      </c>
      <c r="L30" s="5">
        <v>0.996</v>
      </c>
      <c r="M30" s="1">
        <v>1239.92</v>
      </c>
      <c r="N30" s="2"/>
      <c r="O30" s="1">
        <v>2</v>
      </c>
      <c r="P30" s="2">
        <v>1E-3</v>
      </c>
      <c r="Q30" s="5">
        <v>1</v>
      </c>
      <c r="R30" s="1">
        <v>6.7999999999999996E-3</v>
      </c>
      <c r="S30" s="5">
        <v>0.997</v>
      </c>
      <c r="T30" s="1">
        <v>1883.32</v>
      </c>
      <c r="X30" s="30" t="s">
        <v>26</v>
      </c>
      <c r="Y30" s="30"/>
      <c r="Z30" s="30"/>
      <c r="AA30" s="30"/>
    </row>
    <row r="31" spans="1:27" x14ac:dyDescent="0.25">
      <c r="A31" s="1">
        <v>3</v>
      </c>
      <c r="B31" s="4">
        <v>1.04E-2</v>
      </c>
      <c r="C31" s="5">
        <v>0.997</v>
      </c>
      <c r="D31" s="1">
        <v>1.2800000000000001E-2</v>
      </c>
      <c r="E31" s="11">
        <v>0.99670000000000003</v>
      </c>
      <c r="F31" s="1">
        <v>629.82000000000005</v>
      </c>
      <c r="G31" s="2"/>
      <c r="H31" s="1">
        <v>3</v>
      </c>
      <c r="I31" s="4">
        <v>6.6299999999999998E-2</v>
      </c>
      <c r="J31" s="5">
        <v>0.97499999999999998</v>
      </c>
      <c r="K31" s="4">
        <v>4.1099999999999998E-2</v>
      </c>
      <c r="L31" s="5">
        <v>0.997</v>
      </c>
      <c r="M31" s="1">
        <v>1245.8599999999999</v>
      </c>
      <c r="N31" s="2"/>
      <c r="O31" s="1">
        <v>3</v>
      </c>
      <c r="P31" s="4">
        <v>6.4999999999999997E-3</v>
      </c>
      <c r="Q31" s="5">
        <v>1</v>
      </c>
      <c r="R31" s="1">
        <v>1.14E-2</v>
      </c>
      <c r="S31" s="5">
        <v>0.996</v>
      </c>
      <c r="T31" s="1">
        <v>1854.19</v>
      </c>
      <c r="X31" s="29" t="s">
        <v>21</v>
      </c>
      <c r="Y31" s="29" t="s">
        <v>25</v>
      </c>
      <c r="Z31" s="29"/>
      <c r="AA31" s="29" t="s">
        <v>24</v>
      </c>
    </row>
    <row r="32" spans="1:27" x14ac:dyDescent="0.25">
      <c r="A32" s="1">
        <v>4</v>
      </c>
      <c r="B32" s="4">
        <v>7.3000000000000001E-3</v>
      </c>
      <c r="C32" s="5">
        <v>0.997</v>
      </c>
      <c r="D32" s="1">
        <v>1.6299999999999999E-2</v>
      </c>
      <c r="E32" s="11">
        <v>0.995</v>
      </c>
      <c r="F32" s="1">
        <v>623.75</v>
      </c>
      <c r="G32" s="2"/>
      <c r="H32" s="1">
        <v>4</v>
      </c>
      <c r="I32" s="4">
        <v>1.6799999999999999E-2</v>
      </c>
      <c r="J32" s="5">
        <v>0.995</v>
      </c>
      <c r="K32" s="4">
        <v>7.9000000000000008E-3</v>
      </c>
      <c r="L32" s="5">
        <v>0.997</v>
      </c>
      <c r="M32" s="1">
        <v>1248.3499999999999</v>
      </c>
      <c r="N32" s="2"/>
      <c r="O32" s="1">
        <v>4</v>
      </c>
      <c r="P32" s="4">
        <v>1.2999999999999999E-3</v>
      </c>
      <c r="Q32" s="5">
        <v>1</v>
      </c>
      <c r="R32" s="1">
        <v>5.7000000000000002E-3</v>
      </c>
      <c r="S32" s="5">
        <v>0.998</v>
      </c>
      <c r="T32" s="1">
        <v>1836.31</v>
      </c>
      <c r="X32" s="31"/>
      <c r="Y32" s="27" t="s">
        <v>23</v>
      </c>
      <c r="Z32" s="27" t="s">
        <v>22</v>
      </c>
      <c r="AA32" s="31"/>
    </row>
    <row r="33" spans="1:27" x14ac:dyDescent="0.25">
      <c r="A33" s="1">
        <v>5</v>
      </c>
      <c r="B33" s="4">
        <v>1.4200000000000001E-2</v>
      </c>
      <c r="C33" s="5">
        <v>0.99199999999999999</v>
      </c>
      <c r="D33" s="1">
        <v>1.9099999999999999E-2</v>
      </c>
      <c r="E33" s="11">
        <v>0.995</v>
      </c>
      <c r="F33" s="1">
        <v>620.72</v>
      </c>
      <c r="G33" s="2"/>
      <c r="H33" s="1">
        <v>5</v>
      </c>
      <c r="I33" s="4">
        <v>1.6000000000000001E-3</v>
      </c>
      <c r="J33" s="5">
        <v>1</v>
      </c>
      <c r="K33" s="4">
        <v>1.0999999999999999E-2</v>
      </c>
      <c r="L33" s="5">
        <v>0.996</v>
      </c>
      <c r="M33" s="1">
        <v>1247.72</v>
      </c>
      <c r="N33" s="2"/>
      <c r="O33" s="1">
        <v>5</v>
      </c>
      <c r="P33" s="4">
        <v>8.2000000000000007E-3</v>
      </c>
      <c r="Q33" s="5">
        <v>1</v>
      </c>
      <c r="R33" s="1">
        <v>2.3900000000000001E-2</v>
      </c>
      <c r="S33" s="5">
        <v>0.99399999999999999</v>
      </c>
      <c r="T33" s="1">
        <v>1820.25</v>
      </c>
      <c r="X33" s="2" t="s">
        <v>1</v>
      </c>
      <c r="Y33" s="26">
        <f>L10*100</f>
        <v>99.278000000000006</v>
      </c>
      <c r="Z33" s="26">
        <f>J10*100</f>
        <v>99.38</v>
      </c>
      <c r="AA33" s="26">
        <f>M10</f>
        <v>2150.752</v>
      </c>
    </row>
    <row r="34" spans="1:27" x14ac:dyDescent="0.25">
      <c r="A34" s="3" t="s">
        <v>10</v>
      </c>
      <c r="B34" s="6">
        <f>MEDIAN(B29:B33)</f>
        <v>1.04E-2</v>
      </c>
      <c r="C34" s="7">
        <f t="shared" ref="C34:F34" si="1">MEDIAN(C29:C33)</f>
        <v>0.997</v>
      </c>
      <c r="D34" s="6">
        <f t="shared" si="1"/>
        <v>1.6299999999999999E-2</v>
      </c>
      <c r="E34" s="7">
        <f t="shared" si="1"/>
        <v>0.995</v>
      </c>
      <c r="F34" s="8">
        <f t="shared" si="1"/>
        <v>623.75</v>
      </c>
      <c r="G34" s="2"/>
      <c r="H34" s="3" t="s">
        <v>10</v>
      </c>
      <c r="I34" s="6">
        <f>MEDIAN(I29:I33)</f>
        <v>1.2500000000000001E-2</v>
      </c>
      <c r="J34" s="7">
        <f t="shared" ref="J34" si="2">MEDIAN(J29:J33)</f>
        <v>1</v>
      </c>
      <c r="K34" s="6">
        <f t="shared" ref="K34" si="3">MEDIAN(K29:K33)</f>
        <v>1.0999999999999999E-2</v>
      </c>
      <c r="L34" s="7">
        <f t="shared" ref="L34" si="4">MEDIAN(L29:L33)</f>
        <v>0.996</v>
      </c>
      <c r="M34" s="8">
        <f t="shared" ref="M34" si="5">MEDIAN(M29:M33)</f>
        <v>1246.81</v>
      </c>
      <c r="N34" s="2"/>
      <c r="O34" s="3" t="s">
        <v>10</v>
      </c>
      <c r="P34" s="6">
        <f>MEDIAN(P29:P33)</f>
        <v>6.4999999999999997E-3</v>
      </c>
      <c r="Q34" s="7">
        <f>MEDIAN(Q29:Q33)</f>
        <v>1</v>
      </c>
      <c r="R34" s="6">
        <f t="shared" ref="R34" si="6">MEDIAN(R29:R33)</f>
        <v>1.14E-2</v>
      </c>
      <c r="S34" s="7">
        <f>MEDIAN(S29:S33)</f>
        <v>0.996</v>
      </c>
      <c r="T34" s="10">
        <f>AVERAGE(T29:T33)</f>
        <v>1728.1759999999999</v>
      </c>
      <c r="X34" s="2" t="s">
        <v>17</v>
      </c>
      <c r="Y34" s="26">
        <f>L22*100</f>
        <v>99.49</v>
      </c>
      <c r="Z34" s="26">
        <f>J22*100</f>
        <v>99.7</v>
      </c>
      <c r="AA34" s="26">
        <f>M22</f>
        <v>2016.63</v>
      </c>
    </row>
    <row r="35" spans="1:27" x14ac:dyDescent="0.25">
      <c r="X35" s="2" t="s">
        <v>18</v>
      </c>
      <c r="Y35" s="26">
        <f>L34*100</f>
        <v>99.6</v>
      </c>
      <c r="Z35" s="26">
        <f>J34*100</f>
        <v>100</v>
      </c>
      <c r="AA35" s="26">
        <f>M34</f>
        <v>1246.81</v>
      </c>
    </row>
    <row r="36" spans="1:27" x14ac:dyDescent="0.25">
      <c r="X36" s="2" t="s">
        <v>19</v>
      </c>
      <c r="Y36" s="26">
        <f>L46*100</f>
        <v>99.4</v>
      </c>
      <c r="Z36" s="26">
        <f>L46*100</f>
        <v>99.4</v>
      </c>
      <c r="AA36" s="26">
        <f>M46</f>
        <v>403.27</v>
      </c>
    </row>
    <row r="37" spans="1:27" x14ac:dyDescent="0.25">
      <c r="A37" s="17" t="s">
        <v>0</v>
      </c>
      <c r="B37" s="17" t="s">
        <v>13</v>
      </c>
      <c r="C37" s="17"/>
      <c r="D37" s="17"/>
      <c r="E37" s="17"/>
      <c r="F37" s="17"/>
      <c r="H37" s="17" t="s">
        <v>0</v>
      </c>
      <c r="I37" s="17" t="s">
        <v>13</v>
      </c>
      <c r="J37" s="17"/>
      <c r="K37" s="17"/>
      <c r="L37" s="17"/>
      <c r="M37" s="17"/>
      <c r="O37" s="17" t="s">
        <v>0</v>
      </c>
      <c r="P37" s="17" t="s">
        <v>13</v>
      </c>
      <c r="Q37" s="17"/>
      <c r="R37" s="17"/>
      <c r="S37" s="17"/>
      <c r="T37" s="17"/>
      <c r="X37" s="27" t="s">
        <v>20</v>
      </c>
      <c r="Y37" s="28">
        <f>L58*100</f>
        <v>99</v>
      </c>
      <c r="Z37" s="28">
        <f>J58*100</f>
        <v>99.5</v>
      </c>
      <c r="AA37" s="28">
        <f>M58</f>
        <v>530.15</v>
      </c>
    </row>
    <row r="38" spans="1:27" x14ac:dyDescent="0.25">
      <c r="A38" s="17"/>
      <c r="B38" s="17"/>
      <c r="C38" s="17"/>
      <c r="D38" s="17"/>
      <c r="E38" s="17"/>
      <c r="F38" s="17"/>
      <c r="H38" s="17"/>
      <c r="I38" s="17"/>
      <c r="J38" s="17"/>
      <c r="K38" s="17"/>
      <c r="L38" s="17"/>
      <c r="M38" s="17"/>
      <c r="O38" s="17"/>
      <c r="P38" s="17"/>
      <c r="Q38" s="17"/>
      <c r="R38" s="17"/>
      <c r="S38" s="17"/>
      <c r="T38" s="17"/>
    </row>
    <row r="39" spans="1:27" x14ac:dyDescent="0.25">
      <c r="A39" s="17"/>
      <c r="B39" s="17" t="s">
        <v>2</v>
      </c>
      <c r="C39" s="17"/>
      <c r="D39" s="17"/>
      <c r="E39" s="17"/>
      <c r="F39" s="17"/>
      <c r="H39" s="17"/>
      <c r="I39" s="17" t="s">
        <v>3</v>
      </c>
      <c r="J39" s="17"/>
      <c r="K39" s="17"/>
      <c r="L39" s="17"/>
      <c r="M39" s="17"/>
      <c r="O39" s="17"/>
      <c r="P39" s="17" t="s">
        <v>4</v>
      </c>
      <c r="Q39" s="17"/>
      <c r="R39" s="17"/>
      <c r="S39" s="17"/>
      <c r="T39" s="17"/>
    </row>
    <row r="40" spans="1:27" x14ac:dyDescent="0.25">
      <c r="A40" s="17"/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H40" s="17"/>
      <c r="I40" s="1" t="s">
        <v>5</v>
      </c>
      <c r="J40" s="1" t="s">
        <v>6</v>
      </c>
      <c r="K40" s="1" t="s">
        <v>7</v>
      </c>
      <c r="L40" s="1" t="s">
        <v>8</v>
      </c>
      <c r="M40" s="1" t="s">
        <v>9</v>
      </c>
      <c r="O40" s="17"/>
      <c r="P40" s="1" t="s">
        <v>5</v>
      </c>
      <c r="Q40" s="1" t="s">
        <v>6</v>
      </c>
      <c r="R40" s="1" t="s">
        <v>7</v>
      </c>
      <c r="S40" s="1" t="s">
        <v>8</v>
      </c>
      <c r="T40" s="1" t="s">
        <v>9</v>
      </c>
    </row>
    <row r="41" spans="1:27" x14ac:dyDescent="0.25">
      <c r="A41" s="1">
        <v>1</v>
      </c>
      <c r="B41" s="4">
        <v>4.3499999999999997E-2</v>
      </c>
      <c r="C41" s="5">
        <v>0.98199999999999998</v>
      </c>
      <c r="D41" s="1">
        <v>4.6399999999999997E-2</v>
      </c>
      <c r="E41" s="5">
        <v>0.98599999999999999</v>
      </c>
      <c r="F41" s="12">
        <v>365.64</v>
      </c>
      <c r="H41" s="1">
        <v>1</v>
      </c>
      <c r="I41" s="4">
        <v>2.8500000000000001E-2</v>
      </c>
      <c r="J41" s="5">
        <v>0.995</v>
      </c>
      <c r="K41" s="1">
        <v>2.18E-2</v>
      </c>
      <c r="L41" s="5">
        <v>0.995</v>
      </c>
      <c r="M41" s="16">
        <v>404.17</v>
      </c>
      <c r="O41" s="1">
        <v>1</v>
      </c>
      <c r="P41" s="4">
        <v>1.34E-2</v>
      </c>
      <c r="Q41" s="5">
        <v>1</v>
      </c>
      <c r="R41" s="1">
        <v>0.02</v>
      </c>
      <c r="S41" s="5">
        <v>0.99299999999999999</v>
      </c>
      <c r="T41" s="16">
        <v>602.98</v>
      </c>
      <c r="X41" s="30" t="s">
        <v>26</v>
      </c>
      <c r="Y41" s="30"/>
      <c r="Z41" s="30"/>
      <c r="AA41" s="30"/>
    </row>
    <row r="42" spans="1:27" x14ac:dyDescent="0.25">
      <c r="A42" s="1">
        <v>2</v>
      </c>
      <c r="B42" s="4">
        <v>4.4900000000000002E-2</v>
      </c>
      <c r="C42" s="5">
        <v>0.97699999999999998</v>
      </c>
      <c r="D42" s="1">
        <v>6.9599999999999995E-2</v>
      </c>
      <c r="E42" s="5">
        <v>0.97299999999999998</v>
      </c>
      <c r="F42" s="12">
        <v>223.29</v>
      </c>
      <c r="H42" s="1">
        <v>2</v>
      </c>
      <c r="I42" s="4">
        <v>4.2299999999999997E-2</v>
      </c>
      <c r="J42" s="5">
        <v>0.99</v>
      </c>
      <c r="K42" s="1">
        <v>2.9399999999999999E-2</v>
      </c>
      <c r="L42" s="5">
        <v>0.99199999999999999</v>
      </c>
      <c r="M42" s="16">
        <v>403.27</v>
      </c>
      <c r="O42" s="1">
        <v>2</v>
      </c>
      <c r="P42" s="4">
        <v>2.3400000000000001E-2</v>
      </c>
      <c r="Q42" s="5">
        <v>0.99</v>
      </c>
      <c r="R42" s="1">
        <v>1.5100000000000001E-2</v>
      </c>
      <c r="S42" s="5">
        <v>0.995</v>
      </c>
      <c r="T42" s="16">
        <v>608.79999999999995</v>
      </c>
      <c r="X42" s="29" t="s">
        <v>21</v>
      </c>
      <c r="Y42" s="29" t="s">
        <v>25</v>
      </c>
      <c r="Z42" s="29"/>
      <c r="AA42" s="29" t="s">
        <v>24</v>
      </c>
    </row>
    <row r="43" spans="1:27" x14ac:dyDescent="0.25">
      <c r="A43" s="1">
        <v>3</v>
      </c>
      <c r="B43" s="4">
        <v>3.0499999999999999E-2</v>
      </c>
      <c r="C43" s="5">
        <v>0.997</v>
      </c>
      <c r="D43" s="1">
        <v>5.4600000000000003E-2</v>
      </c>
      <c r="E43" s="5">
        <v>0.98799999999999999</v>
      </c>
      <c r="F43" s="12">
        <v>207.8</v>
      </c>
      <c r="H43" s="1">
        <v>3</v>
      </c>
      <c r="I43" s="4">
        <v>3.8800000000000001E-2</v>
      </c>
      <c r="J43" s="5">
        <v>0.98499999999999999</v>
      </c>
      <c r="K43" s="1">
        <v>3.1099999999999999E-2</v>
      </c>
      <c r="L43" s="5">
        <v>0.99199999999999999</v>
      </c>
      <c r="M43" s="16">
        <v>401.5</v>
      </c>
      <c r="O43" s="1">
        <v>3</v>
      </c>
      <c r="P43" s="4">
        <v>4.1300000000000003E-2</v>
      </c>
      <c r="Q43" s="5">
        <v>0.98699999999999999</v>
      </c>
      <c r="R43" s="1">
        <v>1.6500000000000001E-2</v>
      </c>
      <c r="S43" s="5">
        <v>0.995</v>
      </c>
      <c r="T43" s="16">
        <v>600.54</v>
      </c>
      <c r="X43" s="31"/>
      <c r="Y43" s="27" t="s">
        <v>23</v>
      </c>
      <c r="Z43" s="27" t="s">
        <v>22</v>
      </c>
      <c r="AA43" s="31"/>
    </row>
    <row r="44" spans="1:27" x14ac:dyDescent="0.25">
      <c r="A44" s="1">
        <v>4</v>
      </c>
      <c r="B44" s="4">
        <v>4.4400000000000002E-2</v>
      </c>
      <c r="C44" s="5">
        <v>0.98499999999999999</v>
      </c>
      <c r="D44" s="1">
        <v>2.75E-2</v>
      </c>
      <c r="E44" s="5">
        <v>0.99099999999999999</v>
      </c>
      <c r="F44" s="12">
        <v>203.89</v>
      </c>
      <c r="H44" s="1">
        <v>4</v>
      </c>
      <c r="I44" s="4">
        <v>1.66E-2</v>
      </c>
      <c r="J44" s="5">
        <v>0.995</v>
      </c>
      <c r="K44" s="1">
        <v>1.8700000000000001E-2</v>
      </c>
      <c r="L44" s="5">
        <v>0.99399999999999999</v>
      </c>
      <c r="M44" s="16">
        <v>407.72</v>
      </c>
      <c r="O44" s="1">
        <v>4</v>
      </c>
      <c r="P44" s="4">
        <v>4.5999999999999999E-3</v>
      </c>
      <c r="Q44" s="5">
        <v>1</v>
      </c>
      <c r="R44" s="1">
        <v>1.47E-2</v>
      </c>
      <c r="S44" s="5">
        <v>0.995</v>
      </c>
      <c r="T44" s="16">
        <v>601.20000000000005</v>
      </c>
      <c r="X44" s="2" t="s">
        <v>1</v>
      </c>
      <c r="Y44" s="26">
        <f>S10*100</f>
        <v>99.754800000000003</v>
      </c>
      <c r="Z44" s="26">
        <f>Q10*100</f>
        <v>99.8</v>
      </c>
      <c r="AA44" s="26">
        <f>T10</f>
        <v>3062.598</v>
      </c>
    </row>
    <row r="45" spans="1:27" x14ac:dyDescent="0.25">
      <c r="A45" s="1">
        <v>5</v>
      </c>
      <c r="B45" s="4">
        <v>1.5299999999999999E-2</v>
      </c>
      <c r="C45" s="5">
        <v>0.997</v>
      </c>
      <c r="D45" s="1">
        <v>2.3900000000000001E-2</v>
      </c>
      <c r="E45" s="5">
        <v>0.99399999999999999</v>
      </c>
      <c r="F45" s="12">
        <v>203</v>
      </c>
      <c r="H45" s="1">
        <v>5</v>
      </c>
      <c r="I45" s="4">
        <v>1.8499999999999999E-2</v>
      </c>
      <c r="J45" s="5">
        <v>0.99199999999999999</v>
      </c>
      <c r="K45" s="1">
        <v>1.7299999999999999E-2</v>
      </c>
      <c r="L45" s="5">
        <v>0.99399999999999999</v>
      </c>
      <c r="M45" s="16">
        <v>401.61</v>
      </c>
      <c r="O45" s="1">
        <v>5</v>
      </c>
      <c r="P45" s="4">
        <v>8.6E-3</v>
      </c>
      <c r="Q45" s="5">
        <v>0.997</v>
      </c>
      <c r="R45" s="1">
        <v>1.4500000000000001E-2</v>
      </c>
      <c r="S45" s="5">
        <v>0.995</v>
      </c>
      <c r="T45" s="16">
        <v>602.62</v>
      </c>
      <c r="X45" s="2" t="s">
        <v>17</v>
      </c>
      <c r="Y45" s="26">
        <f>S22*100</f>
        <v>99.65</v>
      </c>
      <c r="Z45" s="26">
        <f>Q22*100</f>
        <v>99.850000000000009</v>
      </c>
      <c r="AA45" s="26">
        <f>T22</f>
        <v>3047.68</v>
      </c>
    </row>
    <row r="46" spans="1:27" x14ac:dyDescent="0.25">
      <c r="A46" s="3" t="s">
        <v>10</v>
      </c>
      <c r="B46" s="6">
        <f>MEDIAN(B41:B45)</f>
        <v>4.3499999999999997E-2</v>
      </c>
      <c r="C46" s="7">
        <f t="shared" ref="C46" si="7">MEDIAN(C41:C45)</f>
        <v>0.98499999999999999</v>
      </c>
      <c r="D46" s="6">
        <f t="shared" ref="D46" si="8">MEDIAN(D41:D45)</f>
        <v>4.6399999999999997E-2</v>
      </c>
      <c r="E46" s="7">
        <f t="shared" ref="E46" si="9">MEDIAN(E41:E45)</f>
        <v>0.98799999999999999</v>
      </c>
      <c r="F46" s="10">
        <f t="shared" ref="F46" si="10">MEDIAN(F41:F45)</f>
        <v>207.8</v>
      </c>
      <c r="H46" s="3" t="s">
        <v>10</v>
      </c>
      <c r="I46" s="6">
        <f>MEDIAN(I41:I45)</f>
        <v>2.8500000000000001E-2</v>
      </c>
      <c r="J46" s="7">
        <f t="shared" ref="J46" si="11">MEDIAN(J41:J45)</f>
        <v>0.99199999999999999</v>
      </c>
      <c r="K46" s="6">
        <f t="shared" ref="K46" si="12">MEDIAN(K41:K45)</f>
        <v>2.18E-2</v>
      </c>
      <c r="L46" s="7">
        <f t="shared" ref="L46" si="13">MEDIAN(L41:L45)</f>
        <v>0.99399999999999999</v>
      </c>
      <c r="M46" s="8">
        <f t="shared" ref="M46" si="14">MEDIAN(M41:M45)</f>
        <v>403.27</v>
      </c>
      <c r="O46" s="3" t="s">
        <v>10</v>
      </c>
      <c r="P46" s="6">
        <f>MEDIAN(P41:P45)</f>
        <v>1.34E-2</v>
      </c>
      <c r="Q46" s="7">
        <f t="shared" ref="Q46" si="15">MEDIAN(Q41:Q45)</f>
        <v>0.997</v>
      </c>
      <c r="R46" s="6">
        <f t="shared" ref="R46" si="16">MEDIAN(R41:R45)</f>
        <v>1.5100000000000001E-2</v>
      </c>
      <c r="S46" s="7">
        <f>MEDIAN(S41:S45)</f>
        <v>0.995</v>
      </c>
      <c r="T46" s="8">
        <f t="shared" ref="T46" si="17">MEDIAN(T41:T45)</f>
        <v>602.62</v>
      </c>
      <c r="X46" s="2" t="s">
        <v>18</v>
      </c>
      <c r="Y46" s="26">
        <f>S34*100</f>
        <v>99.6</v>
      </c>
      <c r="Z46" s="26">
        <f>Q34*100</f>
        <v>100</v>
      </c>
      <c r="AA46" s="26">
        <f>T34</f>
        <v>1728.1759999999999</v>
      </c>
    </row>
    <row r="47" spans="1:27" x14ac:dyDescent="0.25">
      <c r="X47" s="2" t="s">
        <v>19</v>
      </c>
      <c r="Y47" s="26">
        <f>S46*100</f>
        <v>99.5</v>
      </c>
      <c r="Z47" s="26">
        <f>S46*100</f>
        <v>99.5</v>
      </c>
      <c r="AA47" s="26">
        <f>T46</f>
        <v>602.62</v>
      </c>
    </row>
    <row r="48" spans="1:27" x14ac:dyDescent="0.25">
      <c r="X48" s="27" t="s">
        <v>20</v>
      </c>
      <c r="Y48" s="28">
        <f>S58*100</f>
        <v>99.4</v>
      </c>
      <c r="Z48" s="28">
        <f>Q58*100</f>
        <v>99.7</v>
      </c>
      <c r="AA48" s="28">
        <f>T58</f>
        <v>797.3</v>
      </c>
    </row>
    <row r="49" spans="1:20" x14ac:dyDescent="0.25">
      <c r="A49" s="17" t="s">
        <v>0</v>
      </c>
      <c r="B49" s="17" t="s">
        <v>16</v>
      </c>
      <c r="C49" s="17"/>
      <c r="D49" s="17"/>
      <c r="E49" s="17"/>
      <c r="F49" s="17"/>
      <c r="H49" s="17" t="s">
        <v>0</v>
      </c>
      <c r="I49" s="17" t="s">
        <v>16</v>
      </c>
      <c r="J49" s="17"/>
      <c r="K49" s="17"/>
      <c r="L49" s="17"/>
      <c r="M49" s="17"/>
      <c r="O49" s="17" t="s">
        <v>0</v>
      </c>
      <c r="P49" s="17" t="s">
        <v>16</v>
      </c>
      <c r="Q49" s="17"/>
      <c r="R49" s="17"/>
      <c r="S49" s="17"/>
      <c r="T49" s="17"/>
    </row>
    <row r="50" spans="1:20" x14ac:dyDescent="0.25">
      <c r="A50" s="17"/>
      <c r="B50" s="17"/>
      <c r="C50" s="17"/>
      <c r="D50" s="17"/>
      <c r="E50" s="17"/>
      <c r="F50" s="17"/>
      <c r="H50" s="17"/>
      <c r="I50" s="17"/>
      <c r="J50" s="17"/>
      <c r="K50" s="17"/>
      <c r="L50" s="17"/>
      <c r="M50" s="17"/>
      <c r="O50" s="17"/>
      <c r="P50" s="17"/>
      <c r="Q50" s="17"/>
      <c r="R50" s="17"/>
      <c r="S50" s="17"/>
      <c r="T50" s="17"/>
    </row>
    <row r="51" spans="1:20" x14ac:dyDescent="0.25">
      <c r="A51" s="17"/>
      <c r="B51" s="17" t="s">
        <v>2</v>
      </c>
      <c r="C51" s="17"/>
      <c r="D51" s="17"/>
      <c r="E51" s="17"/>
      <c r="F51" s="17"/>
      <c r="H51" s="17"/>
      <c r="I51" s="17" t="s">
        <v>3</v>
      </c>
      <c r="J51" s="17"/>
      <c r="K51" s="17"/>
      <c r="L51" s="17"/>
      <c r="M51" s="17"/>
      <c r="O51" s="17"/>
      <c r="P51" s="17" t="s">
        <v>4</v>
      </c>
      <c r="Q51" s="17"/>
      <c r="R51" s="17"/>
      <c r="S51" s="17"/>
      <c r="T51" s="17"/>
    </row>
    <row r="52" spans="1:20" x14ac:dyDescent="0.25">
      <c r="A52" s="17"/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  <c r="H52" s="17"/>
      <c r="I52" s="1" t="s">
        <v>5</v>
      </c>
      <c r="J52" s="1" t="s">
        <v>6</v>
      </c>
      <c r="K52" s="1" t="s">
        <v>7</v>
      </c>
      <c r="L52" s="1" t="s">
        <v>8</v>
      </c>
      <c r="M52" s="1" t="s">
        <v>9</v>
      </c>
      <c r="O52" s="17"/>
      <c r="P52" s="1" t="s">
        <v>5</v>
      </c>
      <c r="Q52" s="1" t="s">
        <v>6</v>
      </c>
      <c r="R52" s="1" t="s">
        <v>7</v>
      </c>
      <c r="S52" s="1" t="s">
        <v>8</v>
      </c>
      <c r="T52" s="1" t="s">
        <v>9</v>
      </c>
    </row>
    <row r="53" spans="1:20" x14ac:dyDescent="0.25">
      <c r="A53" s="1">
        <v>1</v>
      </c>
      <c r="B53" s="4">
        <v>8.2400000000000001E-2</v>
      </c>
      <c r="C53" s="5">
        <v>0.97499999999999998</v>
      </c>
      <c r="D53" s="15">
        <v>8.7099999999999997E-2</v>
      </c>
      <c r="E53" s="5">
        <v>0.97099999999999997</v>
      </c>
      <c r="F53" s="1">
        <v>294.62</v>
      </c>
      <c r="H53" s="1">
        <v>1</v>
      </c>
      <c r="I53" s="4">
        <v>1.6799999999999999E-2</v>
      </c>
      <c r="J53" s="5">
        <v>0.995</v>
      </c>
      <c r="K53" s="15">
        <v>3.2500000000000001E-2</v>
      </c>
      <c r="L53" s="5">
        <v>0.98899999999999999</v>
      </c>
      <c r="M53" s="1">
        <v>527.21</v>
      </c>
      <c r="O53" s="1">
        <v>1</v>
      </c>
      <c r="P53" s="4">
        <v>9.1999999999999998E-3</v>
      </c>
      <c r="Q53" s="5">
        <v>0.997</v>
      </c>
      <c r="R53" s="1">
        <v>2.5399999999999999E-2</v>
      </c>
      <c r="S53" s="5">
        <v>0.99199999999999999</v>
      </c>
      <c r="T53" s="1">
        <v>795.23</v>
      </c>
    </row>
    <row r="54" spans="1:20" x14ac:dyDescent="0.25">
      <c r="A54" s="1">
        <v>2</v>
      </c>
      <c r="B54" s="4">
        <v>3.1E-2</v>
      </c>
      <c r="C54" s="5">
        <v>0.99199999999999999</v>
      </c>
      <c r="D54" s="15">
        <v>4.6800000000000001E-2</v>
      </c>
      <c r="E54" s="5">
        <v>0.98599999999999999</v>
      </c>
      <c r="F54" s="1">
        <v>296.67</v>
      </c>
      <c r="H54" s="1">
        <v>2</v>
      </c>
      <c r="I54" s="4">
        <v>2.4199999999999999E-2</v>
      </c>
      <c r="J54" s="5">
        <v>0.995</v>
      </c>
      <c r="K54" s="15">
        <v>3.3300000000000003E-2</v>
      </c>
      <c r="L54" s="5">
        <v>0.98899999999999999</v>
      </c>
      <c r="M54" s="1">
        <v>525.26</v>
      </c>
      <c r="O54" s="1">
        <v>2</v>
      </c>
      <c r="P54" s="4">
        <v>2.8999999999999998E-3</v>
      </c>
      <c r="Q54" s="5">
        <v>1</v>
      </c>
      <c r="R54" s="1">
        <v>1.5900000000000001E-2</v>
      </c>
      <c r="S54" s="5">
        <v>0.99399999999999999</v>
      </c>
      <c r="T54" s="12">
        <v>797.1</v>
      </c>
    </row>
    <row r="55" spans="1:20" x14ac:dyDescent="0.25">
      <c r="A55" s="1">
        <v>3</v>
      </c>
      <c r="B55" s="4">
        <v>0.1237</v>
      </c>
      <c r="C55" s="5">
        <v>0.95699999999999996</v>
      </c>
      <c r="D55" s="15">
        <v>0.13100000000000001</v>
      </c>
      <c r="E55" s="5">
        <v>0.95099999999999996</v>
      </c>
      <c r="F55" s="1">
        <v>295.67</v>
      </c>
      <c r="H55" s="1">
        <v>3</v>
      </c>
      <c r="I55" s="4">
        <v>2.2499999999999999E-2</v>
      </c>
      <c r="J55" s="5">
        <v>0.99199999999999999</v>
      </c>
      <c r="K55" s="15">
        <v>2.4799999999999999E-2</v>
      </c>
      <c r="L55" s="5">
        <v>0.99</v>
      </c>
      <c r="M55" s="1">
        <v>535.03</v>
      </c>
      <c r="O55" s="1">
        <v>3</v>
      </c>
      <c r="P55" s="4">
        <v>1.41E-2</v>
      </c>
      <c r="Q55" s="5">
        <v>0.997</v>
      </c>
      <c r="R55" s="1">
        <v>1.77E-2</v>
      </c>
      <c r="S55" s="5">
        <v>0.995</v>
      </c>
      <c r="T55" s="12">
        <v>797.3</v>
      </c>
    </row>
    <row r="56" spans="1:20" x14ac:dyDescent="0.25">
      <c r="A56" s="1">
        <v>4</v>
      </c>
      <c r="B56" s="1">
        <v>3.09E-2</v>
      </c>
      <c r="C56" s="5">
        <v>0.99</v>
      </c>
      <c r="D56" s="15">
        <v>3.3700000000000001E-2</v>
      </c>
      <c r="E56" s="5">
        <v>0.98899999999999999</v>
      </c>
      <c r="F56" s="1">
        <v>288.68</v>
      </c>
      <c r="H56" s="1">
        <v>4</v>
      </c>
      <c r="I56" s="4">
        <v>6.3E-3</v>
      </c>
      <c r="J56" s="5">
        <v>0.997</v>
      </c>
      <c r="K56" s="15">
        <v>2.1000000000000001E-2</v>
      </c>
      <c r="L56" s="5">
        <v>0.99299999999999999</v>
      </c>
      <c r="M56" s="2">
        <v>531.16999999999996</v>
      </c>
      <c r="O56" s="1">
        <v>4</v>
      </c>
      <c r="P56" s="4">
        <v>1.83E-2</v>
      </c>
      <c r="Q56" s="5">
        <v>0.99</v>
      </c>
      <c r="R56" s="1">
        <v>2.1399999999999999E-2</v>
      </c>
      <c r="S56" s="5">
        <v>0.99199999999999999</v>
      </c>
      <c r="T56" s="1">
        <v>799.87</v>
      </c>
    </row>
    <row r="57" spans="1:20" x14ac:dyDescent="0.25">
      <c r="A57" s="1">
        <v>5</v>
      </c>
      <c r="B57" s="4">
        <v>2.93E-2</v>
      </c>
      <c r="C57" s="5">
        <v>0.99</v>
      </c>
      <c r="D57" s="15">
        <v>2.9499999999999998E-2</v>
      </c>
      <c r="E57" s="5">
        <v>0.99099999999999999</v>
      </c>
      <c r="F57" s="1">
        <v>302.02999999999997</v>
      </c>
      <c r="H57" s="1">
        <v>5</v>
      </c>
      <c r="I57" s="4">
        <v>4.3E-3</v>
      </c>
      <c r="J57" s="5">
        <v>1</v>
      </c>
      <c r="K57" s="15">
        <v>1.89E-2</v>
      </c>
      <c r="L57" s="5">
        <v>0.99399999999999999</v>
      </c>
      <c r="M57" s="1">
        <v>530.15</v>
      </c>
      <c r="O57" s="1">
        <v>5</v>
      </c>
      <c r="P57" s="4">
        <v>2.3E-3</v>
      </c>
      <c r="Q57" s="5">
        <v>1</v>
      </c>
      <c r="R57" s="1">
        <v>1.6500000000000001E-2</v>
      </c>
      <c r="S57" s="5">
        <v>0.99399999999999999</v>
      </c>
      <c r="T57" s="1">
        <v>799.04</v>
      </c>
    </row>
    <row r="58" spans="1:20" x14ac:dyDescent="0.25">
      <c r="A58" s="3" t="s">
        <v>10</v>
      </c>
      <c r="B58" s="6">
        <f>MEDIAN(B53:B57)</f>
        <v>3.1E-2</v>
      </c>
      <c r="C58" s="14">
        <f t="shared" ref="C58:F58" si="18">MEDIAN(C53:C57)</f>
        <v>0.99</v>
      </c>
      <c r="D58" s="13">
        <f t="shared" si="18"/>
        <v>4.6800000000000001E-2</v>
      </c>
      <c r="E58" s="7">
        <f t="shared" si="18"/>
        <v>0.98599999999999999</v>
      </c>
      <c r="F58" s="8">
        <f t="shared" si="18"/>
        <v>295.67</v>
      </c>
      <c r="H58" s="3" t="s">
        <v>10</v>
      </c>
      <c r="I58" s="6">
        <f>MEDIAN(I53:I57)</f>
        <v>1.6799999999999999E-2</v>
      </c>
      <c r="J58" s="7">
        <f t="shared" ref="J58:M58" si="19">MEDIAN(J53:J57)</f>
        <v>0.995</v>
      </c>
      <c r="K58" s="13">
        <f t="shared" si="19"/>
        <v>2.4799999999999999E-2</v>
      </c>
      <c r="L58" s="7">
        <f t="shared" si="19"/>
        <v>0.99</v>
      </c>
      <c r="M58" s="8">
        <f t="shared" si="19"/>
        <v>530.15</v>
      </c>
      <c r="O58" s="3" t="s">
        <v>10</v>
      </c>
      <c r="P58" s="6">
        <f>MEDIAN(P53:P57)</f>
        <v>9.1999999999999998E-3</v>
      </c>
      <c r="Q58" s="7">
        <f t="shared" ref="Q58:R58" si="20">MEDIAN(Q53:Q57)</f>
        <v>0.997</v>
      </c>
      <c r="R58" s="6">
        <f t="shared" si="20"/>
        <v>1.77E-2</v>
      </c>
      <c r="S58" s="7">
        <f>MEDIAN(S53:S57)</f>
        <v>0.99399999999999999</v>
      </c>
      <c r="T58" s="8">
        <f t="shared" ref="T58" si="21">MEDIAN(T53:T57)</f>
        <v>797.3</v>
      </c>
    </row>
  </sheetData>
  <mergeCells count="62">
    <mergeCell ref="X41:AA41"/>
    <mergeCell ref="X42:X43"/>
    <mergeCell ref="Y42:Z42"/>
    <mergeCell ref="AA42:AA43"/>
    <mergeCell ref="X30:AA30"/>
    <mergeCell ref="X31:X32"/>
    <mergeCell ref="Y31:Z31"/>
    <mergeCell ref="AA31:AA32"/>
    <mergeCell ref="X19:AA19"/>
    <mergeCell ref="Y20:Z20"/>
    <mergeCell ref="X20:X21"/>
    <mergeCell ref="AA20:AA21"/>
    <mergeCell ref="W1:AA1"/>
    <mergeCell ref="W3:AA3"/>
    <mergeCell ref="W7:AA7"/>
    <mergeCell ref="W11:AA11"/>
    <mergeCell ref="W2:AA2"/>
    <mergeCell ref="P49:T50"/>
    <mergeCell ref="B51:F51"/>
    <mergeCell ref="I51:M51"/>
    <mergeCell ref="P51:T51"/>
    <mergeCell ref="A49:A52"/>
    <mergeCell ref="B49:F50"/>
    <mergeCell ref="H49:H52"/>
    <mergeCell ref="I49:M50"/>
    <mergeCell ref="O49:O52"/>
    <mergeCell ref="P15:T15"/>
    <mergeCell ref="B15:F15"/>
    <mergeCell ref="B13:F14"/>
    <mergeCell ref="P27:T27"/>
    <mergeCell ref="B25:F26"/>
    <mergeCell ref="B27:F27"/>
    <mergeCell ref="O13:O16"/>
    <mergeCell ref="H13:H16"/>
    <mergeCell ref="P25:T26"/>
    <mergeCell ref="I13:M14"/>
    <mergeCell ref="I15:M15"/>
    <mergeCell ref="P1:T2"/>
    <mergeCell ref="P3:T3"/>
    <mergeCell ref="P13:T14"/>
    <mergeCell ref="A1:A4"/>
    <mergeCell ref="A25:A28"/>
    <mergeCell ref="A13:A16"/>
    <mergeCell ref="H1:H4"/>
    <mergeCell ref="O1:O4"/>
    <mergeCell ref="H25:H28"/>
    <mergeCell ref="I25:M26"/>
    <mergeCell ref="I27:M27"/>
    <mergeCell ref="O25:O28"/>
    <mergeCell ref="I1:M2"/>
    <mergeCell ref="B3:F3"/>
    <mergeCell ref="B1:F2"/>
    <mergeCell ref="I3:M3"/>
    <mergeCell ref="O37:O40"/>
    <mergeCell ref="P37:T38"/>
    <mergeCell ref="P39:T39"/>
    <mergeCell ref="A37:A40"/>
    <mergeCell ref="B37:F38"/>
    <mergeCell ref="B39:F39"/>
    <mergeCell ref="H37:H40"/>
    <mergeCell ref="I37:M38"/>
    <mergeCell ref="I39:M39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A2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tabelas_comparando_modelos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Garcia</dc:creator>
  <cp:lastModifiedBy>José Luiz Garcia</cp:lastModifiedBy>
  <dcterms:created xsi:type="dcterms:W3CDTF">2023-02-03T12:14:32Z</dcterms:created>
  <dcterms:modified xsi:type="dcterms:W3CDTF">2023-03-17T19:41:36Z</dcterms:modified>
</cp:coreProperties>
</file>